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a - Vedlejší a ostatní..." sheetId="2" r:id="rId2"/>
    <sheet name="002a - Soupis prací" sheetId="3" r:id="rId3"/>
    <sheet name="003 - Dodatek č. 1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_FilterDatabase" localSheetId="1" hidden="1">'001a - Vedlejší a ostatní...'!$C$119:$K$134</definedName>
    <definedName name="_xlnm.Print_Area" localSheetId="1">'001a - Vedlejší a ostatní...'!$C$82:$J$101,'001a - Vedlejší a ostatní...'!$C$107:$K$134</definedName>
    <definedName name="_xlnm._FilterDatabase" localSheetId="2" hidden="1">'002a - Soupis prací'!$C$135:$K$902</definedName>
    <definedName name="_xlnm.Print_Area" localSheetId="2">'002a - Soupis prací'!$C$82:$J$117,'002a - Soupis prací'!$C$123:$K$902</definedName>
    <definedName name="_xlnm._FilterDatabase" localSheetId="3" hidden="1">'003 - Dodatek č. 1'!$C$118:$K$134</definedName>
    <definedName name="_xlnm.Print_Area" localSheetId="3">'003 - Dodatek č. 1'!$C$82:$J$100,'003 - Dodatek č. 1'!$C$106:$K$134</definedName>
    <definedName name="_xlnm.Print_Area" localSheetId="4">'Seznam figur'!$C$4:$G$328</definedName>
    <definedName name="_xlnm.Print_Titles" localSheetId="0">'Rekapitulace stavby'!$92:$92</definedName>
    <definedName name="_xlnm.Print_Titles" localSheetId="1">'001a - Vedlejší a ostatní...'!$119:$119</definedName>
    <definedName name="_xlnm.Print_Titles" localSheetId="2">'002a - Soupis prací'!$135:$135</definedName>
    <definedName name="_xlnm.Print_Titles" localSheetId="3">'003 - Dodatek č. 1'!$118:$118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<sst xmlns="http://schemas.openxmlformats.org/spreadsheetml/2006/main" count="9543" uniqueCount="1374">
  <si>
    <t>Export Komplet</t>
  </si>
  <si>
    <t/>
  </si>
  <si>
    <t>2.0</t>
  </si>
  <si>
    <t>ZAMOK</t>
  </si>
  <si>
    <t>False</t>
  </si>
  <si>
    <t>{dacc57a7-c7c6-4df4-968f-718a1334b9d1}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</si>
  <si>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</si>
  <si>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</si>
  <si>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</si>
  <si>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</si>
  <si>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</si>
  <si>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</si>
  <si>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</si>
  <si>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</si>
  <si>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001498a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</si>
  <si>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</si>
  <si>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</si>
  <si>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obvodového pláště budovy LDN a výměna špaletových oken-aktualizace 10/2019</t>
  </si>
  <si>
    <t>KSO:</t>
  </si>
  <si>
    <t>801 13 12</t>
  </si>
  <si>
    <t>CC-CZ:</t>
  </si>
  <si>
    <t>Místo:</t>
  </si>
  <si>
    <t>Hradec Králové</t>
  </si>
  <si>
    <t>Datum:</t>
  </si>
  <si>
    <t>14. 10. 2019</t>
  </si>
  <si>
    <t>Zadavatel:</t>
  </si>
  <si>
    <t>IČ:</t>
  </si>
  <si>
    <t>Královehradecký kraj</t>
  </si>
  <si>
    <t>DIČ:</t>
  </si>
  <si>
    <t>Uchazeč:</t>
  </si>
  <si>
    <t>Vyplň údaj</t>
  </si>
  <si>
    <t>Projektant:</t>
  </si>
  <si>
    <t>Ateliér Jezbera s.r.o.</t>
  </si>
  <si>
    <t>True</t>
  </si>
  <si>
    <t>Zpracovatel:</t>
  </si>
  <si>
    <t>Ing. Lenka Kasperová</t>
  </si>
  <si>
    <t>Poznámka: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</si>
  <si>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</si>
  <si>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</si>
  <si>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</si>
  <si>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</si>
  <si>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</si>
  <si>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</si>
  <si>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</si>
  <si>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</si>
  <si>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</si>
  <si>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</si>
  <si>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</si>
  <si>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</si>
  <si>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</si>
  <si>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</si>
  <si>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</si>
  <si>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</si>
  <si>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</si>
  <si>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</si>
  <si>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</si>
  <si>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</si>
  <si>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</si>
  <si>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</si>
  <si>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</si>
  <si>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</si>
  <si>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</si>
  <si>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</si>
  <si>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</si>
  <si>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</si>
  <si>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</si>
  <si>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</si>
  <si>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</si>
  <si>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</si>
  <si>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</si>
  <si>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</si>
  <si>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</si>
  <si>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</si>
  <si>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</si>
  <si>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</si>
  <si>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</si>
  <si>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</si>
  <si>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</si>
  <si>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</si>
  <si>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</si>
  <si>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</si>
  <si>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</si>
  <si>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</si>
  <si>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001a</t>
  </si>
  <si>
    <t>Vedlejší a ostatní náklady</t>
  </si>
  <si>
    <t>VON</t>
  </si>
  <si>
    <t>1</t>
  </si>
  <si>
    <t>{6b70ec5f-dd1c-4b43-822a-3ca6826f9bca}</t>
  </si>
  <si>
    <t>2</t>
  </si>
  <si>
    <t>002a</t>
  </si>
  <si>
    <t>Soupis prací</t>
  </si>
  <si>
    <t>STA</t>
  </si>
  <si>
    <t>{67bd5cbb-30dd-4aa7-a33b-58fe12311d5e}</t>
  </si>
  <si>
    <t>003</t>
  </si>
  <si>
    <t>Dodatek č. 1</t>
  </si>
  <si>
    <t>{a493711a-2ebe-4e7c-a72d-249128e8c766}</t>
  </si>
  <si>
    <t>KRYCÍ LIST SOUPISU PRACÍ</t>
  </si>
  <si>
    <t>Objekt:</t>
  </si>
  <si>
    <t>001a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</si>
  <si>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</si>
  <si>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</si>
  <si>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</si>
  <si>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</si>
  <si>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</si>
  <si>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</si>
  <si>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</si>
  <si>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</si>
  <si>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</si>
  <si>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</si>
  <si>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</si>
  <si>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</si>
  <si>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</si>
  <si>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</si>
  <si>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</si>
  <si>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</si>
  <si>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</si>
  <si>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</si>
  <si>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</si>
  <si>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</si>
  <si>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</si>
  <si>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</si>
  <si>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</si>
  <si>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</si>
  <si>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</si>
  <si>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</si>
  <si>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</si>
  <si>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001</t>
  </si>
  <si>
    <t>Plán BOZP</t>
  </si>
  <si>
    <t>kpl</t>
  </si>
  <si>
    <t>512</t>
  </si>
  <si>
    <t>389601548</t>
  </si>
  <si>
    <t>002</t>
  </si>
  <si>
    <t>Zábory vč. poplatků</t>
  </si>
  <si>
    <t>1960080309</t>
  </si>
  <si>
    <t>3</t>
  </si>
  <si>
    <t>Vzrokování oken</t>
  </si>
  <si>
    <t>-468167759</t>
  </si>
  <si>
    <t>004</t>
  </si>
  <si>
    <t>Vzorkování barev</t>
  </si>
  <si>
    <t>-702562735</t>
  </si>
  <si>
    <t>5</t>
  </si>
  <si>
    <t>005</t>
  </si>
  <si>
    <t>Stavebně technický průzkum - měření vlhkosti, soudružnosti podkladu apod.</t>
  </si>
  <si>
    <t>soub</t>
  </si>
  <si>
    <t>-1475533609</t>
  </si>
  <si>
    <t>6</t>
  </si>
  <si>
    <t>006</t>
  </si>
  <si>
    <t>Vzorkování vitráží</t>
  </si>
  <si>
    <t>1925080762</t>
  </si>
  <si>
    <t>7</t>
  </si>
  <si>
    <t>007</t>
  </si>
  <si>
    <t>Ořez větví smrků</t>
  </si>
  <si>
    <t>59191918</t>
  </si>
  <si>
    <t>VRN</t>
  </si>
  <si>
    <t>Vedlejší rozpočtové náklady</t>
  </si>
  <si>
    <t>VRN3</t>
  </si>
  <si>
    <t>Zařízení staveniště</t>
  </si>
  <si>
    <t>8</t>
  </si>
  <si>
    <t>030001000</t>
  </si>
  <si>
    <t>CS ÚRS 2019 01</t>
  </si>
  <si>
    <t>1024</t>
  </si>
  <si>
    <t>1523526335</t>
  </si>
  <si>
    <t>VRN7</t>
  </si>
  <si>
    <t>Provozní vlivy</t>
  </si>
  <si>
    <t>9</t>
  </si>
  <si>
    <t>070001000</t>
  </si>
  <si>
    <t>-765187171</t>
  </si>
  <si>
    <t>P</t>
  </si>
  <si>
    <t>Poznámka k položce:
Práce budou probíhat za nepřerušeného provozu, je nutné dodržet všechna opatření uvedená v projektové dokumentaci.</t>
  </si>
  <si>
    <t>lešení</t>
  </si>
  <si>
    <t>4386,08</t>
  </si>
  <si>
    <t>malba</t>
  </si>
  <si>
    <t>1318,643</t>
  </si>
  <si>
    <t>nátěr1</t>
  </si>
  <si>
    <t>315,16</t>
  </si>
  <si>
    <t>nátěr2</t>
  </si>
  <si>
    <t>136,325</t>
  </si>
  <si>
    <t>nátěr3</t>
  </si>
  <si>
    <t>958,451</t>
  </si>
  <si>
    <t>obklad</t>
  </si>
  <si>
    <t>8,4</t>
  </si>
  <si>
    <t>ostění</t>
  </si>
  <si>
    <t>240,36</t>
  </si>
  <si>
    <t>002a - Soupis prací</t>
  </si>
  <si>
    <t>řezivo</t>
  </si>
  <si>
    <t>0,678</t>
  </si>
  <si>
    <t>S10A</t>
  </si>
  <si>
    <t>S11A</t>
  </si>
  <si>
    <t>60,476</t>
  </si>
  <si>
    <t>S14A</t>
  </si>
  <si>
    <t>10,8</t>
  </si>
  <si>
    <t>S5A</t>
  </si>
  <si>
    <t>53,497</t>
  </si>
  <si>
    <t>S6A</t>
  </si>
  <si>
    <t>256,93</t>
  </si>
  <si>
    <t>S7A</t>
  </si>
  <si>
    <t>3337,947</t>
  </si>
  <si>
    <t>S8A</t>
  </si>
  <si>
    <t>72,2</t>
  </si>
  <si>
    <t>S9A</t>
  </si>
  <si>
    <t>23,8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</si>
  <si>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</si>
  <si>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</si>
  <si>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</si>
  <si>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</si>
  <si>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</si>
  <si>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</si>
  <si>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</si>
  <si>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</si>
  <si>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</si>
  <si>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</si>
  <si>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</si>
  <si>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</si>
  <si>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</si>
  <si>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</si>
  <si>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</si>
  <si>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</si>
  <si>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</si>
  <si>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</si>
  <si>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</si>
  <si>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HSV</t>
  </si>
  <si>
    <t>Práce a dodávky HSV</t>
  </si>
  <si>
    <t>Svislé a kompletní konstrukce</t>
  </si>
  <si>
    <t>340238235R</t>
  </si>
  <si>
    <t>Zazdívka otvorů pl do 1 m2 v příčkách nebo stěnách z porobetonových příčkovek  tl 150 mm</t>
  </si>
  <si>
    <t>m2</t>
  </si>
  <si>
    <t>199524234</t>
  </si>
  <si>
    <t>VV</t>
  </si>
  <si>
    <t>"vybourané části příček v 1.PP"</t>
  </si>
  <si>
    <t>2*1*3,2</t>
  </si>
  <si>
    <t>349231811R</t>
  </si>
  <si>
    <t xml:space="preserve">Přizdívka ostění  </t>
  </si>
  <si>
    <t>1342665298</t>
  </si>
  <si>
    <t>"úprava ostění 1.PP u 4 ks oken"</t>
  </si>
  <si>
    <t>2*1,27*0,4*4</t>
  </si>
  <si>
    <t>Úpravy povrchů, podlahy a osazování výplní</t>
  </si>
  <si>
    <t>612325215</t>
  </si>
  <si>
    <t>Vápenocementová hladká omítka malých ploch do 4,0 m2 na stěnách</t>
  </si>
  <si>
    <t>kus</t>
  </si>
  <si>
    <t>-888011191</t>
  </si>
  <si>
    <t>"pod obklad ubourané a dozděné příčky 1.PP"</t>
  </si>
  <si>
    <t>612325223</t>
  </si>
  <si>
    <t>Vápenocementová štuková omítka malých ploch do 1,0 m2 na stěnách</t>
  </si>
  <si>
    <t>-400675390</t>
  </si>
  <si>
    <t>"přezdívané zdivo pod oknem - předpoklad cca 100 ks oken"</t>
  </si>
  <si>
    <t>100</t>
  </si>
  <si>
    <t>612325225</t>
  </si>
  <si>
    <t>Vápenocementová štuková omítka malých ploch do 4,0 m2 na stěnách</t>
  </si>
  <si>
    <t>468573951</t>
  </si>
  <si>
    <t>"ubourané a dozděné příčky 1.PP</t>
  </si>
  <si>
    <t>612325302</t>
  </si>
  <si>
    <t>Vápenocementová štuková omítka ostění nebo nadpraží</t>
  </si>
  <si>
    <t>-663551835</t>
  </si>
  <si>
    <t>"doomítnutí dle tabulky parapetů"</t>
  </si>
  <si>
    <t>"P45"  (3,13+2*1,8)*0,1</t>
  </si>
  <si>
    <t>"P46"  (1,35+2*1)*0,1</t>
  </si>
  <si>
    <t>"P47"  (1,79+2*1,5)*0,1</t>
  </si>
  <si>
    <t>Součet</t>
  </si>
  <si>
    <t>613311131R</t>
  </si>
  <si>
    <t>Oprava (přeštukování) štukových parapetů</t>
  </si>
  <si>
    <t>-861915699</t>
  </si>
  <si>
    <t>"P7"  1,46*0,25</t>
  </si>
  <si>
    <t>"P14"  1,5*0,25*2</t>
  </si>
  <si>
    <t>"P22"  0,5</t>
  </si>
  <si>
    <t>"P23"  1,32*0,54*3</t>
  </si>
  <si>
    <t>"P29"  1,46*0,57*3</t>
  </si>
  <si>
    <t>"P32"  1,05*0,38*2</t>
  </si>
  <si>
    <t>"P33"  1,5*0,38*2</t>
  </si>
  <si>
    <t>"P34"  1,31*0,38*9</t>
  </si>
  <si>
    <t>"P36"  1,2*0,5*2</t>
  </si>
  <si>
    <t>"P38"  1,31*0,5*1</t>
  </si>
  <si>
    <t>"P39"  1,31*0,5*2</t>
  </si>
  <si>
    <t>"P41"  1,31*0,18*6</t>
  </si>
  <si>
    <t>"P42"  1,31*1*2</t>
  </si>
  <si>
    <t>"P43"  2,5*1*2</t>
  </si>
  <si>
    <t>"P46"  1,35*0,2*1</t>
  </si>
  <si>
    <t>"P47"  1,79*0,2*1</t>
  </si>
  <si>
    <t>619991011</t>
  </si>
  <si>
    <t>Obalení konstrukcí a prvků fólií přilepenou lepící páskou</t>
  </si>
  <si>
    <t>1884928981</t>
  </si>
  <si>
    <t>"předpoklad"</t>
  </si>
  <si>
    <t>500</t>
  </si>
  <si>
    <t>62001</t>
  </si>
  <si>
    <t>Očištění pískovcového soklu neutrálním univerzálním čističem  dle skladby S5A</t>
  </si>
  <si>
    <t>503408336</t>
  </si>
  <si>
    <t>Poznámka k položce:
cena zahrnuje kompletní provedení dle popisu v PD dle skladby S5A vč. dodávky potřebného materiálu</t>
  </si>
  <si>
    <t>10</t>
  </si>
  <si>
    <t>62002</t>
  </si>
  <si>
    <t>Sanace biocidního napadení (biocidní nátěr)  dle skladby S5A, S7A a S8A</t>
  </si>
  <si>
    <t>249688269</t>
  </si>
  <si>
    <t>Poznámka k položce:
cena zahrnuje kompletní provedení dle popisu v PD dle skladby S5A, S7A a S8A vč. dodávky potřebného materiálu</t>
  </si>
  <si>
    <t>S5A+S7A*0,2+S8A*0,2</t>
  </si>
  <si>
    <t>11</t>
  </si>
  <si>
    <t>62003</t>
  </si>
  <si>
    <t>Zpevnění podkladu nátěrem (bezbarvý zpevňovač)  dle skladby S5A</t>
  </si>
  <si>
    <t>1912601199</t>
  </si>
  <si>
    <t>12</t>
  </si>
  <si>
    <t>62004</t>
  </si>
  <si>
    <t>Doplnění chybějících částí restaurátorskou minerální hmotou s hydraulickými pojivy v barvě pískovce  dle skladby S5A</t>
  </si>
  <si>
    <t>1418142216</t>
  </si>
  <si>
    <t>"předpoklad 30%"</t>
  </si>
  <si>
    <t>S5A*0,3</t>
  </si>
  <si>
    <t>13</t>
  </si>
  <si>
    <t>62005</t>
  </si>
  <si>
    <t>Hydrofobizace - zvýšení odolnosti povrchů  dle skladby S5A</t>
  </si>
  <si>
    <t>-345517601</t>
  </si>
  <si>
    <t>"dle skladby S5A"</t>
  </si>
  <si>
    <t>"měřeno elektronicky"</t>
  </si>
  <si>
    <t>37</t>
  </si>
  <si>
    <t>"parapety"</t>
  </si>
  <si>
    <t>18*1,27*0,3+11*1,27*0,3+4*0,95*0,3+2*1,16*0,3+2*1,27*0,3+2*1,16*0,3</t>
  </si>
  <si>
    <t>2*1,16*0,3+2*0,98*0,3+1*1,45*0,3+1*1,45*0,3</t>
  </si>
  <si>
    <t>Mezisoučet</t>
  </si>
  <si>
    <t>14</t>
  </si>
  <si>
    <t>62006</t>
  </si>
  <si>
    <t>Odstranění stáv. nátěru chemicky  dle skladby S6A, S7A a S8A</t>
  </si>
  <si>
    <t>630972057</t>
  </si>
  <si>
    <t>Poznámka k položce:
cena zahrnuje kompletní provedení dle popisu v PD dle skladby S6A, S7A a S8A vč. dodávky potřebného materiálu</t>
  </si>
  <si>
    <t>"předpoklad 60% plochy"</t>
  </si>
  <si>
    <t>S6A*0,6</t>
  </si>
  <si>
    <t>"přepodklad 40% plochy"</t>
  </si>
  <si>
    <t>S7A*0,4</t>
  </si>
  <si>
    <t>S8A*0,4</t>
  </si>
  <si>
    <t>62007</t>
  </si>
  <si>
    <t xml:space="preserve">Zpevnění podkladu minerálním zpevňovačem (organokřemičitan)  </t>
  </si>
  <si>
    <t>-1592326695</t>
  </si>
  <si>
    <t>Poznámka k položce:
cena zahrnuje kompletní provedení dle popisu v PD vč. dodávky potřebného materiálu</t>
  </si>
  <si>
    <t>S6A+S7A+S8A</t>
  </si>
  <si>
    <t>S14A+S11A+S10A+S9A</t>
  </si>
  <si>
    <t>16</t>
  </si>
  <si>
    <t>62008</t>
  </si>
  <si>
    <t>Vápenná sanační omítka (na bázi TRASS) 25 mm vč. podhozu 5 mm dle skladby S6A</t>
  </si>
  <si>
    <t>-730684769</t>
  </si>
  <si>
    <t>Poznámka k položce:
cena zahrnuje kompletní provedení dle popisu v PD dle skladby S6A vč. dodávky potřebného materiálu</t>
  </si>
  <si>
    <t>"předpoklad 40 % plochy"</t>
  </si>
  <si>
    <t>S6A*0,4</t>
  </si>
  <si>
    <t>17</t>
  </si>
  <si>
    <t>62009</t>
  </si>
  <si>
    <t>Renovační štuková omítka 3 mm dle skladby S6A, S7A a S8A</t>
  </si>
  <si>
    <t>-1237576621</t>
  </si>
  <si>
    <t>18</t>
  </si>
  <si>
    <t>62010</t>
  </si>
  <si>
    <t xml:space="preserve">Vápenná  omítka  25 mm vč. podhozu 5 mm </t>
  </si>
  <si>
    <t>-217263398</t>
  </si>
  <si>
    <t>Poznámka k položce:
cena zahrnuje kompletní provedení dle popisu v PD  vč. dodávky potřebného materiálu</t>
  </si>
  <si>
    <t>"předpoklad 60 % plochy"</t>
  </si>
  <si>
    <t>(S7A+S8A)*0,6</t>
  </si>
  <si>
    <t>"předpoklad 40% plochy"</t>
  </si>
  <si>
    <t>(S9A+S10A)*0,4</t>
  </si>
  <si>
    <t>"předpoklad 10% plochy"</t>
  </si>
  <si>
    <t>S11A*0,1</t>
  </si>
  <si>
    <t>19</t>
  </si>
  <si>
    <t>629991001</t>
  </si>
  <si>
    <t>Zakrytí podélných ploch fólií volně položenou</t>
  </si>
  <si>
    <t>1061995845</t>
  </si>
  <si>
    <t>20</t>
  </si>
  <si>
    <t>629991011</t>
  </si>
  <si>
    <t>Zakrytí výplní otvorů a svislých ploch fólií přilepenou lepící páskou</t>
  </si>
  <si>
    <t>64059555</t>
  </si>
  <si>
    <t>1,43*2,52*58+1,43*2,52*1+1,18*22,52*6</t>
  </si>
  <si>
    <t>1,52*2,65*18+1,48*2,65*18+1,43*2,52*3+1,29*2,37*3+1,29*2,52</t>
  </si>
  <si>
    <t>1,15*2,72*10+1,43*2,24+1,27*1,27*18</t>
  </si>
  <si>
    <t>1,27*1,27*11+1,27*1,27*2</t>
  </si>
  <si>
    <t>0,98*1,25*2+1,45*1,5*2+1,16*0,97*2+1,16*0,97*2</t>
  </si>
  <si>
    <t>1,6*2+1,62*2,18+2,75*5,35+2,67*4,85*8</t>
  </si>
  <si>
    <t>200</t>
  </si>
  <si>
    <t>629995101</t>
  </si>
  <si>
    <t>Očištění vnějších ploch tlakovou vodou</t>
  </si>
  <si>
    <t>267769512</t>
  </si>
  <si>
    <t>S5A+S6A+S7A+S8A</t>
  </si>
  <si>
    <t>S9A+S10A+S11A+S14A</t>
  </si>
  <si>
    <t>22</t>
  </si>
  <si>
    <t>632451022</t>
  </si>
  <si>
    <t>Vyrovnávací potěr tl do 30 mm z MC 15 provedený v pásu</t>
  </si>
  <si>
    <t>-659057523</t>
  </si>
  <si>
    <t>"pod dřevěné parapety"  144,260*0,4</t>
  </si>
  <si>
    <t>Ostatní konstrukce a práce, bourání</t>
  </si>
  <si>
    <t>23</t>
  </si>
  <si>
    <t>941111132</t>
  </si>
  <si>
    <t>Montáž lešení řadového trubkového lehkého s podlahami zatížení do 200 kg/m2 š do 1,5 m v do 25 m</t>
  </si>
  <si>
    <t>276626853</t>
  </si>
  <si>
    <t>(75,88+2*1,5)*20</t>
  </si>
  <si>
    <t>2*(11,4+2*1,5)*20</t>
  </si>
  <si>
    <t>2*(20,75+6,1+1,5)*20</t>
  </si>
  <si>
    <t>2*1,5*2*20</t>
  </si>
  <si>
    <t>2*(8,3+1,5)*20</t>
  </si>
  <si>
    <t>(23+2*1,5)*20</t>
  </si>
  <si>
    <t>2*(4,75+1,5)*3</t>
  </si>
  <si>
    <t>(6,66+2*1,5)*3</t>
  </si>
  <si>
    <t>24</t>
  </si>
  <si>
    <t>941111232</t>
  </si>
  <si>
    <t>Příplatek k lešení řadovému trubkovému lehkému s podlahami š 1,5 m v 25 m za první a ZKD den použití</t>
  </si>
  <si>
    <t>-896731760</t>
  </si>
  <si>
    <t>"nájem 100 dní"  100*lešení</t>
  </si>
  <si>
    <t>25</t>
  </si>
  <si>
    <t>941111832</t>
  </si>
  <si>
    <t>Demontáž lešení řadového trubkového lehkého s podlahami zatížení do 200 kg/m2 š do 1,5 m v do 25 m</t>
  </si>
  <si>
    <t>-493821958</t>
  </si>
  <si>
    <t>26</t>
  </si>
  <si>
    <t>944611111</t>
  </si>
  <si>
    <t>Montáž ochranné plachty z textilie z umělých vláken</t>
  </si>
  <si>
    <t>1838990749</t>
  </si>
  <si>
    <t>27</t>
  </si>
  <si>
    <t>944611211</t>
  </si>
  <si>
    <t>Příplatek k ochranné plachtě za první a ZKD den použití</t>
  </si>
  <si>
    <t>-1937248424</t>
  </si>
  <si>
    <t>lešení*100</t>
  </si>
  <si>
    <t>28</t>
  </si>
  <si>
    <t>944611811</t>
  </si>
  <si>
    <t>Demontáž ochranné plachty z textilie z umělých vláken</t>
  </si>
  <si>
    <t>-901740630</t>
  </si>
  <si>
    <t>29</t>
  </si>
  <si>
    <t>962031133</t>
  </si>
  <si>
    <t>Bourání příček z cihel pálených na MVC tl do 150 mm</t>
  </si>
  <si>
    <t>-552207477</t>
  </si>
  <si>
    <t>"vestavba půda"</t>
  </si>
  <si>
    <t>(2*5,25+3,5)*2,8</t>
  </si>
  <si>
    <t>30</t>
  </si>
  <si>
    <t>967031132R</t>
  </si>
  <si>
    <t>Přisekání a začištění pod omítku poškozeného ostění a nadpraží oken po vybourání</t>
  </si>
  <si>
    <t>-29489679</t>
  </si>
  <si>
    <t>"předpoklad rozsahu cca 20 cm"</t>
  </si>
  <si>
    <t>(1,43+2*2,52)*0,2*58</t>
  </si>
  <si>
    <t>(1,43+2*2,52)*0,2*1</t>
  </si>
  <si>
    <t>(1,18+2*2,52)*0,2*6</t>
  </si>
  <si>
    <t>(0,95+2*1,26)*0,2*4</t>
  </si>
  <si>
    <t>(1,52+2*2,65)*0,2*28</t>
  </si>
  <si>
    <t>(1,52+2*2,65)*0,2*18</t>
  </si>
  <si>
    <t>(1,48+2*2,65)*0,2*18</t>
  </si>
  <si>
    <t>(1,43+2*2,52)*0,2*3</t>
  </si>
  <si>
    <t>(1,29+2*2,37)*0,2*3</t>
  </si>
  <si>
    <t>(1,29+2*2,52)*0,2*1</t>
  </si>
  <si>
    <t>(1,15+2*2,72)*0,2*10</t>
  </si>
  <si>
    <t>(1,43+2*2,27)*0,2*1</t>
  </si>
  <si>
    <t>(1,27+2*1,27)*0,2*18</t>
  </si>
  <si>
    <t>(1,27+2*1,27)*0,2*11</t>
  </si>
  <si>
    <t>(1,24+2*1,27)*0,2*1</t>
  </si>
  <si>
    <t>(1,27+2*1,27)*0,2*1</t>
  </si>
  <si>
    <t>(0,98+2*1,25)*0,2*2</t>
  </si>
  <si>
    <t>(1,45+2*1,5)*0,2*1</t>
  </si>
  <si>
    <t>(1,16+2*0,97)*0,2*2</t>
  </si>
  <si>
    <t>(1,6+2*2,2)*0,2*1</t>
  </si>
  <si>
    <t>(1,62+2*2,18)*0,2*1</t>
  </si>
  <si>
    <t>(2,2+2*2,39)*0,2</t>
  </si>
  <si>
    <t>(3,13+2*1,8)*0,2</t>
  </si>
  <si>
    <t>(1,35+2*0,96)*0,2</t>
  </si>
  <si>
    <t>(1,79+2*1,5)*0,2</t>
  </si>
  <si>
    <t>31</t>
  </si>
  <si>
    <t>968062355</t>
  </si>
  <si>
    <t>Vybourání dřevěných rámů oken dvojitých včetně křídel pl do 2 m2</t>
  </si>
  <si>
    <t>-1252631017</t>
  </si>
  <si>
    <t>0,95*1,26*4</t>
  </si>
  <si>
    <t>1,27*1,27*18</t>
  </si>
  <si>
    <t>1,27*1,27*11</t>
  </si>
  <si>
    <t>1,27*1,27*2</t>
  </si>
  <si>
    <t>0,98*1,25*2</t>
  </si>
  <si>
    <t>1,45*1,5*2</t>
  </si>
  <si>
    <t>1,16*0,97*2</t>
  </si>
  <si>
    <t>32</t>
  </si>
  <si>
    <t>968062356</t>
  </si>
  <si>
    <t>Vybourání dřevěných rámů oken dvojitých včetně křídel pl do 4 m2</t>
  </si>
  <si>
    <t>1483492632</t>
  </si>
  <si>
    <t>1,43*2,52*58</t>
  </si>
  <si>
    <t>1,43*2,52*1</t>
  </si>
  <si>
    <t>1,18*2,52*6</t>
  </si>
  <si>
    <t>1,52*2,65*28</t>
  </si>
  <si>
    <t>1,52*2,65*18</t>
  </si>
  <si>
    <t>1,48*2,65*18</t>
  </si>
  <si>
    <t>1,43*2,52*3</t>
  </si>
  <si>
    <t>1,15*2,72*10</t>
  </si>
  <si>
    <t>1,43*2,27*1</t>
  </si>
  <si>
    <t>33</t>
  </si>
  <si>
    <t>968062376</t>
  </si>
  <si>
    <t>Vybourání dřevěných rámů oken zdvojených včetně křídel pl do 4 m2</t>
  </si>
  <si>
    <t>-669151459</t>
  </si>
  <si>
    <t>1,35*0,96</t>
  </si>
  <si>
    <t>1,79*1,5</t>
  </si>
  <si>
    <t>34</t>
  </si>
  <si>
    <t>968062377</t>
  </si>
  <si>
    <t>Vybourání dřevěných rámů oken zdvojených včetně křídel pl přes 4 m2</t>
  </si>
  <si>
    <t>-544271028</t>
  </si>
  <si>
    <t>3,13*1,8</t>
  </si>
  <si>
    <t>35</t>
  </si>
  <si>
    <t>968072456</t>
  </si>
  <si>
    <t>Vybourání kovových dveřních zárubní pl přes 2 m2</t>
  </si>
  <si>
    <t>-394123424</t>
  </si>
  <si>
    <t>1,6*2,2</t>
  </si>
  <si>
    <t>1,62*2,18</t>
  </si>
  <si>
    <t>2,2*2,39</t>
  </si>
  <si>
    <t>36</t>
  </si>
  <si>
    <t>968072455</t>
  </si>
  <si>
    <t>Vybourání kovových dveřních zárubní pl do 2 m2</t>
  </si>
  <si>
    <t>1527228720</t>
  </si>
  <si>
    <t xml:space="preserve">"vestavba půda"  </t>
  </si>
  <si>
    <t>0,8*2</t>
  </si>
  <si>
    <t>968082017</t>
  </si>
  <si>
    <t>Vybourání plastových rámů oken zdvojených včetně křídel plochy přes 2 do 4 m2</t>
  </si>
  <si>
    <t>1832888048</t>
  </si>
  <si>
    <t>1,29*2,37*3</t>
  </si>
  <si>
    <t>1,29*2,52</t>
  </si>
  <si>
    <t>38</t>
  </si>
  <si>
    <t>971033631</t>
  </si>
  <si>
    <t>Vybourání otvorů ve zdivu cihelném pl do 4 m2 na MVC nebo MV tl do 150 mm</t>
  </si>
  <si>
    <t>-1210702220</t>
  </si>
  <si>
    <t>"vybourání části příček v 1.PP"</t>
  </si>
  <si>
    <t>39</t>
  </si>
  <si>
    <t>978015321</t>
  </si>
  <si>
    <t>Otlučení vnější vápenné nebo vápenocementové vnější omítky stupně členitosti 1 a 2 rozsahu do 10%</t>
  </si>
  <si>
    <t>769634064</t>
  </si>
  <si>
    <t>S11A+S14A</t>
  </si>
  <si>
    <t>40</t>
  </si>
  <si>
    <t>978019351</t>
  </si>
  <si>
    <t>Otlučení vnější vápenné nebo vápenocementové vnější omítky stupně členitosti 3 až 5  rozsahu do 40%</t>
  </si>
  <si>
    <t>-828982290</t>
  </si>
  <si>
    <t>S9A+S10A</t>
  </si>
  <si>
    <t>41</t>
  </si>
  <si>
    <t>978019371</t>
  </si>
  <si>
    <t>Otlučení vnější vápenné nebo vápenocementové vnější omítky stupně členitosti 3 až 5  rozsahu do 65%</t>
  </si>
  <si>
    <t>568799020</t>
  </si>
  <si>
    <t>S7A+S8A</t>
  </si>
  <si>
    <t>42</t>
  </si>
  <si>
    <t>985223110R</t>
  </si>
  <si>
    <t>Přezdívání cihelného zdiva vč. případného doplnění cihel</t>
  </si>
  <si>
    <t>m3</t>
  </si>
  <si>
    <t>1185629790</t>
  </si>
  <si>
    <t>"přezdění zdiva pod oknem po vybourání předpoklad cca u 100 ks oken"</t>
  </si>
  <si>
    <t>100*1,5*0,2*0,8</t>
  </si>
  <si>
    <t>43</t>
  </si>
  <si>
    <t>99001</t>
  </si>
  <si>
    <t>Demontáž a zpětná montáž ŽB parapetní desky</t>
  </si>
  <si>
    <t>ks</t>
  </si>
  <si>
    <t>1447977843</t>
  </si>
  <si>
    <t>"P18"  8</t>
  </si>
  <si>
    <t>"P19"  6</t>
  </si>
  <si>
    <t>"P24"  4</t>
  </si>
  <si>
    <t>"P25"  5</t>
  </si>
  <si>
    <t>44</t>
  </si>
  <si>
    <t>99002</t>
  </si>
  <si>
    <t>Demontáž a zpětná montáž kamenné parapetní desky</t>
  </si>
  <si>
    <t>1237662827</t>
  </si>
  <si>
    <t>"P40"  2</t>
  </si>
  <si>
    <t>"P44"  5</t>
  </si>
  <si>
    <t>45</t>
  </si>
  <si>
    <t>99003</t>
  </si>
  <si>
    <t>demontáž konzol na fasádě ozn. Z5</t>
  </si>
  <si>
    <t>163028460</t>
  </si>
  <si>
    <t>46</t>
  </si>
  <si>
    <t>99004</t>
  </si>
  <si>
    <t>přeložení krytého vedení elektro ozn. Z7</t>
  </si>
  <si>
    <t>-203198673</t>
  </si>
  <si>
    <t>47</t>
  </si>
  <si>
    <t>99005</t>
  </si>
  <si>
    <t>Kompl. dod. + mtž. mřížka 200 x 200 ozn. K1</t>
  </si>
  <si>
    <t>212775121</t>
  </si>
  <si>
    <t>48</t>
  </si>
  <si>
    <t>99006</t>
  </si>
  <si>
    <t>demontáž mřížky 200 x 200</t>
  </si>
  <si>
    <t>1213968202</t>
  </si>
  <si>
    <t>49</t>
  </si>
  <si>
    <t>99007</t>
  </si>
  <si>
    <t>demontáž a zpětná montáž mříže ozn Z1A</t>
  </si>
  <si>
    <t>1821437105</t>
  </si>
  <si>
    <t>50</t>
  </si>
  <si>
    <t>99008</t>
  </si>
  <si>
    <t>Demontáž a zpětná montáž svítidel</t>
  </si>
  <si>
    <t>1249768671</t>
  </si>
  <si>
    <t>51</t>
  </si>
  <si>
    <t>99009</t>
  </si>
  <si>
    <t>Úklid, ostatní drobné práce</t>
  </si>
  <si>
    <t>HZS</t>
  </si>
  <si>
    <t>-1462453985</t>
  </si>
  <si>
    <t>52</t>
  </si>
  <si>
    <t>99010</t>
  </si>
  <si>
    <t>Přeložení a úprava bleskosvodu dle popisu K4 a K14</t>
  </si>
  <si>
    <t>-1123109126</t>
  </si>
  <si>
    <t>Poznámka k položce:
cena zahrnuje kompletní provedení dle popisu v tabulce klempířských výrobků a v technické zprávě str. 15 - přeložení, nátěr, revize</t>
  </si>
  <si>
    <t>997</t>
  </si>
  <si>
    <t>Přesun sutě</t>
  </si>
  <si>
    <t>53</t>
  </si>
  <si>
    <t>997013216</t>
  </si>
  <si>
    <t>Vnitrostaveništní doprava suti a vybouraných hmot pro budovy v do 21 m ručně</t>
  </si>
  <si>
    <t>t</t>
  </si>
  <si>
    <t>883022655</t>
  </si>
  <si>
    <t>54</t>
  </si>
  <si>
    <t>997013501</t>
  </si>
  <si>
    <t>Odvoz suti a vybouraných hmot na skládku nebo meziskládku do 1 km se složením</t>
  </si>
  <si>
    <t>698589242</t>
  </si>
  <si>
    <t>55</t>
  </si>
  <si>
    <t>997013509</t>
  </si>
  <si>
    <t>Příplatek k odvozu suti a vybouraných hmot na skládku ZKD 1 km přes 1 km</t>
  </si>
  <si>
    <t>1160749127</t>
  </si>
  <si>
    <t>Poznámka k položce:
skládka do 10 km</t>
  </si>
  <si>
    <t>285,011*9 'Přepočtené koeficientem množství</t>
  </si>
  <si>
    <t>56</t>
  </si>
  <si>
    <t>997013831R</t>
  </si>
  <si>
    <t>Poplatek za uložení stavebního  odpadu na skládce (skládkovné)</t>
  </si>
  <si>
    <t>-1904471705</t>
  </si>
  <si>
    <t>998</t>
  </si>
  <si>
    <t>Přesun hmot</t>
  </si>
  <si>
    <t>57</t>
  </si>
  <si>
    <t>998011003</t>
  </si>
  <si>
    <t>Přesun hmot pro budovy zděné v do 24 m</t>
  </si>
  <si>
    <t>-571444667</t>
  </si>
  <si>
    <t>PSV</t>
  </si>
  <si>
    <t>Práce a dodávky PSV</t>
  </si>
  <si>
    <t>712</t>
  </si>
  <si>
    <t>Povlakové krytiny</t>
  </si>
  <si>
    <t>58</t>
  </si>
  <si>
    <t>712001</t>
  </si>
  <si>
    <t>Napojení nového oplechování K 18 na stávající foliovou krytinu</t>
  </si>
  <si>
    <t>-650048658</t>
  </si>
  <si>
    <t>Poznámka k položce:
pruh krytiny š. cca 0,5 m je třeba odstranit , nahradit novým a podtáhnout pod nové oplechování</t>
  </si>
  <si>
    <t>144*0,5</t>
  </si>
  <si>
    <t>59</t>
  </si>
  <si>
    <t>998712203</t>
  </si>
  <si>
    <t>Přesun hmot procentní pro krytiny povlakové v objektech v do 24 m</t>
  </si>
  <si>
    <t>%</t>
  </si>
  <si>
    <t>-425194071</t>
  </si>
  <si>
    <t>713</t>
  </si>
  <si>
    <t>Izolace tepelné</t>
  </si>
  <si>
    <t>60</t>
  </si>
  <si>
    <t>713001</t>
  </si>
  <si>
    <t>Kompl. dod. + mtž. parotěsná folie (pod tepelnou izolaci na stropě)</t>
  </si>
  <si>
    <t>914584773</t>
  </si>
  <si>
    <t>"půda - měřeno elektronicky+10% na přesahy"</t>
  </si>
  <si>
    <t>882,6*1,1</t>
  </si>
  <si>
    <t>61</t>
  </si>
  <si>
    <t>713111111</t>
  </si>
  <si>
    <t>Montáž izolace tepelné vrchem stropů volně kladenými rohožemi, pásy, dílci, deskami</t>
  </si>
  <si>
    <t>-655921192</t>
  </si>
  <si>
    <t>"půda - měřeno elektronicky"</t>
  </si>
  <si>
    <t>"dvě vrstvy"</t>
  </si>
  <si>
    <t>882,6*2</t>
  </si>
  <si>
    <t>"překrytí vazných trámů"</t>
  </si>
  <si>
    <t>(9,7*8+2*4,9)*0,6</t>
  </si>
  <si>
    <t>(7,6*5+3,9*2*2)*0,6</t>
  </si>
  <si>
    <t>(9,7*10+4,9*2)*0,6</t>
  </si>
  <si>
    <t>62</t>
  </si>
  <si>
    <t>M</t>
  </si>
  <si>
    <t>6315079101</t>
  </si>
  <si>
    <t>minerální izolace tl. 200 mm (lambda max 0,038 W/mK)</t>
  </si>
  <si>
    <t>1191870487</t>
  </si>
  <si>
    <t>(2*882,6)*1,02</t>
  </si>
  <si>
    <t>148,68*1,02</t>
  </si>
  <si>
    <t>63</t>
  </si>
  <si>
    <t>713131141R</t>
  </si>
  <si>
    <t>zateplení dveří do výtahových šachet na půdě</t>
  </si>
  <si>
    <t>1566142703</t>
  </si>
  <si>
    <t>64</t>
  </si>
  <si>
    <t>6315082101</t>
  </si>
  <si>
    <t>minerální izolace tl. 80 (lambda max 0,038 W/mK)</t>
  </si>
  <si>
    <t>-1051023119</t>
  </si>
  <si>
    <t>3,400*1,02</t>
  </si>
  <si>
    <t>65</t>
  </si>
  <si>
    <t>998713203</t>
  </si>
  <si>
    <t>Přesun hmot procentní pro izolace tepelné v objektech v do 24 m</t>
  </si>
  <si>
    <t>-312572231</t>
  </si>
  <si>
    <t>762</t>
  </si>
  <si>
    <t>Konstrukce tesařské</t>
  </si>
  <si>
    <t>66</t>
  </si>
  <si>
    <t>762001</t>
  </si>
  <si>
    <t>Kompl. dod. + mtž. schůdky k lávce</t>
  </si>
  <si>
    <t>1433931094</t>
  </si>
  <si>
    <t>Poznámka k položce:
cena zahrnuje kompletní provedení dle popisu na půdoryse půdy výkres č. D.1.1.5 vč. dodávky potřebného materiálu</t>
  </si>
  <si>
    <t>67</t>
  </si>
  <si>
    <t>762511277</t>
  </si>
  <si>
    <t>Podlahové kce podkladové z desek OSB tl 25 mm broušených na pero a drážku šroubovaných</t>
  </si>
  <si>
    <t>2028815165</t>
  </si>
  <si>
    <t>"nové lávky"</t>
  </si>
  <si>
    <t>(39,2+2)*0,625</t>
  </si>
  <si>
    <t>68</t>
  </si>
  <si>
    <t>762511847</t>
  </si>
  <si>
    <t>Demontáž kce podkladové z desek dřevoštěpkových tl přes 15 mm na sraz šroubovaných</t>
  </si>
  <si>
    <t>-589230932</t>
  </si>
  <si>
    <t>"část lávky na půdě před vestavbou"</t>
  </si>
  <si>
    <t>3,8*0,7</t>
  </si>
  <si>
    <t>69</t>
  </si>
  <si>
    <t>762713110</t>
  </si>
  <si>
    <t>Montáž prostorové vázané kce z hraněného řeziva průřezové plochy do 120 cm2</t>
  </si>
  <si>
    <t>m</t>
  </si>
  <si>
    <t>-878121866</t>
  </si>
  <si>
    <t>"konstrukce pro nové lávky"</t>
  </si>
  <si>
    <t>"hranol 100/100"  0,44*2*(48+3)</t>
  </si>
  <si>
    <t>"ztužení 40/50"  2*(39,2+2)+0,625*(48+3)</t>
  </si>
  <si>
    <t>70</t>
  </si>
  <si>
    <t>605120010</t>
  </si>
  <si>
    <t>řezivo jehličnaté hranol jakost I do 120 cm2</t>
  </si>
  <si>
    <t>CS ÚRS 2016 01</t>
  </si>
  <si>
    <t>828139093</t>
  </si>
  <si>
    <t>"hranol 100/100"  44,88*0,1*0,1</t>
  </si>
  <si>
    <t>"ztužení 40/50"  114,275*0,04*0,05</t>
  </si>
  <si>
    <t>řezivo*1,1</t>
  </si>
  <si>
    <t>71</t>
  </si>
  <si>
    <t>762795000</t>
  </si>
  <si>
    <t>Spojovací prostředky pro montáž prostorových vázaných kcí</t>
  </si>
  <si>
    <t>514381142</t>
  </si>
  <si>
    <t>72</t>
  </si>
  <si>
    <t>762811811</t>
  </si>
  <si>
    <t>Demontáž záklopů stropů z hrubých prken tl do 32 mm</t>
  </si>
  <si>
    <t>-525353736</t>
  </si>
  <si>
    <t>5,4*3,8</t>
  </si>
  <si>
    <t>73</t>
  </si>
  <si>
    <t>762822820</t>
  </si>
  <si>
    <t>Demontáž stropních trámů z hraněného řeziva průřezové plochy do 288 cm2</t>
  </si>
  <si>
    <t>-149079182</t>
  </si>
  <si>
    <t>"vestava půda"</t>
  </si>
  <si>
    <t>3,8*6</t>
  </si>
  <si>
    <t>74</t>
  </si>
  <si>
    <t>998762203</t>
  </si>
  <si>
    <t>Přesun hmot procentní pro kce tesařské v objektech v do 24 m</t>
  </si>
  <si>
    <t>221656189</t>
  </si>
  <si>
    <t>763</t>
  </si>
  <si>
    <t>Konstrukce suché výstavby</t>
  </si>
  <si>
    <t>75</t>
  </si>
  <si>
    <t>763135102</t>
  </si>
  <si>
    <t>Montáž SDK kazetového podhledu z kazet 600x600 mm na zavěšenou polozapuštěnou nosnou konstrukci</t>
  </si>
  <si>
    <t>-1132263445</t>
  </si>
  <si>
    <t>"1.PP-použití demontovaných kazet"</t>
  </si>
  <si>
    <t>76</t>
  </si>
  <si>
    <t>763431802</t>
  </si>
  <si>
    <t>Demontáž minerálního podhledu zavěšeného na polozapuštěném roštu</t>
  </si>
  <si>
    <t>-2091518719</t>
  </si>
  <si>
    <t>"1.PP"</t>
  </si>
  <si>
    <t>77</t>
  </si>
  <si>
    <t>998763403</t>
  </si>
  <si>
    <t>Přesun hmot procentní pro sádrokartonové konstrukce v objektech v do 24 m</t>
  </si>
  <si>
    <t>1440052194</t>
  </si>
  <si>
    <t>764</t>
  </si>
  <si>
    <t>Konstrukce klempířské</t>
  </si>
  <si>
    <t>78</t>
  </si>
  <si>
    <t>764001821R</t>
  </si>
  <si>
    <t>Demontáž  ostatního oplechování</t>
  </si>
  <si>
    <t>1357097816</t>
  </si>
  <si>
    <t>62,6</t>
  </si>
  <si>
    <t>5,5*0,48+156,4+1,2*144</t>
  </si>
  <si>
    <t>0,25*8+0,235*1,7*24+0,23*0,9*2+0,385*1,7*24+0,385*0,6*2</t>
  </si>
  <si>
    <t>79</t>
  </si>
  <si>
    <t>764002851</t>
  </si>
  <si>
    <t>Demontáž oplechování parapetů do suti</t>
  </si>
  <si>
    <t>1499507598</t>
  </si>
  <si>
    <t>1,4*2+7,7*2+3,2*1+1,4</t>
  </si>
  <si>
    <t>2,5*2+1,9*8+1,4*4+2,1*46+1,7*21+2,1*28</t>
  </si>
  <si>
    <t>1,7*16+2,2*12+1,7*6+2,6*2+2,6*5</t>
  </si>
  <si>
    <t>1*22+0,45*4+1,8*2</t>
  </si>
  <si>
    <t>80</t>
  </si>
  <si>
    <t>764002861</t>
  </si>
  <si>
    <t>Demontáž oplechování říms a ozdobných prvků do suti</t>
  </si>
  <si>
    <t>1748326515</t>
  </si>
  <si>
    <t>160+179,5+170+23+39,1</t>
  </si>
  <si>
    <t>2,1*43+3,8*2</t>
  </si>
  <si>
    <t>81</t>
  </si>
  <si>
    <t>764004801</t>
  </si>
  <si>
    <t>Demontáž podokapního žlabu do suti</t>
  </si>
  <si>
    <t>1363678175</t>
  </si>
  <si>
    <t>"K17"  47</t>
  </si>
  <si>
    <t>"K20"  160</t>
  </si>
  <si>
    <t>82</t>
  </si>
  <si>
    <t>764004803</t>
  </si>
  <si>
    <t>Demontáž podokapního žlabu k dalšímu použití</t>
  </si>
  <si>
    <t>1135392156</t>
  </si>
  <si>
    <t>"K8"  4,75</t>
  </si>
  <si>
    <t>"K13"  5,4</t>
  </si>
  <si>
    <t>83</t>
  </si>
  <si>
    <t>764004861</t>
  </si>
  <si>
    <t>Demontáž svodu do suti</t>
  </si>
  <si>
    <t>927458069</t>
  </si>
  <si>
    <t>"K5"  18*2</t>
  </si>
  <si>
    <t>84</t>
  </si>
  <si>
    <t>764004863</t>
  </si>
  <si>
    <t>Demontáž svodu k dalšímu použití</t>
  </si>
  <si>
    <t>-1913201520</t>
  </si>
  <si>
    <t>"K7"  3,5</t>
  </si>
  <si>
    <t>"K12"  8,1</t>
  </si>
  <si>
    <t>85</t>
  </si>
  <si>
    <t>764216444R</t>
  </si>
  <si>
    <t xml:space="preserve">Oplechování parapetů z Pz plechu </t>
  </si>
  <si>
    <t>-933896995</t>
  </si>
  <si>
    <t>"K22"  0,2*7,7*2</t>
  </si>
  <si>
    <t>"K23"  0,2*3,2</t>
  </si>
  <si>
    <t>"K24"  0,15*1,4</t>
  </si>
  <si>
    <t>"K38"  0,55*1,9*8</t>
  </si>
  <si>
    <t>"K39"  0,5*1,4*4</t>
  </si>
  <si>
    <t>"K40"  0,55*2,1*46</t>
  </si>
  <si>
    <t>"K41"  0,5*1,7*21</t>
  </si>
  <si>
    <t>"K42"  0,435*2,1*28</t>
  </si>
  <si>
    <t>"K43"  0,385*1,7*16</t>
  </si>
  <si>
    <t>"K44"  0,55*2,2*12</t>
  </si>
  <si>
    <t>"K45"  0,5*1,7*6</t>
  </si>
  <si>
    <t>"K46"  0,435*2,6*2</t>
  </si>
  <si>
    <t>"K47"  0,385*2,6*5</t>
  </si>
  <si>
    <t>"K48"  0,25*1*22</t>
  </si>
  <si>
    <t>"K49"  0,25*0,45*4</t>
  </si>
  <si>
    <t>"K50"  0,25*1,8*2</t>
  </si>
  <si>
    <t>86</t>
  </si>
  <si>
    <t>764218426R</t>
  </si>
  <si>
    <t xml:space="preserve">Oplechování  římsy  z Pz plechu </t>
  </si>
  <si>
    <t>-630673636</t>
  </si>
  <si>
    <t>"K36"  0,335*2,1*43</t>
  </si>
  <si>
    <t>"K37"  0,335*3,8*2</t>
  </si>
  <si>
    <t>87</t>
  </si>
  <si>
    <t>764218426R1</t>
  </si>
  <si>
    <t xml:space="preserve">Oplechování   z Pz plechu </t>
  </si>
  <si>
    <t>850362467</t>
  </si>
  <si>
    <t>"K11"  5,5*0,48</t>
  </si>
  <si>
    <t>"K21"  0,5*1,4*2</t>
  </si>
  <si>
    <t>"K30"  0,25*8</t>
  </si>
  <si>
    <t>"K32"  0,235*1,7*24</t>
  </si>
  <si>
    <t>"K33"  0,235*0,9*2</t>
  </si>
  <si>
    <t>"K34"  0,385*1,7*24</t>
  </si>
  <si>
    <t>"K35"  0,385*0,6*2</t>
  </si>
  <si>
    <t>"rezerva"  32,221*0,1</t>
  </si>
  <si>
    <t>88</t>
  </si>
  <si>
    <t>764218426R3</t>
  </si>
  <si>
    <t>Oplechování   z Pz plechu - falcováno</t>
  </si>
  <si>
    <t>-394413823</t>
  </si>
  <si>
    <t>"K15"  156,4</t>
  </si>
  <si>
    <t>"K16"  62,6</t>
  </si>
  <si>
    <t>"K18"  1,2*144</t>
  </si>
  <si>
    <t>"K19"  1*160</t>
  </si>
  <si>
    <t>"K26"  0,465*179,5</t>
  </si>
  <si>
    <t>"K27"  0,465*17</t>
  </si>
  <si>
    <t>"K28"  1,085*23</t>
  </si>
  <si>
    <t>"K29"  0,335*39,1</t>
  </si>
  <si>
    <t>"K31"  0,635*2,5*2</t>
  </si>
  <si>
    <t>"rezerva"  0,1*684,4</t>
  </si>
  <si>
    <t>89</t>
  </si>
  <si>
    <t>764501103</t>
  </si>
  <si>
    <t>Montáž žlabu podokapního půlkulatého</t>
  </si>
  <si>
    <t>-1135579924</t>
  </si>
  <si>
    <t>90</t>
  </si>
  <si>
    <t>764508131</t>
  </si>
  <si>
    <t>Montáž kruhového svodu</t>
  </si>
  <si>
    <t>1402682971</t>
  </si>
  <si>
    <t>91</t>
  </si>
  <si>
    <t>764511404</t>
  </si>
  <si>
    <t>Žlab podokapní půlkruhový z Pz plechu rš 330 mm</t>
  </si>
  <si>
    <t>1488119853</t>
  </si>
  <si>
    <t>92</t>
  </si>
  <si>
    <t>764511405</t>
  </si>
  <si>
    <t>Žlab podokapní půlkruhový z Pz plechu rš 400 mm</t>
  </si>
  <si>
    <t>1052264416</t>
  </si>
  <si>
    <t>93</t>
  </si>
  <si>
    <t>764518424</t>
  </si>
  <si>
    <t>Svody kruhové včetně objímek, kolen, odskoků z Pz plechu průměru 150 mm</t>
  </si>
  <si>
    <t>797778093</t>
  </si>
  <si>
    <t>"k5"  18*2</t>
  </si>
  <si>
    <t>94</t>
  </si>
  <si>
    <t>998764203</t>
  </si>
  <si>
    <t>Přesun hmot procentní pro konstrukce klempířské v objektech v do 24 m</t>
  </si>
  <si>
    <t>-759295050</t>
  </si>
  <si>
    <t>765</t>
  </si>
  <si>
    <t>Krytina skládaná</t>
  </si>
  <si>
    <t>95</t>
  </si>
  <si>
    <t>765111016R</t>
  </si>
  <si>
    <t>Přeložení taškové krytiny v souvislosti s oplechováním K 19</t>
  </si>
  <si>
    <t>-1616692577</t>
  </si>
  <si>
    <t>Poznámka k položce:
krytina bude přeložena v pruhu š. cca 0,5 m</t>
  </si>
  <si>
    <t>160*0,5</t>
  </si>
  <si>
    <t>96</t>
  </si>
  <si>
    <t>998765203</t>
  </si>
  <si>
    <t>Přesun hmot procentní pro krytiny skládané v objektech v do 24 m</t>
  </si>
  <si>
    <t>1923669387</t>
  </si>
  <si>
    <t>766</t>
  </si>
  <si>
    <t>Konstrukce truhlářské</t>
  </si>
  <si>
    <t>97</t>
  </si>
  <si>
    <t>766001</t>
  </si>
  <si>
    <t>Kompl. dod. + mtž. okno dřevěné špaletové vel 1 430 x 2520  ozn. 01</t>
  </si>
  <si>
    <t>-671171809</t>
  </si>
  <si>
    <t>Poznámka k položce:
cena zahrnuje kompletní provedení vč. kování, povrchové úpravy,  krytí styku okno/špaleta dřevěnou lištou a všech ostatních doplňků dle popisu ve výpisu truhlářských prvků
okna vyvzorkovat a nechat odsouhlasit památkáři</t>
  </si>
  <si>
    <t>98</t>
  </si>
  <si>
    <t>766002</t>
  </si>
  <si>
    <t xml:space="preserve">Kompl. dod. + mtž. okno dřevěné špaletové vel 1 430 x 2520  ozn. 01A </t>
  </si>
  <si>
    <t>-2056368117</t>
  </si>
  <si>
    <t>99</t>
  </si>
  <si>
    <t>766003</t>
  </si>
  <si>
    <t>Kompl. dod. + mtž. okno dřevěné špaletové vel 1 180 x 2520  ozn. 02</t>
  </si>
  <si>
    <t>894443473</t>
  </si>
  <si>
    <t>766004</t>
  </si>
  <si>
    <t>Kompl. dod. + mtž. okno dřevěné špaletové vel 1 180 x 2520  ozn. 02A</t>
  </si>
  <si>
    <t>2004937486</t>
  </si>
  <si>
    <t>101</t>
  </si>
  <si>
    <t>766005</t>
  </si>
  <si>
    <t>Kompl. dod. + mtž. okno dřevěné špaletové vel 950 x 1 260  ozn. 03</t>
  </si>
  <si>
    <t>904191748</t>
  </si>
  <si>
    <t>102</t>
  </si>
  <si>
    <t>766006</t>
  </si>
  <si>
    <t>Kompl. dod. + mtž. okno dřevěné špaletové vel 1 520 x 2 650  ozn. 04</t>
  </si>
  <si>
    <t>1228132680</t>
  </si>
  <si>
    <t>103</t>
  </si>
  <si>
    <t>766007</t>
  </si>
  <si>
    <t>Kompl. dod. + mtž. okno dřevěné špaletové vel 1 520 x 2 650  ozn. 04A</t>
  </si>
  <si>
    <t>1300458010</t>
  </si>
  <si>
    <t>104</t>
  </si>
  <si>
    <t>766008</t>
  </si>
  <si>
    <t>Kompl. dod. + mtž. okno dřevěné špaletové vel 1 480 x 2 650  ozn. 05</t>
  </si>
  <si>
    <t>-1513076929</t>
  </si>
  <si>
    <t>105</t>
  </si>
  <si>
    <t>766009</t>
  </si>
  <si>
    <t>Kompl. dod. + mtž. europrofil vel 1 430 x 2 520  ozn. 06</t>
  </si>
  <si>
    <t>-31050356</t>
  </si>
  <si>
    <t>106</t>
  </si>
  <si>
    <t>766010</t>
  </si>
  <si>
    <t>Kompl. dod. + mtž. europrofil vel 1 290 x 2 370  ozn. 07</t>
  </si>
  <si>
    <t>1012322243</t>
  </si>
  <si>
    <t>107</t>
  </si>
  <si>
    <t>766011</t>
  </si>
  <si>
    <t>Kompl. dod. + mtž. europrofil vel 1 290 x 2 520  ozn. 08</t>
  </si>
  <si>
    <t>-1344428599</t>
  </si>
  <si>
    <t>108</t>
  </si>
  <si>
    <t>766012</t>
  </si>
  <si>
    <t>Kompl. dod. + mtž. okno dřevěné špaletové vel 1 150 x 2 720  ozn. 09</t>
  </si>
  <si>
    <t>-1041367006</t>
  </si>
  <si>
    <t>109</t>
  </si>
  <si>
    <t>766013</t>
  </si>
  <si>
    <t>Kompl. dod. + mtž. okno dřevěné špaletové vel 1 430 x 2 270  ozn. 010</t>
  </si>
  <si>
    <t>-375506257</t>
  </si>
  <si>
    <t>110</t>
  </si>
  <si>
    <t>766014</t>
  </si>
  <si>
    <t>Kompl. dod. + mtž. okno dřevěné špaletové vel 1 270 x 1 270  ozn. 011</t>
  </si>
  <si>
    <t>-1619245342</t>
  </si>
  <si>
    <t>111</t>
  </si>
  <si>
    <t>766015</t>
  </si>
  <si>
    <t>Kompl. dod. + mtž. okno dřevěné špaletové vel 1 270 x 1 270  ozn. 011A</t>
  </si>
  <si>
    <t>408616273</t>
  </si>
  <si>
    <t>112</t>
  </si>
  <si>
    <t>766016</t>
  </si>
  <si>
    <t>Kompl. dod. + mtž. okno dřevěné špaletové vel 1 270 x 1 270  ozn. 011B</t>
  </si>
  <si>
    <t>-1530756009</t>
  </si>
  <si>
    <t>113</t>
  </si>
  <si>
    <t>766017</t>
  </si>
  <si>
    <t>Kompl. dod. + mtž. okno dřevěné špaletové vel 1 270 x 1 270  ozn. 011C</t>
  </si>
  <si>
    <t>-1506462428</t>
  </si>
  <si>
    <t>114</t>
  </si>
  <si>
    <t>766018</t>
  </si>
  <si>
    <t>Kompl. dod. + mtž. okno dřevěné špaletové vel 980 x 1 250  ozn. 012</t>
  </si>
  <si>
    <t>590593969</t>
  </si>
  <si>
    <t>115</t>
  </si>
  <si>
    <t>766019</t>
  </si>
  <si>
    <t>Kompl. dod. + mtž. okno dřevěné špaletové vel 1 450 x 1 500  ozn. 013</t>
  </si>
  <si>
    <t>977448338</t>
  </si>
  <si>
    <t>116</t>
  </si>
  <si>
    <t>766020</t>
  </si>
  <si>
    <t>Kompl. dod. + mtž. okno dřevěné špaletové vel 1 450 x 1 500  ozn. 013A</t>
  </si>
  <si>
    <t>-281544037</t>
  </si>
  <si>
    <t>117</t>
  </si>
  <si>
    <t>766021</t>
  </si>
  <si>
    <t>Kompl. dod. + mtž. okno dřevěné špaletové vel 1 160 x 970  ozn. 014</t>
  </si>
  <si>
    <t>-72272284</t>
  </si>
  <si>
    <t>118</t>
  </si>
  <si>
    <t>766022</t>
  </si>
  <si>
    <t>Kompl. dod. + mtž. okno dřevěné špaletové vel 1 160 x 970  ozn. 015</t>
  </si>
  <si>
    <t>-1678293921</t>
  </si>
  <si>
    <t>119</t>
  </si>
  <si>
    <t>766023</t>
  </si>
  <si>
    <t>Kompl. dod. + mtž. dveře dřevěné europrofil vel 1 600 x 2 200  ozn. 016</t>
  </si>
  <si>
    <t>-96481328</t>
  </si>
  <si>
    <t>120</t>
  </si>
  <si>
    <t>766024</t>
  </si>
  <si>
    <t>Kompl. dod. + mtž. oprava a doplnění stávající vchodové stěny  vel 2 750 x 5 320  ozn. 018</t>
  </si>
  <si>
    <t>-1082311332</t>
  </si>
  <si>
    <t>Poznámka k položce:
cena zahrnuje kompletní provedení dle popisu ve výpisu truhlářských prvků
provedení nechat odsouhlasit památkáři</t>
  </si>
  <si>
    <t>121</t>
  </si>
  <si>
    <t>766025</t>
  </si>
  <si>
    <t>Kompl. dod. + mtž. sítě do oken proti hmyzu</t>
  </si>
  <si>
    <t>-1172135879</t>
  </si>
  <si>
    <t>"pro okno O1"  1,43*2,52*41</t>
  </si>
  <si>
    <t>"pro okno O1A"  1,43*2,52*1</t>
  </si>
  <si>
    <t>"pro okno O4"  1,52*2,65*12</t>
  </si>
  <si>
    <t>"pro okno O5"  1,48*2,65*11</t>
  </si>
  <si>
    <t>"pro okno O9"  1,15*2,72*2</t>
  </si>
  <si>
    <t>"pro okno O11"  1,27*1,27*4</t>
  </si>
  <si>
    <t>"pro okno O11A"  1,27*1,27*2</t>
  </si>
  <si>
    <t>122</t>
  </si>
  <si>
    <t>7660261</t>
  </si>
  <si>
    <t>Pákové ovládání otvírání oken - demontáž stávajících</t>
  </si>
  <si>
    <t>615296721</t>
  </si>
  <si>
    <t>"předpoklad"  80</t>
  </si>
  <si>
    <t>123</t>
  </si>
  <si>
    <t>766027</t>
  </si>
  <si>
    <t>Pákové ovládání otvírání oken - výroba a montáž nové repliky</t>
  </si>
  <si>
    <t>-542201196</t>
  </si>
  <si>
    <t>58+1+6+6+28+18+18+3+3+1+10+1</t>
  </si>
  <si>
    <t>124</t>
  </si>
  <si>
    <t>766028</t>
  </si>
  <si>
    <t>Kompl. dod. + mtž. vnitřní dřevěný parapet vel. 1 500 x 320 ozn. P1</t>
  </si>
  <si>
    <t>-1665133557</t>
  </si>
  <si>
    <t>Poznámka k položce:
cena zahrnuje kompletní provedení podle výpisu truhlářských prvků - vnitřní parapety</t>
  </si>
  <si>
    <t>125</t>
  </si>
  <si>
    <t>766029</t>
  </si>
  <si>
    <t>Kompl. dod. + mtž. vnitřní dřevěný parapet vel. 1 500 x 150 ozn. P2</t>
  </si>
  <si>
    <t>-273520212</t>
  </si>
  <si>
    <t>126</t>
  </si>
  <si>
    <t>766030</t>
  </si>
  <si>
    <t>Kompl. dod. + mtž. vnitřní dřevěný parapet vel. 1 500 x 460 ozn. P6</t>
  </si>
  <si>
    <t>-698583892</t>
  </si>
  <si>
    <t>127</t>
  </si>
  <si>
    <t>766031</t>
  </si>
  <si>
    <t>Kompl. dod. + mtž. vnitřní dřevěný parapet vel. 1 220 x 320 ozn. P9</t>
  </si>
  <si>
    <t>-1779692754</t>
  </si>
  <si>
    <t>128</t>
  </si>
  <si>
    <t>766032</t>
  </si>
  <si>
    <t>Kompl. dod. + mtž. vnitřní dřevěný parapet vel. 1 220 x 150 ozn. P10</t>
  </si>
  <si>
    <t>1279205726</t>
  </si>
  <si>
    <t>129</t>
  </si>
  <si>
    <t>766033</t>
  </si>
  <si>
    <t>Kompl. dod. + mtž. vnitřní dřevěný parapet vel. 1 600 x 170 ozn. P11</t>
  </si>
  <si>
    <t>1722348856</t>
  </si>
  <si>
    <t>130</t>
  </si>
  <si>
    <t>766034</t>
  </si>
  <si>
    <t>Kompl. dod. + mtž. vnitřní dřevěný parapet vel. 1 600 x 420 ozn. P12</t>
  </si>
  <si>
    <t>485605616</t>
  </si>
  <si>
    <t>131</t>
  </si>
  <si>
    <t>766035</t>
  </si>
  <si>
    <t>Kompl. dod. + mtž. vnitřní dřevěný parapet vel. 1 600 x 250 ozn. P13</t>
  </si>
  <si>
    <t>-1502403093</t>
  </si>
  <si>
    <t>132</t>
  </si>
  <si>
    <t>766036</t>
  </si>
  <si>
    <t>Kompl. dod. + mtž. vnitřní dřevěný parapet vel. 1 600 x 40 ozn. P15</t>
  </si>
  <si>
    <t>1687131381</t>
  </si>
  <si>
    <t>133</t>
  </si>
  <si>
    <t>766037</t>
  </si>
  <si>
    <t>Kompl. dod. + mtž. vnitřní dřevěný parapet vel. 1 170 x 440 ozn. P16</t>
  </si>
  <si>
    <t>-176771134</t>
  </si>
  <si>
    <t>134</t>
  </si>
  <si>
    <t>766038</t>
  </si>
  <si>
    <t>Kompl. dod. + mtž. vnitřní dřevěný parapet vel. 1 520 x 250 ozn. P17</t>
  </si>
  <si>
    <t>-510222017</t>
  </si>
  <si>
    <t>135</t>
  </si>
  <si>
    <t>766039</t>
  </si>
  <si>
    <t>Kompl. dod. + mtž. vnitřní dřevěný parapet vel. 1 500 x 180 ozn. P20</t>
  </si>
  <si>
    <t>-220107034</t>
  </si>
  <si>
    <t>136</t>
  </si>
  <si>
    <t>766040</t>
  </si>
  <si>
    <t>Kompl. dod. + mtž. vnitřní dřevěný parapet vel. 1 500 x 500 ozn. P21</t>
  </si>
  <si>
    <t>695593227</t>
  </si>
  <si>
    <t>137</t>
  </si>
  <si>
    <t>766041</t>
  </si>
  <si>
    <t>Kompl. dod. + mtž. vnitřní dřevěný parapet vel. 1 520 x 180 ozn. P26</t>
  </si>
  <si>
    <t>-1284589907</t>
  </si>
  <si>
    <t>138</t>
  </si>
  <si>
    <t>766042</t>
  </si>
  <si>
    <t>Kompl. dod. + mtž. vnitřní dřevěný parapet vel. 1 520 x 400 ozn. P27</t>
  </si>
  <si>
    <t>-1892945984</t>
  </si>
  <si>
    <t>139</t>
  </si>
  <si>
    <t>766043</t>
  </si>
  <si>
    <t>Kompl. dod. + mtž. vnitřní dřevěný parapet vel. 1 500 x 50 ozn. P28</t>
  </si>
  <si>
    <t>-495596601</t>
  </si>
  <si>
    <t>140</t>
  </si>
  <si>
    <t>766044</t>
  </si>
  <si>
    <t>Kompl. dod. + mtž. vnitřní dřevěný parapet vel. 1 600 x 50 ozn. P30</t>
  </si>
  <si>
    <t>2067796066</t>
  </si>
  <si>
    <t>141</t>
  </si>
  <si>
    <t>766441812R</t>
  </si>
  <si>
    <t xml:space="preserve">Demontáž parapetních desek dřevěných nebo plastových </t>
  </si>
  <si>
    <t>-118382601</t>
  </si>
  <si>
    <t>1,5*7+1,5*3+1,5*1+1,22*1+1,22*1+1,6*7+1,6*5+1,6*3</t>
  </si>
  <si>
    <t>1,6*8+1,17*10+1,52*4+1,5*20</t>
  </si>
  <si>
    <t>1,5*7+1,52*4+1,52*8+1,5*8</t>
  </si>
  <si>
    <t>142</t>
  </si>
  <si>
    <t>766621013R</t>
  </si>
  <si>
    <t>Zpětná montáž zasklení  vnitřních rámů u vitráží</t>
  </si>
  <si>
    <t>-2118622543</t>
  </si>
  <si>
    <t>143</t>
  </si>
  <si>
    <t>766622814R</t>
  </si>
  <si>
    <t>Demontáž zasklení vnitřního rámu u vitráží k opětovnému použití</t>
  </si>
  <si>
    <t>-364050455</t>
  </si>
  <si>
    <t>"vnitřní rám u vitráží"</t>
  </si>
  <si>
    <t>2,67*4,85*5</t>
  </si>
  <si>
    <t>144</t>
  </si>
  <si>
    <t>766691914</t>
  </si>
  <si>
    <t>Vyvěšení nebo zavěšení dřevěných křídel dveří pl do 2 m2</t>
  </si>
  <si>
    <t>-969524209</t>
  </si>
  <si>
    <t>145</t>
  </si>
  <si>
    <t>76699901</t>
  </si>
  <si>
    <t>Provizorní zakrytí ovorů u vitráží - po dobu restaurování</t>
  </si>
  <si>
    <t>-316457394</t>
  </si>
  <si>
    <t>146</t>
  </si>
  <si>
    <t>998766203</t>
  </si>
  <si>
    <t>Přesun hmot procentní pro konstrukce truhlářské v objektech v do 24 m</t>
  </si>
  <si>
    <t>426683913</t>
  </si>
  <si>
    <t>767</t>
  </si>
  <si>
    <t>Konstrukce zámečnické</t>
  </si>
  <si>
    <t>147</t>
  </si>
  <si>
    <t>767001</t>
  </si>
  <si>
    <t>Kompl. dod. + mtž. Al dveře vel. 1 620 x 2 180 ozn. O17</t>
  </si>
  <si>
    <t>-847722617</t>
  </si>
  <si>
    <t>Poznámka k položce:
cena zahrnuje kompletní provedení vč. kování, povrchové úpravy a všech doplňků dle popisu ve výpisu oken a dveří</t>
  </si>
  <si>
    <t>148</t>
  </si>
  <si>
    <t>767002</t>
  </si>
  <si>
    <t>Kompl. dod. + mtž. Al dveře vel. 2 200 x 2 390 ozn. O21</t>
  </si>
  <si>
    <t>1230195148</t>
  </si>
  <si>
    <t>149</t>
  </si>
  <si>
    <t>767003</t>
  </si>
  <si>
    <t>Kompl. dod. + mtž. Al okno vel. 3 130 x 1 800 ozn. O22</t>
  </si>
  <si>
    <t>1343677647</t>
  </si>
  <si>
    <t>150</t>
  </si>
  <si>
    <t>767004</t>
  </si>
  <si>
    <t>Kompl. dod. + mtž. Al okno vel. 1 350 x 960 ozn. O23</t>
  </si>
  <si>
    <t>-926195031</t>
  </si>
  <si>
    <t>151</t>
  </si>
  <si>
    <t>767005</t>
  </si>
  <si>
    <t>Kompl. dod. + mtž. Al okno vel. 1 790 x 1 500 ozn. O24</t>
  </si>
  <si>
    <t>-909317253</t>
  </si>
  <si>
    <t>152</t>
  </si>
  <si>
    <t>998767203</t>
  </si>
  <si>
    <t>Přesun hmot procentní pro zámečnické konstrukce v objektech v do 24 m</t>
  </si>
  <si>
    <t>574286294</t>
  </si>
  <si>
    <t>781</t>
  </si>
  <si>
    <t>Dokončovací práce - obklady</t>
  </si>
  <si>
    <t>153</t>
  </si>
  <si>
    <t>781474115</t>
  </si>
  <si>
    <t>Montáž obkladů vnitřních keramických hladkých do 25 ks/m2 lepených flexibilním lepidlem</t>
  </si>
  <si>
    <t>105514533</t>
  </si>
  <si>
    <t>1*2,1*2*2</t>
  </si>
  <si>
    <t>154</t>
  </si>
  <si>
    <t>5976100001</t>
  </si>
  <si>
    <t>keramický obklad dle stávajícího - dodávka</t>
  </si>
  <si>
    <t>1804055644</t>
  </si>
  <si>
    <t>obklad*1,1</t>
  </si>
  <si>
    <t>155</t>
  </si>
  <si>
    <t>781473810</t>
  </si>
  <si>
    <t>Demontáž obkladů z obkladaček keramických lepených</t>
  </si>
  <si>
    <t>716543750</t>
  </si>
  <si>
    <t>"parapety a ostění"</t>
  </si>
  <si>
    <t>79,626</t>
  </si>
  <si>
    <t>156</t>
  </si>
  <si>
    <t>781474212R</t>
  </si>
  <si>
    <t>Montáž obkladů vnitřních keramických - parapety a ostění</t>
  </si>
  <si>
    <t>1496277697</t>
  </si>
  <si>
    <t>Poznámka k položce:
cena zahrnuje kompletní provedení obkladů parapetů a části ostění po vybourání a montáži nových oken vč.vyrovnání poodkladu, lepidla a spárování, ker. dlažba je uvedena ve specifikaci</t>
  </si>
  <si>
    <t>"P3"  2*1,46*0,12</t>
  </si>
  <si>
    <t>"P4"  2*1,46*0,42</t>
  </si>
  <si>
    <t>"P8"  8*(1,46*0,42+2*0,42*1,5)</t>
  </si>
  <si>
    <t>"P18"  8*(1,6*(0,42*2+0,07)+2*0,42*1,5)</t>
  </si>
  <si>
    <t>"P19"  6*(1,2*(0,42*2+0,07)+2*0,42*1,5)</t>
  </si>
  <si>
    <t>"P24"  4*(1,2*(0,3*2+0,07)+2*0,42*1,5)</t>
  </si>
  <si>
    <t>"P25"  5*(1,6*(0,3*2+0,07)+2*0,42*1,5)</t>
  </si>
  <si>
    <t>"P35"  5*(1,31*0,4+2*0,4*0,6)</t>
  </si>
  <si>
    <t>"P37"  1*(1,31*0,5+2*0,5*0,6)</t>
  </si>
  <si>
    <t>"P45"  1*(3,13*0,25+2*0,25*0,5)</t>
  </si>
  <si>
    <t>157</t>
  </si>
  <si>
    <t>597001</t>
  </si>
  <si>
    <t>keramická dlažba pro obklad parapetů - dodávka</t>
  </si>
  <si>
    <t>-81410705</t>
  </si>
  <si>
    <t>79,626*1,15</t>
  </si>
  <si>
    <t>158</t>
  </si>
  <si>
    <t>781121011</t>
  </si>
  <si>
    <t>Nátěr penetrační na stěnu</t>
  </si>
  <si>
    <t>803443156</t>
  </si>
  <si>
    <t>"prapety"   79,626</t>
  </si>
  <si>
    <t>159</t>
  </si>
  <si>
    <t>998781203</t>
  </si>
  <si>
    <t>Přesun hmot procentní pro obklady keramické v objektech v do 24 m</t>
  </si>
  <si>
    <t>-763483270</t>
  </si>
  <si>
    <t>783</t>
  </si>
  <si>
    <t>Dokončovací práce - nátěry</t>
  </si>
  <si>
    <t>160</t>
  </si>
  <si>
    <t>783213111</t>
  </si>
  <si>
    <t>Jednonásobný napouštěcí syntetický fungicidní nátěr tesařských konstrukcí</t>
  </si>
  <si>
    <t>-99528894</t>
  </si>
  <si>
    <t>"hranol 100/100"  44,88*(0,1+0,1)*2</t>
  </si>
  <si>
    <t>"ztužení 40/50"  114,275*(0,04+0,05)*2</t>
  </si>
  <si>
    <t>161</t>
  </si>
  <si>
    <t>783301311</t>
  </si>
  <si>
    <t>Odmaštění zámečnických konstrukcí vodou ředitelným odmašťovačem</t>
  </si>
  <si>
    <t>1058384841</t>
  </si>
  <si>
    <t>162</t>
  </si>
  <si>
    <t>783306809</t>
  </si>
  <si>
    <t>Odstranění nátěru ze zámečnických konstrukcí okartáčováním</t>
  </si>
  <si>
    <t>1550661358</t>
  </si>
  <si>
    <t>163</t>
  </si>
  <si>
    <t>783314201</t>
  </si>
  <si>
    <t>Základní antikorozní jednonásobný syntetický standardní nátěr zámečnických konstrukcí</t>
  </si>
  <si>
    <t>-994339655</t>
  </si>
  <si>
    <t>164</t>
  </si>
  <si>
    <t>783315101</t>
  </si>
  <si>
    <t>Jednonásobný syntetický standardní mezinátěr zámečnických konstrukcí</t>
  </si>
  <si>
    <t>-663586364</t>
  </si>
  <si>
    <t>165</t>
  </si>
  <si>
    <t>783317101</t>
  </si>
  <si>
    <t>Krycí jednonásobný syntetický standardní nátěr zámečnických konstrukcí</t>
  </si>
  <si>
    <t>-176918346</t>
  </si>
  <si>
    <t>"plechové dveře ozn. 025"  2*1*1,95*2</t>
  </si>
  <si>
    <t>"mřížky ozn. 026"  0,6*0,6*2</t>
  </si>
  <si>
    <t>"mříže ozn. Z1"  46*1,2*1,2*2</t>
  </si>
  <si>
    <t>"mříže ozn. Z1A"  2*2,7*2,7*2</t>
  </si>
  <si>
    <t>"mříže ozn. Z1B"  3*2,5*2,5*2</t>
  </si>
  <si>
    <t>"mříže ozn. Z1C"  2*1,4*1,4*2</t>
  </si>
  <si>
    <t>"žaluzie ozn. Z3"  1*0,5</t>
  </si>
  <si>
    <t>"stříška ozn. Z3"  22</t>
  </si>
  <si>
    <t>"ventilátor Z4"  5</t>
  </si>
  <si>
    <t>"ocelové stojky Z6"  20</t>
  </si>
  <si>
    <t>"skříň elektro ozn. K2"  0,9*0,8*3</t>
  </si>
  <si>
    <t>"bleskosvod K4"  50</t>
  </si>
  <si>
    <t>166</t>
  </si>
  <si>
    <t>783401303</t>
  </si>
  <si>
    <t>Bezoplachové odrezivění klempířských konstrukcí před provedením nátěru</t>
  </si>
  <si>
    <t>-381745565</t>
  </si>
  <si>
    <t>167</t>
  </si>
  <si>
    <t>783401311</t>
  </si>
  <si>
    <t>Odmaštění klempířských konstrukcí vodou ředitelným odmašťovačem před provedením nátěru</t>
  </si>
  <si>
    <t>-1409313971</t>
  </si>
  <si>
    <t>168</t>
  </si>
  <si>
    <t>783414201</t>
  </si>
  <si>
    <t>Základní antikorozní jednonásobný syntetický nátěr klempířských konstrukcí</t>
  </si>
  <si>
    <t>-1172531722</t>
  </si>
  <si>
    <t>nátěr2+nátěr3</t>
  </si>
  <si>
    <t>169</t>
  </si>
  <si>
    <t>783415101</t>
  </si>
  <si>
    <t>Syntetický jednonásobný mezinátěr klempířských konstrukcí</t>
  </si>
  <si>
    <t>-1145346944</t>
  </si>
  <si>
    <t>170</t>
  </si>
  <si>
    <t>783417101</t>
  </si>
  <si>
    <t>Krycí jednonásobný syntetický nátěr klempířských konstrukcí</t>
  </si>
  <si>
    <t>-2025459309</t>
  </si>
  <si>
    <t>"ponechané kosntrukce"</t>
  </si>
  <si>
    <t>"lapače K6"  2*1,5</t>
  </si>
  <si>
    <t>"svod K7" pi*0,075*35</t>
  </si>
  <si>
    <t>"žlab K8"  pi*0,1*4,75</t>
  </si>
  <si>
    <t>"oplechování K9"  22,7*0,35</t>
  </si>
  <si>
    <t>"K10"  9</t>
  </si>
  <si>
    <t>"svod K12"  pi*0,1*8,1</t>
  </si>
  <si>
    <t>"svod K13"  pi*0,1*5,4</t>
  </si>
  <si>
    <t>"K 14"  60*1,5</t>
  </si>
  <si>
    <t>"rezerva"  0,1*124</t>
  </si>
  <si>
    <t>"nové konstrukce"</t>
  </si>
  <si>
    <t>"K5"  pi*0,15*18*2</t>
  </si>
  <si>
    <t>"K11"5,5*0,48</t>
  </si>
  <si>
    <t>"K17"  pi*0,15*47</t>
  </si>
  <si>
    <t>"K18"  1,2*1,44</t>
  </si>
  <si>
    <t>"K20"  pi*0,2*160</t>
  </si>
  <si>
    <t>"K30"  8*0,25</t>
  </si>
  <si>
    <t>"K40"  0,55*2*46</t>
  </si>
  <si>
    <t>"K42" 0,435*2,1*28</t>
  </si>
  <si>
    <t>"rezerva"  0,1*871,319</t>
  </si>
  <si>
    <t>171</t>
  </si>
  <si>
    <t>783823133</t>
  </si>
  <si>
    <t>Penetrační silikátový nátěr hladkých, tenkovrstvých zrnitých a štukových omítek</t>
  </si>
  <si>
    <t>-202656751</t>
  </si>
  <si>
    <t>172</t>
  </si>
  <si>
    <t>783827443</t>
  </si>
  <si>
    <t>Krycí dvojnásobný silikátový nátěr omítek stupně členitosti 3</t>
  </si>
  <si>
    <t>-1232362207</t>
  </si>
  <si>
    <t>"dle skladby S6A"</t>
  </si>
  <si>
    <t>223,5</t>
  </si>
  <si>
    <t>"přípočet ostění"</t>
  </si>
  <si>
    <t>18*(1,27+2*1,27)*0,2</t>
  </si>
  <si>
    <t>11*(1,27+2*1,27)*0,2</t>
  </si>
  <si>
    <t>4*(0,95+2*1,26)*0,2</t>
  </si>
  <si>
    <t>2*(1,16+2*0,97)*0,2</t>
  </si>
  <si>
    <t>1*(1,27+2*1,27)*0,2</t>
  </si>
  <si>
    <t>1*(1,27+2*1,72)*0,2</t>
  </si>
  <si>
    <t>2*(0,98+2*1,25)*0,2</t>
  </si>
  <si>
    <t>1*(1,45+2*1,5)*0,2</t>
  </si>
  <si>
    <t>(1,6+2*2,2)*0,2</t>
  </si>
  <si>
    <t>"dle skladby S7A"</t>
  </si>
  <si>
    <t>2525,5</t>
  </si>
  <si>
    <t>"přídavek na profilaci a členitost fasády"</t>
  </si>
  <si>
    <t>2525,5*0,25</t>
  </si>
  <si>
    <t>59*(1,73+2*2,52)*0,2</t>
  </si>
  <si>
    <t>12*(1,18+2*2,52)*0,2</t>
  </si>
  <si>
    <t>2*(1,52+2*2,65)*0,2</t>
  </si>
  <si>
    <t>18*(1,52+2*2,65)*0,2</t>
  </si>
  <si>
    <t>18*(1,48+2*2,65)*0,2</t>
  </si>
  <si>
    <t>3*(1,43+2*2,52)*0,2</t>
  </si>
  <si>
    <t>1*(1,29+2*2,52)*0,2</t>
  </si>
  <si>
    <t>10*(1,15+2*2,72)*0,2</t>
  </si>
  <si>
    <t>1*(1,43+2*2,27)*0,2</t>
  </si>
  <si>
    <t>5*(2,67+2*4,85)*0,2</t>
  </si>
  <si>
    <t>(2,75+2*5,32)*0,2</t>
  </si>
  <si>
    <t>"dle skladby S8A atika vč. kříže"</t>
  </si>
  <si>
    <t>"dle skladby S9A"</t>
  </si>
  <si>
    <t>"dle skladby S10A"</t>
  </si>
  <si>
    <t>"dle skladby S11A, S12A a S13A""</t>
  </si>
  <si>
    <t>55,2</t>
  </si>
  <si>
    <t>"špalety"</t>
  </si>
  <si>
    <t>(2,2+2*2,36)*0,2</t>
  </si>
  <si>
    <t>2*(0,6+2*0,6)*0,4</t>
  </si>
  <si>
    <t>(0,9+2*0,6)*0,4</t>
  </si>
  <si>
    <t>"dle skldba S14A"</t>
  </si>
  <si>
    <t>173</t>
  </si>
  <si>
    <t>783897611</t>
  </si>
  <si>
    <t>Příplatek k cenám dvojnásobného krycího nátěru omítek za barevné provedení v odstínu středně sytém</t>
  </si>
  <si>
    <t>-749845280</t>
  </si>
  <si>
    <t>784</t>
  </si>
  <si>
    <t>Dokončovací práce - malby a tapety</t>
  </si>
  <si>
    <t>174</t>
  </si>
  <si>
    <t>784181101</t>
  </si>
  <si>
    <t>Základní akrylátová jednonásobná penetrace podkladu v místnostech výšky do 3,80m</t>
  </si>
  <si>
    <t>-1644389374</t>
  </si>
  <si>
    <t>175</t>
  </si>
  <si>
    <t>784221101</t>
  </si>
  <si>
    <t>Dvojnásobné bílé malby  ze směsí za sucha dobře otěruvzdorných v místnostech do 3,80 m</t>
  </si>
  <si>
    <t>40799977</t>
  </si>
  <si>
    <t>" ubourané a dozděné příčky 1.PP"</t>
  </si>
  <si>
    <t>1*1,1*2*2</t>
  </si>
  <si>
    <t>"malby celé ostění"</t>
  </si>
  <si>
    <t>(ostění/0,2)*0,5</t>
  </si>
  <si>
    <t>"přezdívané zdivo pod oken předpokld cca 100 ks"  100*1</t>
  </si>
  <si>
    <t>"štukové parapety"  25,5</t>
  </si>
  <si>
    <t>"stěna půda měřeno elektronicky"</t>
  </si>
  <si>
    <t>71,82</t>
  </si>
  <si>
    <t>"strop 1.PP"</t>
  </si>
  <si>
    <t>5,4*2,1+(5,4+2,1)*2*0,3</t>
  </si>
  <si>
    <t>2,1*1,5+(2,1+1,5)*2*0,3</t>
  </si>
  <si>
    <t>7*1,2+(7+1,2)*2*0,3</t>
  </si>
  <si>
    <t>"stěny"</t>
  </si>
  <si>
    <t>"sklad"  (3,31+2*0,3)*3,63</t>
  </si>
  <si>
    <t>"chodba"  (2,2+2*0,3)*3,63-1,62*2,18</t>
  </si>
  <si>
    <t>"vstup stěny a strop"</t>
  </si>
  <si>
    <t>(7,08+3,8)*2*6,15</t>
  </si>
  <si>
    <t>7,08*3,8</t>
  </si>
  <si>
    <t>"ostatní, rezerva" 300</t>
  </si>
  <si>
    <t>786</t>
  </si>
  <si>
    <t>Dokončovací práce - čalounické úpravy</t>
  </si>
  <si>
    <t>176</t>
  </si>
  <si>
    <t>786626121</t>
  </si>
  <si>
    <t>Montáž lamelové žaluzie vnitřní nebo do oken dvojitých kovových</t>
  </si>
  <si>
    <t>-1553092986</t>
  </si>
  <si>
    <t>"pro okno O1"  1,43*2,52*56</t>
  </si>
  <si>
    <t>"pro okno O2"  1,18*2,52*6</t>
  </si>
  <si>
    <t>"pro okno O4"  1,52*2,65*3</t>
  </si>
  <si>
    <t>"pro okno O9"  1,15*2,72*10</t>
  </si>
  <si>
    <t>177</t>
  </si>
  <si>
    <t>786001</t>
  </si>
  <si>
    <t>vnitřní žaluzie horizontální lamelové vč. ovládání - dodávka</t>
  </si>
  <si>
    <t>1902013623</t>
  </si>
  <si>
    <t>178</t>
  </si>
  <si>
    <t>998786203</t>
  </si>
  <si>
    <t>Přesun hmot procentní pro čalounické úpravy v objektech v do 24 m</t>
  </si>
  <si>
    <t>-1651507736</t>
  </si>
  <si>
    <t>179</t>
  </si>
  <si>
    <t>Restaurování vitráží</t>
  </si>
  <si>
    <t>262144</t>
  </si>
  <si>
    <t>1534808539</t>
  </si>
  <si>
    <t>Poznámka k položce:
cena zahrnuje kompletní provedení dl epopsiu v PD vč. restaurátorské zprávy a odsouhlasení památkaři</t>
  </si>
  <si>
    <t>180</t>
  </si>
  <si>
    <t>Stavební přípomoce, dozdívky a konstrukce k řádnému dokončení díla</t>
  </si>
  <si>
    <t>-1012704149</t>
  </si>
  <si>
    <t>181</t>
  </si>
  <si>
    <t>Vytvoření štukatérských šablon a zaměření veškerých architektonických prvků</t>
  </si>
  <si>
    <t>803207974</t>
  </si>
  <si>
    <t>182</t>
  </si>
  <si>
    <t>Regulace topení</t>
  </si>
  <si>
    <t>-627591725</t>
  </si>
  <si>
    <t>183</t>
  </si>
  <si>
    <t>Dokumentace skutečného provedení</t>
  </si>
  <si>
    <t>-1127624211</t>
  </si>
  <si>
    <t>184</t>
  </si>
  <si>
    <t>Doplnění nového  kříže</t>
  </si>
  <si>
    <t>623403951</t>
  </si>
  <si>
    <t>Poznámka k položce:
cena zahrnuje kompletní provedení dle popisu v PD - očištění a úprava podstavce, realizace kříže vč. dílenské dokumentace</t>
  </si>
  <si>
    <t>003 - Dodatek č. 1</t>
  </si>
  <si>
    <t>764001</t>
  </si>
  <si>
    <t>Kompl. dod. + mtž. podkladní strukturovaná rohož pod nové oplechování</t>
  </si>
  <si>
    <t>-1497004931</t>
  </si>
  <si>
    <t>"K18"  1,3*144</t>
  </si>
  <si>
    <t>"K19"  1,1*160</t>
  </si>
  <si>
    <t>-2104476130</t>
  </si>
  <si>
    <t>"K20"  -160</t>
  </si>
  <si>
    <t>764513407R</t>
  </si>
  <si>
    <t>Žlaby nadokapní (nástřešní ) oblého tvaru včetně háků, čel a hrdel z Pz plechu rš cca 630 mm</t>
  </si>
  <si>
    <t>-1954734530</t>
  </si>
  <si>
    <t>-402712259</t>
  </si>
  <si>
    <t>765192001</t>
  </si>
  <si>
    <t>Nouzové (provizorní) zakrytí střechy plachtou</t>
  </si>
  <si>
    <t>-1846694760</t>
  </si>
  <si>
    <t>"předpoklad"  400</t>
  </si>
  <si>
    <t>-1106747776</t>
  </si>
  <si>
    <t>SEZNAM FIGUR</t>
  </si>
  <si>
    <t>Výměra</t>
  </si>
  <si>
    <t xml:space="preserve"> 002a</t>
  </si>
  <si>
    <t>Použití figury:</t>
  </si>
  <si>
    <t>S1AS4A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</si>
</sst>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8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001498a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Obnova obvodového pláště budovy LDN a výměna špaletových oken-aktualizace 10/2019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Hradec Králové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IF(AN8="","",AN8)</f>
        <v>14. 10. 2019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25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Královehradecký kraj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>Ateliér Jezbera s.r.o.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>Ing. Lenka Kasperová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19</v>
      </c>
    </row>
    <row r="95" spans="1:91" s="7" customFormat="1" ht="16.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'001a - Vedlejší a ostatní...'!J30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'001a - Vedlejší a ostatní...'!P120</f>
        <v>0</v>
      </c>
      <c r="AV95" s="129">
        <f>'001a - Vedlejší a ostatní...'!J33</f>
        <v>0</v>
      </c>
      <c r="AW95" s="129">
        <f>'001a - Vedlejší a ostatní...'!J34</f>
        <v>0</v>
      </c>
      <c r="AX95" s="129">
        <f>'001a - Vedlejší a ostatní...'!J35</f>
        <v>0</v>
      </c>
      <c r="AY95" s="129">
        <f>'001a - Vedlejší a ostatní...'!J36</f>
        <v>0</v>
      </c>
      <c r="AZ95" s="129">
        <f>'001a - Vedlejší a ostatní...'!F33</f>
        <v>0</v>
      </c>
      <c r="BA95" s="129">
        <f>'001a - Vedlejší a ostatní...'!F34</f>
        <v>0</v>
      </c>
      <c r="BB95" s="129">
        <f>'001a - Vedlejší a ostatní...'!F35</f>
        <v>0</v>
      </c>
      <c r="BC95" s="129">
        <f>'001a - Vedlejší a ostatní...'!F36</f>
        <v>0</v>
      </c>
      <c r="BD95" s="131">
        <f>'001a - Vedlejší a ostatní...'!F37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19</v>
      </c>
      <c r="CM95" s="132" t="s">
        <v>88</v>
      </c>
    </row>
    <row r="96" spans="1:91" s="7" customFormat="1" ht="16.5" customHeight="1">
      <c r="A96" s="120" t="s">
        <v>82</v>
      </c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'002a - Soupis prací'!J30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91</v>
      </c>
      <c r="AR96" s="127"/>
      <c r="AS96" s="128">
        <v>0</v>
      </c>
      <c r="AT96" s="129">
        <f>ROUND(SUM(AV96:AW96),2)</f>
        <v>0</v>
      </c>
      <c r="AU96" s="130">
        <f>'002a - Soupis prací'!P136</f>
        <v>0</v>
      </c>
      <c r="AV96" s="129">
        <f>'002a - Soupis prací'!J33</f>
        <v>0</v>
      </c>
      <c r="AW96" s="129">
        <f>'002a - Soupis prací'!J34</f>
        <v>0</v>
      </c>
      <c r="AX96" s="129">
        <f>'002a - Soupis prací'!J35</f>
        <v>0</v>
      </c>
      <c r="AY96" s="129">
        <f>'002a - Soupis prací'!J36</f>
        <v>0</v>
      </c>
      <c r="AZ96" s="129">
        <f>'002a - Soupis prací'!F33</f>
        <v>0</v>
      </c>
      <c r="BA96" s="129">
        <f>'002a - Soupis prací'!F34</f>
        <v>0</v>
      </c>
      <c r="BB96" s="129">
        <f>'002a - Soupis prací'!F35</f>
        <v>0</v>
      </c>
      <c r="BC96" s="129">
        <f>'002a - Soupis prací'!F36</f>
        <v>0</v>
      </c>
      <c r="BD96" s="131">
        <f>'002a - Soupis prací'!F37</f>
        <v>0</v>
      </c>
      <c r="BE96" s="7"/>
      <c r="BT96" s="132" t="s">
        <v>86</v>
      </c>
      <c r="BV96" s="132" t="s">
        <v>80</v>
      </c>
      <c r="BW96" s="132" t="s">
        <v>92</v>
      </c>
      <c r="BX96" s="132" t="s">
        <v>5</v>
      </c>
      <c r="CL96" s="132" t="s">
        <v>19</v>
      </c>
      <c r="CM96" s="132" t="s">
        <v>88</v>
      </c>
    </row>
    <row r="97" spans="1:91" s="7" customFormat="1" ht="16.5" customHeight="1">
      <c r="A97" s="120" t="s">
        <v>82</v>
      </c>
      <c r="B97" s="121"/>
      <c r="C97" s="122"/>
      <c r="D97" s="123" t="s">
        <v>93</v>
      </c>
      <c r="E97" s="123"/>
      <c r="F97" s="123"/>
      <c r="G97" s="123"/>
      <c r="H97" s="123"/>
      <c r="I97" s="124"/>
      <c r="J97" s="123" t="s">
        <v>94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'003 - Dodatek č. 1'!J30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91</v>
      </c>
      <c r="AR97" s="127"/>
      <c r="AS97" s="133">
        <v>0</v>
      </c>
      <c r="AT97" s="134">
        <f>ROUND(SUM(AV97:AW97),2)</f>
        <v>0</v>
      </c>
      <c r="AU97" s="135">
        <f>'003 - Dodatek č. 1'!P119</f>
        <v>0</v>
      </c>
      <c r="AV97" s="134">
        <f>'003 - Dodatek č. 1'!J33</f>
        <v>0</v>
      </c>
      <c r="AW97" s="134">
        <f>'003 - Dodatek č. 1'!J34</f>
        <v>0</v>
      </c>
      <c r="AX97" s="134">
        <f>'003 - Dodatek č. 1'!J35</f>
        <v>0</v>
      </c>
      <c r="AY97" s="134">
        <f>'003 - Dodatek č. 1'!J36</f>
        <v>0</v>
      </c>
      <c r="AZ97" s="134">
        <f>'003 - Dodatek č. 1'!F33</f>
        <v>0</v>
      </c>
      <c r="BA97" s="134">
        <f>'003 - Dodatek č. 1'!F34</f>
        <v>0</v>
      </c>
      <c r="BB97" s="134">
        <f>'003 - Dodatek č. 1'!F35</f>
        <v>0</v>
      </c>
      <c r="BC97" s="134">
        <f>'003 - Dodatek č. 1'!F36</f>
        <v>0</v>
      </c>
      <c r="BD97" s="136">
        <f>'003 - Dodatek č. 1'!F37</f>
        <v>0</v>
      </c>
      <c r="BE97" s="7"/>
      <c r="BT97" s="132" t="s">
        <v>86</v>
      </c>
      <c r="BV97" s="132" t="s">
        <v>80</v>
      </c>
      <c r="BW97" s="132" t="s">
        <v>95</v>
      </c>
      <c r="BX97" s="132" t="s">
        <v>5</v>
      </c>
      <c r="CL97" s="132" t="s">
        <v>19</v>
      </c>
      <c r="CM97" s="132" t="s">
        <v>88</v>
      </c>
    </row>
    <row r="98" spans="1:57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01a - Vedlejší a ostatní...'!C2" display="/"/>
    <hyperlink ref="A96" location="'002a - Soupis prací'!C2" display="/"/>
    <hyperlink ref="A97" location="'003 - Dodatek č. 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88</v>
      </c>
    </row>
    <row r="4" spans="2:46" s="1" customFormat="1" ht="24.95" customHeight="1" hidden="1">
      <c r="B4" s="21"/>
      <c r="D4" s="141" t="s">
        <v>96</v>
      </c>
      <c r="I4" s="137"/>
      <c r="L4" s="21"/>
      <c r="M4" s="142" t="s">
        <v>10</v>
      </c>
      <c r="AT4" s="18" t="s">
        <v>4</v>
      </c>
    </row>
    <row r="5" spans="2:12" s="1" customFormat="1" ht="6.95" customHeight="1" hidden="1">
      <c r="B5" s="21"/>
      <c r="I5" s="137"/>
      <c r="L5" s="21"/>
    </row>
    <row r="6" spans="2:12" s="1" customFormat="1" ht="12" customHeight="1" hidden="1">
      <c r="B6" s="21"/>
      <c r="D6" s="143" t="s">
        <v>16</v>
      </c>
      <c r="I6" s="137"/>
      <c r="L6" s="21"/>
    </row>
    <row r="7" spans="2:12" s="1" customFormat="1" ht="23.25" customHeight="1" hidden="1">
      <c r="B7" s="21"/>
      <c r="E7" s="144" t="str">
        <f>'Rekapitulace stavby'!K6</f>
        <v>Obnova obvodového pláště budovy LDN a výměna špaletových oken-aktualizace 10/2019</v>
      </c>
      <c r="F7" s="143"/>
      <c r="G7" s="143"/>
      <c r="H7" s="143"/>
      <c r="I7" s="137"/>
      <c r="L7" s="21"/>
    </row>
    <row r="8" spans="1:31" s="2" customFormat="1" ht="12" customHeight="1" hidden="1">
      <c r="A8" s="39"/>
      <c r="B8" s="45"/>
      <c r="C8" s="39"/>
      <c r="D8" s="143" t="s">
        <v>97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6" t="s">
        <v>98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3" t="s">
        <v>18</v>
      </c>
      <c r="E11" s="39"/>
      <c r="F11" s="147" t="s">
        <v>19</v>
      </c>
      <c r="G11" s="39"/>
      <c r="H11" s="39"/>
      <c r="I11" s="148" t="s">
        <v>20</v>
      </c>
      <c r="J11" s="147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3" t="s">
        <v>21</v>
      </c>
      <c r="E12" s="39"/>
      <c r="F12" s="147" t="s">
        <v>22</v>
      </c>
      <c r="G12" s="39"/>
      <c r="H12" s="39"/>
      <c r="I12" s="148" t="s">
        <v>23</v>
      </c>
      <c r="J12" s="149" t="str">
        <f>'Rekapitulace stavby'!AN8</f>
        <v>14. 10. 2019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3" t="s">
        <v>25</v>
      </c>
      <c r="E14" s="39"/>
      <c r="F14" s="39"/>
      <c r="G14" s="39"/>
      <c r="H14" s="39"/>
      <c r="I14" s="148" t="s">
        <v>26</v>
      </c>
      <c r="J14" s="147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7" t="s">
        <v>27</v>
      </c>
      <c r="F15" s="39"/>
      <c r="G15" s="39"/>
      <c r="H15" s="39"/>
      <c r="I15" s="148" t="s">
        <v>28</v>
      </c>
      <c r="J15" s="147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3" t="s">
        <v>29</v>
      </c>
      <c r="E17" s="39"/>
      <c r="F17" s="39"/>
      <c r="G17" s="39"/>
      <c r="H17" s="39"/>
      <c r="I17" s="148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3" t="s">
        <v>31</v>
      </c>
      <c r="E20" s="39"/>
      <c r="F20" s="39"/>
      <c r="G20" s="39"/>
      <c r="H20" s="39"/>
      <c r="I20" s="148" t="s">
        <v>26</v>
      </c>
      <c r="J20" s="147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7" t="s">
        <v>32</v>
      </c>
      <c r="F21" s="39"/>
      <c r="G21" s="39"/>
      <c r="H21" s="39"/>
      <c r="I21" s="148" t="s">
        <v>28</v>
      </c>
      <c r="J21" s="147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3" t="s">
        <v>34</v>
      </c>
      <c r="E23" s="39"/>
      <c r="F23" s="39"/>
      <c r="G23" s="39"/>
      <c r="H23" s="39"/>
      <c r="I23" s="148" t="s">
        <v>26</v>
      </c>
      <c r="J23" s="147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7" t="s">
        <v>35</v>
      </c>
      <c r="F24" s="39"/>
      <c r="G24" s="39"/>
      <c r="H24" s="39"/>
      <c r="I24" s="148" t="s">
        <v>28</v>
      </c>
      <c r="J24" s="147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3" t="s">
        <v>36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7" t="s">
        <v>38</v>
      </c>
      <c r="E30" s="39"/>
      <c r="F30" s="39"/>
      <c r="G30" s="39"/>
      <c r="H30" s="39"/>
      <c r="I30" s="145"/>
      <c r="J30" s="158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9" t="s">
        <v>40</v>
      </c>
      <c r="G32" s="39"/>
      <c r="H32" s="39"/>
      <c r="I32" s="160" t="s">
        <v>39</v>
      </c>
      <c r="J32" s="159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61" t="s">
        <v>42</v>
      </c>
      <c r="E33" s="143" t="s">
        <v>43</v>
      </c>
      <c r="F33" s="162">
        <f>ROUND((SUM(BE120:BE134)),2)</f>
        <v>0</v>
      </c>
      <c r="G33" s="39"/>
      <c r="H33" s="39"/>
      <c r="I33" s="163">
        <v>0.21</v>
      </c>
      <c r="J33" s="162">
        <f>ROUND(((SUM(BE120:BE134))*I33),2)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3" t="s">
        <v>44</v>
      </c>
      <c r="F34" s="162">
        <f>ROUND((SUM(BF120:BF134)),2)</f>
        <v>0</v>
      </c>
      <c r="G34" s="39"/>
      <c r="H34" s="39"/>
      <c r="I34" s="163">
        <v>0.15</v>
      </c>
      <c r="J34" s="162">
        <f>ROUND(((SUM(BF120:BF134))*I34),2)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45</v>
      </c>
      <c r="F35" s="162">
        <f>ROUND((SUM(BG120:BG134)),2)</f>
        <v>0</v>
      </c>
      <c r="G35" s="39"/>
      <c r="H35" s="39"/>
      <c r="I35" s="163">
        <v>0.21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46</v>
      </c>
      <c r="F36" s="162">
        <f>ROUND((SUM(BH120:BH134)),2)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62">
        <f>ROUND((SUM(BI120:BI134)),2)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64"/>
      <c r="D39" s="165" t="s">
        <v>48</v>
      </c>
      <c r="E39" s="166"/>
      <c r="F39" s="166"/>
      <c r="G39" s="167" t="s">
        <v>49</v>
      </c>
      <c r="H39" s="168" t="s">
        <v>50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I41" s="137"/>
      <c r="L41" s="21"/>
    </row>
    <row r="42" spans="2:12" s="1" customFormat="1" ht="14.4" customHeight="1" hidden="1">
      <c r="B42" s="21"/>
      <c r="I42" s="137"/>
      <c r="L42" s="21"/>
    </row>
    <row r="43" spans="2:12" s="1" customFormat="1" ht="14.4" customHeight="1" hidden="1">
      <c r="B43" s="21"/>
      <c r="I43" s="137"/>
      <c r="L43" s="21"/>
    </row>
    <row r="44" spans="2:12" s="1" customFormat="1" ht="14.4" customHeight="1" hidden="1">
      <c r="B44" s="21"/>
      <c r="I44" s="137"/>
      <c r="L44" s="21"/>
    </row>
    <row r="45" spans="2:12" s="1" customFormat="1" ht="14.4" customHeight="1" hidden="1">
      <c r="B45" s="21"/>
      <c r="I45" s="137"/>
      <c r="L45" s="21"/>
    </row>
    <row r="46" spans="2:12" s="1" customFormat="1" ht="14.4" customHeight="1" hidden="1">
      <c r="B46" s="21"/>
      <c r="I46" s="137"/>
      <c r="L46" s="21"/>
    </row>
    <row r="47" spans="2:12" s="1" customFormat="1" ht="14.4" customHeight="1" hidden="1">
      <c r="B47" s="21"/>
      <c r="I47" s="137"/>
      <c r="L47" s="21"/>
    </row>
    <row r="48" spans="2:12" s="1" customFormat="1" ht="14.4" customHeight="1" hidden="1">
      <c r="B48" s="21"/>
      <c r="I48" s="137"/>
      <c r="L48" s="21"/>
    </row>
    <row r="49" spans="2:12" s="1" customFormat="1" ht="14.4" customHeight="1" hidden="1">
      <c r="B49" s="21"/>
      <c r="I49" s="137"/>
      <c r="L49" s="21"/>
    </row>
    <row r="50" spans="2:12" s="2" customFormat="1" ht="14.4" customHeight="1" hidden="1">
      <c r="B50" s="64"/>
      <c r="D50" s="172" t="s">
        <v>51</v>
      </c>
      <c r="E50" s="173"/>
      <c r="F50" s="173"/>
      <c r="G50" s="172" t="s">
        <v>52</v>
      </c>
      <c r="H50" s="173"/>
      <c r="I50" s="174"/>
      <c r="J50" s="173"/>
      <c r="K50" s="173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8"/>
      <c r="J61" s="179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2" t="s">
        <v>55</v>
      </c>
      <c r="E65" s="180"/>
      <c r="F65" s="180"/>
      <c r="G65" s="172" t="s">
        <v>56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8"/>
      <c r="J76" s="179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3.25" customHeight="1">
      <c r="A85" s="39"/>
      <c r="B85" s="40"/>
      <c r="C85" s="41"/>
      <c r="D85" s="41"/>
      <c r="E85" s="188" t="str">
        <f>E7</f>
        <v>Obnova obvodového pláště budovy LDN a výměna špaletových oken-aktualizace 10/2019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001a - Vedlejší a ostatní náklady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Hradec Králové</v>
      </c>
      <c r="G89" s="41"/>
      <c r="H89" s="41"/>
      <c r="I89" s="148" t="s">
        <v>23</v>
      </c>
      <c r="J89" s="80" t="str">
        <f>IF(J12="","",J12)</f>
        <v>14. 10. 2019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25</v>
      </c>
      <c r="D91" s="41"/>
      <c r="E91" s="41"/>
      <c r="F91" s="28" t="str">
        <f>E15</f>
        <v>Královehradecký kraj</v>
      </c>
      <c r="G91" s="41"/>
      <c r="H91" s="41"/>
      <c r="I91" s="148" t="s">
        <v>31</v>
      </c>
      <c r="J91" s="37" t="str">
        <f>E21</f>
        <v>Ateliér Jezbera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148" t="s">
        <v>34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100</v>
      </c>
      <c r="D94" s="190"/>
      <c r="E94" s="190"/>
      <c r="F94" s="190"/>
      <c r="G94" s="190"/>
      <c r="H94" s="190"/>
      <c r="I94" s="191"/>
      <c r="J94" s="192" t="s">
        <v>101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102</v>
      </c>
      <c r="D96" s="41"/>
      <c r="E96" s="41"/>
      <c r="F96" s="41"/>
      <c r="G96" s="41"/>
      <c r="H96" s="41"/>
      <c r="I96" s="145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94"/>
      <c r="C97" s="195"/>
      <c r="D97" s="196" t="s">
        <v>104</v>
      </c>
      <c r="E97" s="197"/>
      <c r="F97" s="197"/>
      <c r="G97" s="197"/>
      <c r="H97" s="197"/>
      <c r="I97" s="198"/>
      <c r="J97" s="199">
        <f>J121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4"/>
      <c r="C98" s="195"/>
      <c r="D98" s="196" t="s">
        <v>105</v>
      </c>
      <c r="E98" s="197"/>
      <c r="F98" s="197"/>
      <c r="G98" s="197"/>
      <c r="H98" s="197"/>
      <c r="I98" s="198"/>
      <c r="J98" s="199">
        <f>J129</f>
        <v>0</v>
      </c>
      <c r="K98" s="195"/>
      <c r="L98" s="20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201"/>
      <c r="C99" s="202"/>
      <c r="D99" s="203" t="s">
        <v>106</v>
      </c>
      <c r="E99" s="204"/>
      <c r="F99" s="204"/>
      <c r="G99" s="204"/>
      <c r="H99" s="204"/>
      <c r="I99" s="205"/>
      <c r="J99" s="206">
        <f>J130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202"/>
      <c r="D100" s="203" t="s">
        <v>107</v>
      </c>
      <c r="E100" s="204"/>
      <c r="F100" s="204"/>
      <c r="G100" s="204"/>
      <c r="H100" s="204"/>
      <c r="I100" s="205"/>
      <c r="J100" s="206">
        <f>J132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145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184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187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108</v>
      </c>
      <c r="D107" s="41"/>
      <c r="E107" s="41"/>
      <c r="F107" s="41"/>
      <c r="G107" s="41"/>
      <c r="H107" s="41"/>
      <c r="I107" s="145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14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14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3.25" customHeight="1">
      <c r="A110" s="39"/>
      <c r="B110" s="40"/>
      <c r="C110" s="41"/>
      <c r="D110" s="41"/>
      <c r="E110" s="188" t="str">
        <f>E7</f>
        <v>Obnova obvodového pláště budovy LDN a výměna špaletových oken-aktualizace 10/2019</v>
      </c>
      <c r="F110" s="33"/>
      <c r="G110" s="33"/>
      <c r="H110" s="33"/>
      <c r="I110" s="14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97</v>
      </c>
      <c r="D111" s="41"/>
      <c r="E111" s="41"/>
      <c r="F111" s="41"/>
      <c r="G111" s="41"/>
      <c r="H111" s="41"/>
      <c r="I111" s="14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001a - Vedlejší a ostatní náklady</v>
      </c>
      <c r="F112" s="41"/>
      <c r="G112" s="41"/>
      <c r="H112" s="41"/>
      <c r="I112" s="14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14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21</v>
      </c>
      <c r="D114" s="41"/>
      <c r="E114" s="41"/>
      <c r="F114" s="28" t="str">
        <f>F12</f>
        <v>Hradec Králové</v>
      </c>
      <c r="G114" s="41"/>
      <c r="H114" s="41"/>
      <c r="I114" s="148" t="s">
        <v>23</v>
      </c>
      <c r="J114" s="80" t="str">
        <f>IF(J12="","",J12)</f>
        <v>14. 10. 2019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5.65" customHeight="1">
      <c r="A116" s="39"/>
      <c r="B116" s="40"/>
      <c r="C116" s="33" t="s">
        <v>25</v>
      </c>
      <c r="D116" s="41"/>
      <c r="E116" s="41"/>
      <c r="F116" s="28" t="str">
        <f>E15</f>
        <v>Královehradecký kraj</v>
      </c>
      <c r="G116" s="41"/>
      <c r="H116" s="41"/>
      <c r="I116" s="148" t="s">
        <v>31</v>
      </c>
      <c r="J116" s="37" t="str">
        <f>E21</f>
        <v>Ateliér Jezbera s.r.o.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5.65" customHeight="1">
      <c r="A117" s="39"/>
      <c r="B117" s="40"/>
      <c r="C117" s="33" t="s">
        <v>29</v>
      </c>
      <c r="D117" s="41"/>
      <c r="E117" s="41"/>
      <c r="F117" s="28" t="str">
        <f>IF(E18="","",E18)</f>
        <v>Vyplň údaj</v>
      </c>
      <c r="G117" s="41"/>
      <c r="H117" s="41"/>
      <c r="I117" s="148" t="s">
        <v>34</v>
      </c>
      <c r="J117" s="37" t="str">
        <f>E24</f>
        <v>Ing. Lenka Kasperová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14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8"/>
      <c r="B119" s="209"/>
      <c r="C119" s="210" t="s">
        <v>109</v>
      </c>
      <c r="D119" s="211" t="s">
        <v>63</v>
      </c>
      <c r="E119" s="211" t="s">
        <v>59</v>
      </c>
      <c r="F119" s="211" t="s">
        <v>60</v>
      </c>
      <c r="G119" s="211" t="s">
        <v>110</v>
      </c>
      <c r="H119" s="211" t="s">
        <v>111</v>
      </c>
      <c r="I119" s="212" t="s">
        <v>112</v>
      </c>
      <c r="J119" s="211" t="s">
        <v>101</v>
      </c>
      <c r="K119" s="213" t="s">
        <v>113</v>
      </c>
      <c r="L119" s="214"/>
      <c r="M119" s="101" t="s">
        <v>1</v>
      </c>
      <c r="N119" s="102" t="s">
        <v>42</v>
      </c>
      <c r="O119" s="102" t="s">
        <v>114</v>
      </c>
      <c r="P119" s="102" t="s">
        <v>115</v>
      </c>
      <c r="Q119" s="102" t="s">
        <v>116</v>
      </c>
      <c r="R119" s="102" t="s">
        <v>117</v>
      </c>
      <c r="S119" s="102" t="s">
        <v>118</v>
      </c>
      <c r="T119" s="103" t="s">
        <v>119</v>
      </c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</row>
    <row r="120" spans="1:63" s="2" customFormat="1" ht="22.8" customHeight="1">
      <c r="A120" s="39"/>
      <c r="B120" s="40"/>
      <c r="C120" s="108" t="s">
        <v>120</v>
      </c>
      <c r="D120" s="41"/>
      <c r="E120" s="41"/>
      <c r="F120" s="41"/>
      <c r="G120" s="41"/>
      <c r="H120" s="41"/>
      <c r="I120" s="145"/>
      <c r="J120" s="215">
        <f>BK120</f>
        <v>0</v>
      </c>
      <c r="K120" s="41"/>
      <c r="L120" s="45"/>
      <c r="M120" s="104"/>
      <c r="N120" s="216"/>
      <c r="O120" s="105"/>
      <c r="P120" s="217">
        <f>P121+P129</f>
        <v>0</v>
      </c>
      <c r="Q120" s="105"/>
      <c r="R120" s="217">
        <f>R121+R129</f>
        <v>0</v>
      </c>
      <c r="S120" s="105"/>
      <c r="T120" s="218">
        <f>T121+T129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77</v>
      </c>
      <c r="AU120" s="18" t="s">
        <v>103</v>
      </c>
      <c r="BK120" s="219">
        <f>BK121+BK129</f>
        <v>0</v>
      </c>
    </row>
    <row r="121" spans="1:63" s="12" customFormat="1" ht="25.9" customHeight="1">
      <c r="A121" s="12"/>
      <c r="B121" s="220"/>
      <c r="C121" s="221"/>
      <c r="D121" s="222" t="s">
        <v>77</v>
      </c>
      <c r="E121" s="223" t="s">
        <v>121</v>
      </c>
      <c r="F121" s="223" t="s">
        <v>122</v>
      </c>
      <c r="G121" s="221"/>
      <c r="H121" s="221"/>
      <c r="I121" s="224"/>
      <c r="J121" s="225">
        <f>BK121</f>
        <v>0</v>
      </c>
      <c r="K121" s="221"/>
      <c r="L121" s="226"/>
      <c r="M121" s="227"/>
      <c r="N121" s="228"/>
      <c r="O121" s="228"/>
      <c r="P121" s="229">
        <f>SUM(P122:P128)</f>
        <v>0</v>
      </c>
      <c r="Q121" s="228"/>
      <c r="R121" s="229">
        <f>SUM(R122:R128)</f>
        <v>0</v>
      </c>
      <c r="S121" s="228"/>
      <c r="T121" s="230">
        <f>SUM(T122:T128)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123</v>
      </c>
      <c r="AT121" s="232" t="s">
        <v>77</v>
      </c>
      <c r="AU121" s="232" t="s">
        <v>78</v>
      </c>
      <c r="AY121" s="231" t="s">
        <v>124</v>
      </c>
      <c r="BK121" s="233">
        <f>SUM(BK122:BK128)</f>
        <v>0</v>
      </c>
    </row>
    <row r="122" spans="1:65" s="2" customFormat="1" ht="16.5" customHeight="1">
      <c r="A122" s="39"/>
      <c r="B122" s="40"/>
      <c r="C122" s="234" t="s">
        <v>86</v>
      </c>
      <c r="D122" s="234" t="s">
        <v>125</v>
      </c>
      <c r="E122" s="235" t="s">
        <v>126</v>
      </c>
      <c r="F122" s="236" t="s">
        <v>127</v>
      </c>
      <c r="G122" s="237" t="s">
        <v>128</v>
      </c>
      <c r="H122" s="238">
        <v>1</v>
      </c>
      <c r="I122" s="239"/>
      <c r="J122" s="240">
        <f>ROUND(I122*H122,2)</f>
        <v>0</v>
      </c>
      <c r="K122" s="236" t="s">
        <v>1</v>
      </c>
      <c r="L122" s="45"/>
      <c r="M122" s="241" t="s">
        <v>1</v>
      </c>
      <c r="N122" s="242" t="s">
        <v>43</v>
      </c>
      <c r="O122" s="92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5" t="s">
        <v>129</v>
      </c>
      <c r="AT122" s="245" t="s">
        <v>125</v>
      </c>
      <c r="AU122" s="245" t="s">
        <v>86</v>
      </c>
      <c r="AY122" s="18" t="s">
        <v>124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18" t="s">
        <v>86</v>
      </c>
      <c r="BK122" s="246">
        <f>ROUND(I122*H122,2)</f>
        <v>0</v>
      </c>
      <c r="BL122" s="18" t="s">
        <v>129</v>
      </c>
      <c r="BM122" s="245" t="s">
        <v>130</v>
      </c>
    </row>
    <row r="123" spans="1:65" s="2" customFormat="1" ht="16.5" customHeight="1">
      <c r="A123" s="39"/>
      <c r="B123" s="40"/>
      <c r="C123" s="234" t="s">
        <v>88</v>
      </c>
      <c r="D123" s="234" t="s">
        <v>125</v>
      </c>
      <c r="E123" s="235" t="s">
        <v>131</v>
      </c>
      <c r="F123" s="236" t="s">
        <v>132</v>
      </c>
      <c r="G123" s="237" t="s">
        <v>128</v>
      </c>
      <c r="H123" s="238">
        <v>1</v>
      </c>
      <c r="I123" s="239"/>
      <c r="J123" s="240">
        <f>ROUND(I123*H123,2)</f>
        <v>0</v>
      </c>
      <c r="K123" s="236" t="s">
        <v>1</v>
      </c>
      <c r="L123" s="45"/>
      <c r="M123" s="241" t="s">
        <v>1</v>
      </c>
      <c r="N123" s="242" t="s">
        <v>43</v>
      </c>
      <c r="O123" s="92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5" t="s">
        <v>129</v>
      </c>
      <c r="AT123" s="245" t="s">
        <v>125</v>
      </c>
      <c r="AU123" s="245" t="s">
        <v>86</v>
      </c>
      <c r="AY123" s="18" t="s">
        <v>124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8" t="s">
        <v>86</v>
      </c>
      <c r="BK123" s="246">
        <f>ROUND(I123*H123,2)</f>
        <v>0</v>
      </c>
      <c r="BL123" s="18" t="s">
        <v>129</v>
      </c>
      <c r="BM123" s="245" t="s">
        <v>133</v>
      </c>
    </row>
    <row r="124" spans="1:65" s="2" customFormat="1" ht="16.5" customHeight="1">
      <c r="A124" s="39"/>
      <c r="B124" s="40"/>
      <c r="C124" s="234" t="s">
        <v>134</v>
      </c>
      <c r="D124" s="234" t="s">
        <v>125</v>
      </c>
      <c r="E124" s="235" t="s">
        <v>93</v>
      </c>
      <c r="F124" s="236" t="s">
        <v>135</v>
      </c>
      <c r="G124" s="237" t="s">
        <v>128</v>
      </c>
      <c r="H124" s="238">
        <v>1</v>
      </c>
      <c r="I124" s="239"/>
      <c r="J124" s="240">
        <f>ROUND(I124*H124,2)</f>
        <v>0</v>
      </c>
      <c r="K124" s="236" t="s">
        <v>1</v>
      </c>
      <c r="L124" s="45"/>
      <c r="M124" s="241" t="s">
        <v>1</v>
      </c>
      <c r="N124" s="242" t="s">
        <v>43</v>
      </c>
      <c r="O124" s="92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5" t="s">
        <v>129</v>
      </c>
      <c r="AT124" s="245" t="s">
        <v>125</v>
      </c>
      <c r="AU124" s="245" t="s">
        <v>86</v>
      </c>
      <c r="AY124" s="18" t="s">
        <v>124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18" t="s">
        <v>86</v>
      </c>
      <c r="BK124" s="246">
        <f>ROUND(I124*H124,2)</f>
        <v>0</v>
      </c>
      <c r="BL124" s="18" t="s">
        <v>129</v>
      </c>
      <c r="BM124" s="245" t="s">
        <v>136</v>
      </c>
    </row>
    <row r="125" spans="1:65" s="2" customFormat="1" ht="16.5" customHeight="1">
      <c r="A125" s="39"/>
      <c r="B125" s="40"/>
      <c r="C125" s="234" t="s">
        <v>123</v>
      </c>
      <c r="D125" s="234" t="s">
        <v>125</v>
      </c>
      <c r="E125" s="235" t="s">
        <v>137</v>
      </c>
      <c r="F125" s="236" t="s">
        <v>138</v>
      </c>
      <c r="G125" s="237" t="s">
        <v>128</v>
      </c>
      <c r="H125" s="238">
        <v>1</v>
      </c>
      <c r="I125" s="239"/>
      <c r="J125" s="240">
        <f>ROUND(I125*H125,2)</f>
        <v>0</v>
      </c>
      <c r="K125" s="236" t="s">
        <v>1</v>
      </c>
      <c r="L125" s="45"/>
      <c r="M125" s="241" t="s">
        <v>1</v>
      </c>
      <c r="N125" s="242" t="s">
        <v>43</v>
      </c>
      <c r="O125" s="92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5" t="s">
        <v>129</v>
      </c>
      <c r="AT125" s="245" t="s">
        <v>125</v>
      </c>
      <c r="AU125" s="245" t="s">
        <v>86</v>
      </c>
      <c r="AY125" s="18" t="s">
        <v>124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8" t="s">
        <v>86</v>
      </c>
      <c r="BK125" s="246">
        <f>ROUND(I125*H125,2)</f>
        <v>0</v>
      </c>
      <c r="BL125" s="18" t="s">
        <v>129</v>
      </c>
      <c r="BM125" s="245" t="s">
        <v>139</v>
      </c>
    </row>
    <row r="126" spans="1:65" s="2" customFormat="1" ht="21.75" customHeight="1">
      <c r="A126" s="39"/>
      <c r="B126" s="40"/>
      <c r="C126" s="234" t="s">
        <v>140</v>
      </c>
      <c r="D126" s="234" t="s">
        <v>125</v>
      </c>
      <c r="E126" s="235" t="s">
        <v>141</v>
      </c>
      <c r="F126" s="236" t="s">
        <v>142</v>
      </c>
      <c r="G126" s="237" t="s">
        <v>143</v>
      </c>
      <c r="H126" s="238">
        <v>1</v>
      </c>
      <c r="I126" s="239"/>
      <c r="J126" s="240">
        <f>ROUND(I126*H126,2)</f>
        <v>0</v>
      </c>
      <c r="K126" s="236" t="s">
        <v>1</v>
      </c>
      <c r="L126" s="45"/>
      <c r="M126" s="241" t="s">
        <v>1</v>
      </c>
      <c r="N126" s="242" t="s">
        <v>43</v>
      </c>
      <c r="O126" s="92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5" t="s">
        <v>129</v>
      </c>
      <c r="AT126" s="245" t="s">
        <v>125</v>
      </c>
      <c r="AU126" s="245" t="s">
        <v>86</v>
      </c>
      <c r="AY126" s="18" t="s">
        <v>124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8" t="s">
        <v>86</v>
      </c>
      <c r="BK126" s="246">
        <f>ROUND(I126*H126,2)</f>
        <v>0</v>
      </c>
      <c r="BL126" s="18" t="s">
        <v>129</v>
      </c>
      <c r="BM126" s="245" t="s">
        <v>144</v>
      </c>
    </row>
    <row r="127" spans="1:65" s="2" customFormat="1" ht="16.5" customHeight="1">
      <c r="A127" s="39"/>
      <c r="B127" s="40"/>
      <c r="C127" s="234" t="s">
        <v>145</v>
      </c>
      <c r="D127" s="234" t="s">
        <v>125</v>
      </c>
      <c r="E127" s="235" t="s">
        <v>146</v>
      </c>
      <c r="F127" s="236" t="s">
        <v>147</v>
      </c>
      <c r="G127" s="237" t="s">
        <v>128</v>
      </c>
      <c r="H127" s="238">
        <v>1</v>
      </c>
      <c r="I127" s="239"/>
      <c r="J127" s="240">
        <f>ROUND(I127*H127,2)</f>
        <v>0</v>
      </c>
      <c r="K127" s="236" t="s">
        <v>1</v>
      </c>
      <c r="L127" s="45"/>
      <c r="M127" s="241" t="s">
        <v>1</v>
      </c>
      <c r="N127" s="242" t="s">
        <v>43</v>
      </c>
      <c r="O127" s="92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5" t="s">
        <v>129</v>
      </c>
      <c r="AT127" s="245" t="s">
        <v>125</v>
      </c>
      <c r="AU127" s="245" t="s">
        <v>86</v>
      </c>
      <c r="AY127" s="18" t="s">
        <v>124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8" t="s">
        <v>86</v>
      </c>
      <c r="BK127" s="246">
        <f>ROUND(I127*H127,2)</f>
        <v>0</v>
      </c>
      <c r="BL127" s="18" t="s">
        <v>129</v>
      </c>
      <c r="BM127" s="245" t="s">
        <v>148</v>
      </c>
    </row>
    <row r="128" spans="1:65" s="2" customFormat="1" ht="16.5" customHeight="1">
      <c r="A128" s="39"/>
      <c r="B128" s="40"/>
      <c r="C128" s="234" t="s">
        <v>149</v>
      </c>
      <c r="D128" s="234" t="s">
        <v>125</v>
      </c>
      <c r="E128" s="235" t="s">
        <v>150</v>
      </c>
      <c r="F128" s="236" t="s">
        <v>151</v>
      </c>
      <c r="G128" s="237" t="s">
        <v>128</v>
      </c>
      <c r="H128" s="238">
        <v>2</v>
      </c>
      <c r="I128" s="239"/>
      <c r="J128" s="240">
        <f>ROUND(I128*H128,2)</f>
        <v>0</v>
      </c>
      <c r="K128" s="236" t="s">
        <v>1</v>
      </c>
      <c r="L128" s="45"/>
      <c r="M128" s="241" t="s">
        <v>1</v>
      </c>
      <c r="N128" s="242" t="s">
        <v>43</v>
      </c>
      <c r="O128" s="92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5" t="s">
        <v>129</v>
      </c>
      <c r="AT128" s="245" t="s">
        <v>125</v>
      </c>
      <c r="AU128" s="245" t="s">
        <v>86</v>
      </c>
      <c r="AY128" s="18" t="s">
        <v>124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8" t="s">
        <v>86</v>
      </c>
      <c r="BK128" s="246">
        <f>ROUND(I128*H128,2)</f>
        <v>0</v>
      </c>
      <c r="BL128" s="18" t="s">
        <v>129</v>
      </c>
      <c r="BM128" s="245" t="s">
        <v>152</v>
      </c>
    </row>
    <row r="129" spans="1:63" s="12" customFormat="1" ht="25.9" customHeight="1">
      <c r="A129" s="12"/>
      <c r="B129" s="220"/>
      <c r="C129" s="221"/>
      <c r="D129" s="222" t="s">
        <v>77</v>
      </c>
      <c r="E129" s="223" t="s">
        <v>153</v>
      </c>
      <c r="F129" s="223" t="s">
        <v>154</v>
      </c>
      <c r="G129" s="221"/>
      <c r="H129" s="221"/>
      <c r="I129" s="224"/>
      <c r="J129" s="225">
        <f>BK129</f>
        <v>0</v>
      </c>
      <c r="K129" s="221"/>
      <c r="L129" s="226"/>
      <c r="M129" s="227"/>
      <c r="N129" s="228"/>
      <c r="O129" s="228"/>
      <c r="P129" s="229">
        <f>P130+P132</f>
        <v>0</v>
      </c>
      <c r="Q129" s="228"/>
      <c r="R129" s="229">
        <f>R130+R132</f>
        <v>0</v>
      </c>
      <c r="S129" s="228"/>
      <c r="T129" s="230">
        <f>T130+T132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1" t="s">
        <v>140</v>
      </c>
      <c r="AT129" s="232" t="s">
        <v>77</v>
      </c>
      <c r="AU129" s="232" t="s">
        <v>78</v>
      </c>
      <c r="AY129" s="231" t="s">
        <v>124</v>
      </c>
      <c r="BK129" s="233">
        <f>BK130+BK132</f>
        <v>0</v>
      </c>
    </row>
    <row r="130" spans="1:63" s="12" customFormat="1" ht="22.8" customHeight="1">
      <c r="A130" s="12"/>
      <c r="B130" s="220"/>
      <c r="C130" s="221"/>
      <c r="D130" s="222" t="s">
        <v>77</v>
      </c>
      <c r="E130" s="247" t="s">
        <v>155</v>
      </c>
      <c r="F130" s="247" t="s">
        <v>156</v>
      </c>
      <c r="G130" s="221"/>
      <c r="H130" s="221"/>
      <c r="I130" s="224"/>
      <c r="J130" s="248">
        <f>BK130</f>
        <v>0</v>
      </c>
      <c r="K130" s="221"/>
      <c r="L130" s="226"/>
      <c r="M130" s="227"/>
      <c r="N130" s="228"/>
      <c r="O130" s="228"/>
      <c r="P130" s="229">
        <f>P131</f>
        <v>0</v>
      </c>
      <c r="Q130" s="228"/>
      <c r="R130" s="229">
        <f>R131</f>
        <v>0</v>
      </c>
      <c r="S130" s="228"/>
      <c r="T130" s="230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1" t="s">
        <v>140</v>
      </c>
      <c r="AT130" s="232" t="s">
        <v>77</v>
      </c>
      <c r="AU130" s="232" t="s">
        <v>86</v>
      </c>
      <c r="AY130" s="231" t="s">
        <v>124</v>
      </c>
      <c r="BK130" s="233">
        <f>BK131</f>
        <v>0</v>
      </c>
    </row>
    <row r="131" spans="1:65" s="2" customFormat="1" ht="16.5" customHeight="1">
      <c r="A131" s="39"/>
      <c r="B131" s="40"/>
      <c r="C131" s="234" t="s">
        <v>157</v>
      </c>
      <c r="D131" s="234" t="s">
        <v>125</v>
      </c>
      <c r="E131" s="235" t="s">
        <v>158</v>
      </c>
      <c r="F131" s="236" t="s">
        <v>156</v>
      </c>
      <c r="G131" s="237" t="s">
        <v>128</v>
      </c>
      <c r="H131" s="238">
        <v>1</v>
      </c>
      <c r="I131" s="239"/>
      <c r="J131" s="240">
        <f>ROUND(I131*H131,2)</f>
        <v>0</v>
      </c>
      <c r="K131" s="236" t="s">
        <v>159</v>
      </c>
      <c r="L131" s="45"/>
      <c r="M131" s="241" t="s">
        <v>1</v>
      </c>
      <c r="N131" s="242" t="s">
        <v>43</v>
      </c>
      <c r="O131" s="92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5" t="s">
        <v>160</v>
      </c>
      <c r="AT131" s="245" t="s">
        <v>125</v>
      </c>
      <c r="AU131" s="245" t="s">
        <v>88</v>
      </c>
      <c r="AY131" s="18" t="s">
        <v>124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8" t="s">
        <v>86</v>
      </c>
      <c r="BK131" s="246">
        <f>ROUND(I131*H131,2)</f>
        <v>0</v>
      </c>
      <c r="BL131" s="18" t="s">
        <v>160</v>
      </c>
      <c r="BM131" s="245" t="s">
        <v>161</v>
      </c>
    </row>
    <row r="132" spans="1:63" s="12" customFormat="1" ht="22.8" customHeight="1">
      <c r="A132" s="12"/>
      <c r="B132" s="220"/>
      <c r="C132" s="221"/>
      <c r="D132" s="222" t="s">
        <v>77</v>
      </c>
      <c r="E132" s="247" t="s">
        <v>162</v>
      </c>
      <c r="F132" s="247" t="s">
        <v>163</v>
      </c>
      <c r="G132" s="221"/>
      <c r="H132" s="221"/>
      <c r="I132" s="224"/>
      <c r="J132" s="248">
        <f>BK132</f>
        <v>0</v>
      </c>
      <c r="K132" s="221"/>
      <c r="L132" s="226"/>
      <c r="M132" s="227"/>
      <c r="N132" s="228"/>
      <c r="O132" s="228"/>
      <c r="P132" s="229">
        <f>SUM(P133:P134)</f>
        <v>0</v>
      </c>
      <c r="Q132" s="228"/>
      <c r="R132" s="229">
        <f>SUM(R133:R134)</f>
        <v>0</v>
      </c>
      <c r="S132" s="228"/>
      <c r="T132" s="230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1" t="s">
        <v>140</v>
      </c>
      <c r="AT132" s="232" t="s">
        <v>77</v>
      </c>
      <c r="AU132" s="232" t="s">
        <v>86</v>
      </c>
      <c r="AY132" s="231" t="s">
        <v>124</v>
      </c>
      <c r="BK132" s="233">
        <f>SUM(BK133:BK134)</f>
        <v>0</v>
      </c>
    </row>
    <row r="133" spans="1:65" s="2" customFormat="1" ht="16.5" customHeight="1">
      <c r="A133" s="39"/>
      <c r="B133" s="40"/>
      <c r="C133" s="234" t="s">
        <v>164</v>
      </c>
      <c r="D133" s="234" t="s">
        <v>125</v>
      </c>
      <c r="E133" s="235" t="s">
        <v>165</v>
      </c>
      <c r="F133" s="236" t="s">
        <v>163</v>
      </c>
      <c r="G133" s="237" t="s">
        <v>128</v>
      </c>
      <c r="H133" s="238">
        <v>1</v>
      </c>
      <c r="I133" s="239"/>
      <c r="J133" s="240">
        <f>ROUND(I133*H133,2)</f>
        <v>0</v>
      </c>
      <c r="K133" s="236" t="s">
        <v>159</v>
      </c>
      <c r="L133" s="45"/>
      <c r="M133" s="241" t="s">
        <v>1</v>
      </c>
      <c r="N133" s="242" t="s">
        <v>43</v>
      </c>
      <c r="O133" s="92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5" t="s">
        <v>160</v>
      </c>
      <c r="AT133" s="245" t="s">
        <v>125</v>
      </c>
      <c r="AU133" s="245" t="s">
        <v>88</v>
      </c>
      <c r="AY133" s="18" t="s">
        <v>124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8" t="s">
        <v>86</v>
      </c>
      <c r="BK133" s="246">
        <f>ROUND(I133*H133,2)</f>
        <v>0</v>
      </c>
      <c r="BL133" s="18" t="s">
        <v>160</v>
      </c>
      <c r="BM133" s="245" t="s">
        <v>166</v>
      </c>
    </row>
    <row r="134" spans="1:47" s="2" customFormat="1" ht="12">
      <c r="A134" s="39"/>
      <c r="B134" s="40"/>
      <c r="C134" s="41"/>
      <c r="D134" s="249" t="s">
        <v>167</v>
      </c>
      <c r="E134" s="41"/>
      <c r="F134" s="250" t="s">
        <v>168</v>
      </c>
      <c r="G134" s="41"/>
      <c r="H134" s="41"/>
      <c r="I134" s="145"/>
      <c r="J134" s="41"/>
      <c r="K134" s="41"/>
      <c r="L134" s="45"/>
      <c r="M134" s="251"/>
      <c r="N134" s="252"/>
      <c r="O134" s="253"/>
      <c r="P134" s="253"/>
      <c r="Q134" s="253"/>
      <c r="R134" s="253"/>
      <c r="S134" s="253"/>
      <c r="T134" s="254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167</v>
      </c>
      <c r="AU134" s="18" t="s">
        <v>88</v>
      </c>
    </row>
    <row r="135" spans="1:31" s="2" customFormat="1" ht="6.95" customHeight="1">
      <c r="A135" s="39"/>
      <c r="B135" s="67"/>
      <c r="C135" s="68"/>
      <c r="D135" s="68"/>
      <c r="E135" s="68"/>
      <c r="F135" s="68"/>
      <c r="G135" s="68"/>
      <c r="H135" s="68"/>
      <c r="I135" s="184"/>
      <c r="J135" s="68"/>
      <c r="K135" s="68"/>
      <c r="L135" s="45"/>
      <c r="M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</sheetData>
  <sheetProtection password="CC35" sheet="1" objects="1" scenarios="1" formatColumns="0" formatRows="0" autoFilter="0"/>
  <autoFilter ref="C119:K13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  <c r="AZ2" s="255" t="s">
        <v>169</v>
      </c>
      <c r="BA2" s="255" t="s">
        <v>1</v>
      </c>
      <c r="BB2" s="255" t="s">
        <v>1</v>
      </c>
      <c r="BC2" s="255" t="s">
        <v>170</v>
      </c>
      <c r="BD2" s="255" t="s">
        <v>88</v>
      </c>
    </row>
    <row r="3" spans="2:56" s="1" customFormat="1" ht="6.95" customHeight="1" hidden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88</v>
      </c>
      <c r="AZ3" s="255" t="s">
        <v>171</v>
      </c>
      <c r="BA3" s="255" t="s">
        <v>1</v>
      </c>
      <c r="BB3" s="255" t="s">
        <v>1</v>
      </c>
      <c r="BC3" s="255" t="s">
        <v>172</v>
      </c>
      <c r="BD3" s="255" t="s">
        <v>88</v>
      </c>
    </row>
    <row r="4" spans="2:56" s="1" customFormat="1" ht="24.95" customHeight="1" hidden="1">
      <c r="B4" s="21"/>
      <c r="D4" s="141" t="s">
        <v>96</v>
      </c>
      <c r="I4" s="137"/>
      <c r="L4" s="21"/>
      <c r="M4" s="142" t="s">
        <v>10</v>
      </c>
      <c r="AT4" s="18" t="s">
        <v>4</v>
      </c>
      <c r="AZ4" s="255" t="s">
        <v>173</v>
      </c>
      <c r="BA4" s="255" t="s">
        <v>1</v>
      </c>
      <c r="BB4" s="255" t="s">
        <v>1</v>
      </c>
      <c r="BC4" s="255" t="s">
        <v>174</v>
      </c>
      <c r="BD4" s="255" t="s">
        <v>88</v>
      </c>
    </row>
    <row r="5" spans="2:56" s="1" customFormat="1" ht="6.95" customHeight="1" hidden="1">
      <c r="B5" s="21"/>
      <c r="I5" s="137"/>
      <c r="L5" s="21"/>
      <c r="AZ5" s="255" t="s">
        <v>175</v>
      </c>
      <c r="BA5" s="255" t="s">
        <v>1</v>
      </c>
      <c r="BB5" s="255" t="s">
        <v>1</v>
      </c>
      <c r="BC5" s="255" t="s">
        <v>176</v>
      </c>
      <c r="BD5" s="255" t="s">
        <v>88</v>
      </c>
    </row>
    <row r="6" spans="2:56" s="1" customFormat="1" ht="12" customHeight="1" hidden="1">
      <c r="B6" s="21"/>
      <c r="D6" s="143" t="s">
        <v>16</v>
      </c>
      <c r="I6" s="137"/>
      <c r="L6" s="21"/>
      <c r="AZ6" s="255" t="s">
        <v>177</v>
      </c>
      <c r="BA6" s="255" t="s">
        <v>1</v>
      </c>
      <c r="BB6" s="255" t="s">
        <v>1</v>
      </c>
      <c r="BC6" s="255" t="s">
        <v>178</v>
      </c>
      <c r="BD6" s="255" t="s">
        <v>88</v>
      </c>
    </row>
    <row r="7" spans="2:56" s="1" customFormat="1" ht="23.25" customHeight="1" hidden="1">
      <c r="B7" s="21"/>
      <c r="E7" s="144" t="str">
        <f>'Rekapitulace stavby'!K6</f>
        <v>Obnova obvodového pláště budovy LDN a výměna špaletových oken-aktualizace 10/2019</v>
      </c>
      <c r="F7" s="143"/>
      <c r="G7" s="143"/>
      <c r="H7" s="143"/>
      <c r="I7" s="137"/>
      <c r="L7" s="21"/>
      <c r="AZ7" s="255" t="s">
        <v>179</v>
      </c>
      <c r="BA7" s="255" t="s">
        <v>1</v>
      </c>
      <c r="BB7" s="255" t="s">
        <v>1</v>
      </c>
      <c r="BC7" s="255" t="s">
        <v>180</v>
      </c>
      <c r="BD7" s="255" t="s">
        <v>88</v>
      </c>
    </row>
    <row r="8" spans="1:56" s="2" customFormat="1" ht="12" customHeight="1" hidden="1">
      <c r="A8" s="39"/>
      <c r="B8" s="45"/>
      <c r="C8" s="39"/>
      <c r="D8" s="143" t="s">
        <v>97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55" t="s">
        <v>181</v>
      </c>
      <c r="BA8" s="255" t="s">
        <v>1</v>
      </c>
      <c r="BB8" s="255" t="s">
        <v>1</v>
      </c>
      <c r="BC8" s="255" t="s">
        <v>182</v>
      </c>
      <c r="BD8" s="255" t="s">
        <v>88</v>
      </c>
    </row>
    <row r="9" spans="1:56" s="2" customFormat="1" ht="16.5" customHeight="1" hidden="1">
      <c r="A9" s="39"/>
      <c r="B9" s="45"/>
      <c r="C9" s="39"/>
      <c r="D9" s="39"/>
      <c r="E9" s="146" t="s">
        <v>183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55" t="s">
        <v>184</v>
      </c>
      <c r="BA9" s="255" t="s">
        <v>1</v>
      </c>
      <c r="BB9" s="255" t="s">
        <v>1</v>
      </c>
      <c r="BC9" s="255" t="s">
        <v>185</v>
      </c>
      <c r="BD9" s="255" t="s">
        <v>88</v>
      </c>
    </row>
    <row r="10" spans="1:56" s="2" customFormat="1" ht="12" hidden="1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55" t="s">
        <v>186</v>
      </c>
      <c r="BA10" s="255" t="s">
        <v>1</v>
      </c>
      <c r="BB10" s="255" t="s">
        <v>1</v>
      </c>
      <c r="BC10" s="255" t="s">
        <v>140</v>
      </c>
      <c r="BD10" s="255" t="s">
        <v>88</v>
      </c>
    </row>
    <row r="11" spans="1:56" s="2" customFormat="1" ht="12" customHeight="1" hidden="1">
      <c r="A11" s="39"/>
      <c r="B11" s="45"/>
      <c r="C11" s="39"/>
      <c r="D11" s="143" t="s">
        <v>18</v>
      </c>
      <c r="E11" s="39"/>
      <c r="F11" s="147" t="s">
        <v>19</v>
      </c>
      <c r="G11" s="39"/>
      <c r="H11" s="39"/>
      <c r="I11" s="148" t="s">
        <v>20</v>
      </c>
      <c r="J11" s="147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55" t="s">
        <v>187</v>
      </c>
      <c r="BA11" s="255" t="s">
        <v>1</v>
      </c>
      <c r="BB11" s="255" t="s">
        <v>1</v>
      </c>
      <c r="BC11" s="255" t="s">
        <v>188</v>
      </c>
      <c r="BD11" s="255" t="s">
        <v>88</v>
      </c>
    </row>
    <row r="12" spans="1:56" s="2" customFormat="1" ht="12" customHeight="1" hidden="1">
      <c r="A12" s="39"/>
      <c r="B12" s="45"/>
      <c r="C12" s="39"/>
      <c r="D12" s="143" t="s">
        <v>21</v>
      </c>
      <c r="E12" s="39"/>
      <c r="F12" s="147" t="s">
        <v>22</v>
      </c>
      <c r="G12" s="39"/>
      <c r="H12" s="39"/>
      <c r="I12" s="148" t="s">
        <v>23</v>
      </c>
      <c r="J12" s="149" t="str">
        <f>'Rekapitulace stavby'!AN8</f>
        <v>14. 10. 2019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55" t="s">
        <v>189</v>
      </c>
      <c r="BA12" s="255" t="s">
        <v>1</v>
      </c>
      <c r="BB12" s="255" t="s">
        <v>1</v>
      </c>
      <c r="BC12" s="255" t="s">
        <v>190</v>
      </c>
      <c r="BD12" s="255" t="s">
        <v>88</v>
      </c>
    </row>
    <row r="13" spans="1:56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255" t="s">
        <v>191</v>
      </c>
      <c r="BA13" s="255" t="s">
        <v>1</v>
      </c>
      <c r="BB13" s="255" t="s">
        <v>1</v>
      </c>
      <c r="BC13" s="255" t="s">
        <v>192</v>
      </c>
      <c r="BD13" s="255" t="s">
        <v>88</v>
      </c>
    </row>
    <row r="14" spans="1:56" s="2" customFormat="1" ht="12" customHeight="1" hidden="1">
      <c r="A14" s="39"/>
      <c r="B14" s="45"/>
      <c r="C14" s="39"/>
      <c r="D14" s="143" t="s">
        <v>25</v>
      </c>
      <c r="E14" s="39"/>
      <c r="F14" s="39"/>
      <c r="G14" s="39"/>
      <c r="H14" s="39"/>
      <c r="I14" s="148" t="s">
        <v>26</v>
      </c>
      <c r="J14" s="147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255" t="s">
        <v>193</v>
      </c>
      <c r="BA14" s="255" t="s">
        <v>1</v>
      </c>
      <c r="BB14" s="255" t="s">
        <v>1</v>
      </c>
      <c r="BC14" s="255" t="s">
        <v>194</v>
      </c>
      <c r="BD14" s="255" t="s">
        <v>88</v>
      </c>
    </row>
    <row r="15" spans="1:56" s="2" customFormat="1" ht="18" customHeight="1" hidden="1">
      <c r="A15" s="39"/>
      <c r="B15" s="45"/>
      <c r="C15" s="39"/>
      <c r="D15" s="39"/>
      <c r="E15" s="147" t="s">
        <v>27</v>
      </c>
      <c r="F15" s="39"/>
      <c r="G15" s="39"/>
      <c r="H15" s="39"/>
      <c r="I15" s="148" t="s">
        <v>28</v>
      </c>
      <c r="J15" s="147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255" t="s">
        <v>195</v>
      </c>
      <c r="BA15" s="255" t="s">
        <v>1</v>
      </c>
      <c r="BB15" s="255" t="s">
        <v>1</v>
      </c>
      <c r="BC15" s="255" t="s">
        <v>196</v>
      </c>
      <c r="BD15" s="255" t="s">
        <v>88</v>
      </c>
    </row>
    <row r="16" spans="1:56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255" t="s">
        <v>197</v>
      </c>
      <c r="BA16" s="255" t="s">
        <v>1</v>
      </c>
      <c r="BB16" s="255" t="s">
        <v>1</v>
      </c>
      <c r="BC16" s="255" t="s">
        <v>198</v>
      </c>
      <c r="BD16" s="255" t="s">
        <v>88</v>
      </c>
    </row>
    <row r="17" spans="1:56" s="2" customFormat="1" ht="12" customHeight="1" hidden="1">
      <c r="A17" s="39"/>
      <c r="B17" s="45"/>
      <c r="C17" s="39"/>
      <c r="D17" s="143" t="s">
        <v>29</v>
      </c>
      <c r="E17" s="39"/>
      <c r="F17" s="39"/>
      <c r="G17" s="39"/>
      <c r="H17" s="39"/>
      <c r="I17" s="148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255" t="s">
        <v>199</v>
      </c>
      <c r="BA17" s="255" t="s">
        <v>1</v>
      </c>
      <c r="BB17" s="255" t="s">
        <v>1</v>
      </c>
      <c r="BC17" s="255" t="s">
        <v>200</v>
      </c>
      <c r="BD17" s="255" t="s">
        <v>88</v>
      </c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3" t="s">
        <v>31</v>
      </c>
      <c r="E20" s="39"/>
      <c r="F20" s="39"/>
      <c r="G20" s="39"/>
      <c r="H20" s="39"/>
      <c r="I20" s="148" t="s">
        <v>26</v>
      </c>
      <c r="J20" s="147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7" t="s">
        <v>32</v>
      </c>
      <c r="F21" s="39"/>
      <c r="G21" s="39"/>
      <c r="H21" s="39"/>
      <c r="I21" s="148" t="s">
        <v>28</v>
      </c>
      <c r="J21" s="147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3" t="s">
        <v>34</v>
      </c>
      <c r="E23" s="39"/>
      <c r="F23" s="39"/>
      <c r="G23" s="39"/>
      <c r="H23" s="39"/>
      <c r="I23" s="148" t="s">
        <v>26</v>
      </c>
      <c r="J23" s="147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7" t="s">
        <v>35</v>
      </c>
      <c r="F24" s="39"/>
      <c r="G24" s="39"/>
      <c r="H24" s="39"/>
      <c r="I24" s="148" t="s">
        <v>28</v>
      </c>
      <c r="J24" s="147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3" t="s">
        <v>36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7" t="s">
        <v>38</v>
      </c>
      <c r="E30" s="39"/>
      <c r="F30" s="39"/>
      <c r="G30" s="39"/>
      <c r="H30" s="39"/>
      <c r="I30" s="145"/>
      <c r="J30" s="158">
        <f>ROUND(J136,2)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9" t="s">
        <v>40</v>
      </c>
      <c r="G32" s="39"/>
      <c r="H32" s="39"/>
      <c r="I32" s="160" t="s">
        <v>39</v>
      </c>
      <c r="J32" s="159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61" t="s">
        <v>42</v>
      </c>
      <c r="E33" s="143" t="s">
        <v>43</v>
      </c>
      <c r="F33" s="162">
        <f>ROUND((SUM(BE136:BE902)),2)</f>
        <v>0</v>
      </c>
      <c r="G33" s="39"/>
      <c r="H33" s="39"/>
      <c r="I33" s="163">
        <v>0.21</v>
      </c>
      <c r="J33" s="162">
        <f>ROUND(((SUM(BE136:BE902))*I33),2)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3" t="s">
        <v>44</v>
      </c>
      <c r="F34" s="162">
        <f>ROUND((SUM(BF136:BF902)),2)</f>
        <v>0</v>
      </c>
      <c r="G34" s="39"/>
      <c r="H34" s="39"/>
      <c r="I34" s="163">
        <v>0.15</v>
      </c>
      <c r="J34" s="162">
        <f>ROUND(((SUM(BF136:BF902))*I34),2)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45</v>
      </c>
      <c r="F35" s="162">
        <f>ROUND((SUM(BG136:BG902)),2)</f>
        <v>0</v>
      </c>
      <c r="G35" s="39"/>
      <c r="H35" s="39"/>
      <c r="I35" s="163">
        <v>0.21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46</v>
      </c>
      <c r="F36" s="162">
        <f>ROUND((SUM(BH136:BH902)),2)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62">
        <f>ROUND((SUM(BI136:BI902)),2)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64"/>
      <c r="D39" s="165" t="s">
        <v>48</v>
      </c>
      <c r="E39" s="166"/>
      <c r="F39" s="166"/>
      <c r="G39" s="167" t="s">
        <v>49</v>
      </c>
      <c r="H39" s="168" t="s">
        <v>50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I41" s="137"/>
      <c r="L41" s="21"/>
    </row>
    <row r="42" spans="2:12" s="1" customFormat="1" ht="14.4" customHeight="1" hidden="1">
      <c r="B42" s="21"/>
      <c r="I42" s="137"/>
      <c r="L42" s="21"/>
    </row>
    <row r="43" spans="2:12" s="1" customFormat="1" ht="14.4" customHeight="1" hidden="1">
      <c r="B43" s="21"/>
      <c r="I43" s="137"/>
      <c r="L43" s="21"/>
    </row>
    <row r="44" spans="2:12" s="1" customFormat="1" ht="14.4" customHeight="1" hidden="1">
      <c r="B44" s="21"/>
      <c r="I44" s="137"/>
      <c r="L44" s="21"/>
    </row>
    <row r="45" spans="2:12" s="1" customFormat="1" ht="14.4" customHeight="1" hidden="1">
      <c r="B45" s="21"/>
      <c r="I45" s="137"/>
      <c r="L45" s="21"/>
    </row>
    <row r="46" spans="2:12" s="1" customFormat="1" ht="14.4" customHeight="1" hidden="1">
      <c r="B46" s="21"/>
      <c r="I46" s="137"/>
      <c r="L46" s="21"/>
    </row>
    <row r="47" spans="2:12" s="1" customFormat="1" ht="14.4" customHeight="1" hidden="1">
      <c r="B47" s="21"/>
      <c r="I47" s="137"/>
      <c r="L47" s="21"/>
    </row>
    <row r="48" spans="2:12" s="1" customFormat="1" ht="14.4" customHeight="1" hidden="1">
      <c r="B48" s="21"/>
      <c r="I48" s="137"/>
      <c r="L48" s="21"/>
    </row>
    <row r="49" spans="2:12" s="1" customFormat="1" ht="14.4" customHeight="1" hidden="1">
      <c r="B49" s="21"/>
      <c r="I49" s="137"/>
      <c r="L49" s="21"/>
    </row>
    <row r="50" spans="2:12" s="2" customFormat="1" ht="14.4" customHeight="1" hidden="1">
      <c r="B50" s="64"/>
      <c r="D50" s="172" t="s">
        <v>51</v>
      </c>
      <c r="E50" s="173"/>
      <c r="F50" s="173"/>
      <c r="G50" s="172" t="s">
        <v>52</v>
      </c>
      <c r="H50" s="173"/>
      <c r="I50" s="174"/>
      <c r="J50" s="173"/>
      <c r="K50" s="173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8"/>
      <c r="J61" s="179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2" t="s">
        <v>55</v>
      </c>
      <c r="E65" s="180"/>
      <c r="F65" s="180"/>
      <c r="G65" s="172" t="s">
        <v>56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8"/>
      <c r="J76" s="179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3.25" customHeight="1">
      <c r="A85" s="39"/>
      <c r="B85" s="40"/>
      <c r="C85" s="41"/>
      <c r="D85" s="41"/>
      <c r="E85" s="188" t="str">
        <f>E7</f>
        <v>Obnova obvodového pláště budovy LDN a výměna špaletových oken-aktualizace 10/2019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002a - Soupis prací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Hradec Králové</v>
      </c>
      <c r="G89" s="41"/>
      <c r="H89" s="41"/>
      <c r="I89" s="148" t="s">
        <v>23</v>
      </c>
      <c r="J89" s="80" t="str">
        <f>IF(J12="","",J12)</f>
        <v>14. 10. 2019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25</v>
      </c>
      <c r="D91" s="41"/>
      <c r="E91" s="41"/>
      <c r="F91" s="28" t="str">
        <f>E15</f>
        <v>Královehradecký kraj</v>
      </c>
      <c r="G91" s="41"/>
      <c r="H91" s="41"/>
      <c r="I91" s="148" t="s">
        <v>31</v>
      </c>
      <c r="J91" s="37" t="str">
        <f>E21</f>
        <v>Ateliér Jezbera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148" t="s">
        <v>34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100</v>
      </c>
      <c r="D94" s="190"/>
      <c r="E94" s="190"/>
      <c r="F94" s="190"/>
      <c r="G94" s="190"/>
      <c r="H94" s="190"/>
      <c r="I94" s="191"/>
      <c r="J94" s="192" t="s">
        <v>101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102</v>
      </c>
      <c r="D96" s="41"/>
      <c r="E96" s="41"/>
      <c r="F96" s="41"/>
      <c r="G96" s="41"/>
      <c r="H96" s="41"/>
      <c r="I96" s="145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94"/>
      <c r="C97" s="195"/>
      <c r="D97" s="196" t="s">
        <v>201</v>
      </c>
      <c r="E97" s="197"/>
      <c r="F97" s="197"/>
      <c r="G97" s="197"/>
      <c r="H97" s="197"/>
      <c r="I97" s="198"/>
      <c r="J97" s="199">
        <f>J137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1"/>
      <c r="C98" s="202"/>
      <c r="D98" s="203" t="s">
        <v>202</v>
      </c>
      <c r="E98" s="204"/>
      <c r="F98" s="204"/>
      <c r="G98" s="204"/>
      <c r="H98" s="204"/>
      <c r="I98" s="205"/>
      <c r="J98" s="206">
        <f>J138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202"/>
      <c r="D99" s="203" t="s">
        <v>203</v>
      </c>
      <c r="E99" s="204"/>
      <c r="F99" s="204"/>
      <c r="G99" s="204"/>
      <c r="H99" s="204"/>
      <c r="I99" s="205"/>
      <c r="J99" s="206">
        <f>J145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202"/>
      <c r="D100" s="203" t="s">
        <v>204</v>
      </c>
      <c r="E100" s="204"/>
      <c r="F100" s="204"/>
      <c r="G100" s="204"/>
      <c r="H100" s="204"/>
      <c r="I100" s="205"/>
      <c r="J100" s="206">
        <f>J253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202"/>
      <c r="D101" s="203" t="s">
        <v>205</v>
      </c>
      <c r="E101" s="204"/>
      <c r="F101" s="204"/>
      <c r="G101" s="204"/>
      <c r="H101" s="204"/>
      <c r="I101" s="205"/>
      <c r="J101" s="206">
        <f>J380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202"/>
      <c r="D102" s="203" t="s">
        <v>206</v>
      </c>
      <c r="E102" s="204"/>
      <c r="F102" s="204"/>
      <c r="G102" s="204"/>
      <c r="H102" s="204"/>
      <c r="I102" s="205"/>
      <c r="J102" s="206">
        <f>J387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4"/>
      <c r="C103" s="195"/>
      <c r="D103" s="196" t="s">
        <v>207</v>
      </c>
      <c r="E103" s="197"/>
      <c r="F103" s="197"/>
      <c r="G103" s="197"/>
      <c r="H103" s="197"/>
      <c r="I103" s="198"/>
      <c r="J103" s="199">
        <f>J389</f>
        <v>0</v>
      </c>
      <c r="K103" s="195"/>
      <c r="L103" s="20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1"/>
      <c r="C104" s="202"/>
      <c r="D104" s="203" t="s">
        <v>208</v>
      </c>
      <c r="E104" s="204"/>
      <c r="F104" s="204"/>
      <c r="G104" s="204"/>
      <c r="H104" s="204"/>
      <c r="I104" s="205"/>
      <c r="J104" s="206">
        <f>J390</f>
        <v>0</v>
      </c>
      <c r="K104" s="202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1"/>
      <c r="C105" s="202"/>
      <c r="D105" s="203" t="s">
        <v>209</v>
      </c>
      <c r="E105" s="204"/>
      <c r="F105" s="204"/>
      <c r="G105" s="204"/>
      <c r="H105" s="204"/>
      <c r="I105" s="205"/>
      <c r="J105" s="206">
        <f>J395</f>
        <v>0</v>
      </c>
      <c r="K105" s="202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1"/>
      <c r="C106" s="202"/>
      <c r="D106" s="203" t="s">
        <v>210</v>
      </c>
      <c r="E106" s="204"/>
      <c r="F106" s="204"/>
      <c r="G106" s="204"/>
      <c r="H106" s="204"/>
      <c r="I106" s="205"/>
      <c r="J106" s="206">
        <f>J418</f>
        <v>0</v>
      </c>
      <c r="K106" s="202"/>
      <c r="L106" s="20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1"/>
      <c r="C107" s="202"/>
      <c r="D107" s="203" t="s">
        <v>211</v>
      </c>
      <c r="E107" s="204"/>
      <c r="F107" s="204"/>
      <c r="G107" s="204"/>
      <c r="H107" s="204"/>
      <c r="I107" s="205"/>
      <c r="J107" s="206">
        <f>J447</f>
        <v>0</v>
      </c>
      <c r="K107" s="202"/>
      <c r="L107" s="20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1"/>
      <c r="C108" s="202"/>
      <c r="D108" s="203" t="s">
        <v>212</v>
      </c>
      <c r="E108" s="204"/>
      <c r="F108" s="204"/>
      <c r="G108" s="204"/>
      <c r="H108" s="204"/>
      <c r="I108" s="205"/>
      <c r="J108" s="206">
        <f>J455</f>
        <v>0</v>
      </c>
      <c r="K108" s="202"/>
      <c r="L108" s="20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1"/>
      <c r="C109" s="202"/>
      <c r="D109" s="203" t="s">
        <v>213</v>
      </c>
      <c r="E109" s="204"/>
      <c r="F109" s="204"/>
      <c r="G109" s="204"/>
      <c r="H109" s="204"/>
      <c r="I109" s="205"/>
      <c r="J109" s="206">
        <f>J546</f>
        <v>0</v>
      </c>
      <c r="K109" s="202"/>
      <c r="L109" s="20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1"/>
      <c r="C110" s="202"/>
      <c r="D110" s="203" t="s">
        <v>214</v>
      </c>
      <c r="E110" s="204"/>
      <c r="F110" s="204"/>
      <c r="G110" s="204"/>
      <c r="H110" s="204"/>
      <c r="I110" s="205"/>
      <c r="J110" s="206">
        <f>J551</f>
        <v>0</v>
      </c>
      <c r="K110" s="202"/>
      <c r="L110" s="20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1"/>
      <c r="C111" s="202"/>
      <c r="D111" s="203" t="s">
        <v>215</v>
      </c>
      <c r="E111" s="204"/>
      <c r="F111" s="204"/>
      <c r="G111" s="204"/>
      <c r="H111" s="204"/>
      <c r="I111" s="205"/>
      <c r="J111" s="206">
        <f>J661</f>
        <v>0</v>
      </c>
      <c r="K111" s="202"/>
      <c r="L111" s="20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1"/>
      <c r="C112" s="202"/>
      <c r="D112" s="203" t="s">
        <v>216</v>
      </c>
      <c r="E112" s="204"/>
      <c r="F112" s="204"/>
      <c r="G112" s="204"/>
      <c r="H112" s="204"/>
      <c r="I112" s="205"/>
      <c r="J112" s="206">
        <f>J673</f>
        <v>0</v>
      </c>
      <c r="K112" s="202"/>
      <c r="L112" s="20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1"/>
      <c r="C113" s="202"/>
      <c r="D113" s="203" t="s">
        <v>217</v>
      </c>
      <c r="E113" s="204"/>
      <c r="F113" s="204"/>
      <c r="G113" s="204"/>
      <c r="H113" s="204"/>
      <c r="I113" s="205"/>
      <c r="J113" s="206">
        <f>J703</f>
        <v>0</v>
      </c>
      <c r="K113" s="202"/>
      <c r="L113" s="20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01"/>
      <c r="C114" s="202"/>
      <c r="D114" s="203" t="s">
        <v>218</v>
      </c>
      <c r="E114" s="204"/>
      <c r="F114" s="204"/>
      <c r="G114" s="204"/>
      <c r="H114" s="204"/>
      <c r="I114" s="205"/>
      <c r="J114" s="206">
        <f>J859</f>
        <v>0</v>
      </c>
      <c r="K114" s="202"/>
      <c r="L114" s="20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1"/>
      <c r="C115" s="202"/>
      <c r="D115" s="203" t="s">
        <v>219</v>
      </c>
      <c r="E115" s="204"/>
      <c r="F115" s="204"/>
      <c r="G115" s="204"/>
      <c r="H115" s="204"/>
      <c r="I115" s="205"/>
      <c r="J115" s="206">
        <f>J883</f>
        <v>0</v>
      </c>
      <c r="K115" s="202"/>
      <c r="L115" s="20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94"/>
      <c r="C116" s="195"/>
      <c r="D116" s="196" t="s">
        <v>104</v>
      </c>
      <c r="E116" s="197"/>
      <c r="F116" s="197"/>
      <c r="G116" s="197"/>
      <c r="H116" s="197"/>
      <c r="I116" s="198"/>
      <c r="J116" s="199">
        <f>J894</f>
        <v>0</v>
      </c>
      <c r="K116" s="195"/>
      <c r="L116" s="200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2" customFormat="1" ht="21.8" customHeight="1">
      <c r="A117" s="39"/>
      <c r="B117" s="40"/>
      <c r="C117" s="41"/>
      <c r="D117" s="41"/>
      <c r="E117" s="41"/>
      <c r="F117" s="41"/>
      <c r="G117" s="41"/>
      <c r="H117" s="41"/>
      <c r="I117" s="14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67"/>
      <c r="C118" s="68"/>
      <c r="D118" s="68"/>
      <c r="E118" s="68"/>
      <c r="F118" s="68"/>
      <c r="G118" s="68"/>
      <c r="H118" s="68"/>
      <c r="I118" s="184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187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108</v>
      </c>
      <c r="D123" s="41"/>
      <c r="E123" s="41"/>
      <c r="F123" s="41"/>
      <c r="G123" s="41"/>
      <c r="H123" s="41"/>
      <c r="I123" s="145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145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145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3.25" customHeight="1">
      <c r="A126" s="39"/>
      <c r="B126" s="40"/>
      <c r="C126" s="41"/>
      <c r="D126" s="41"/>
      <c r="E126" s="188" t="str">
        <f>E7</f>
        <v>Obnova obvodového pláště budovy LDN a výměna špaletových oken-aktualizace 10/2019</v>
      </c>
      <c r="F126" s="33"/>
      <c r="G126" s="33"/>
      <c r="H126" s="33"/>
      <c r="I126" s="145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97</v>
      </c>
      <c r="D127" s="41"/>
      <c r="E127" s="41"/>
      <c r="F127" s="41"/>
      <c r="G127" s="41"/>
      <c r="H127" s="41"/>
      <c r="I127" s="145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E9</f>
        <v>002a - Soupis prací</v>
      </c>
      <c r="F128" s="41"/>
      <c r="G128" s="41"/>
      <c r="H128" s="41"/>
      <c r="I128" s="145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145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21</v>
      </c>
      <c r="D130" s="41"/>
      <c r="E130" s="41"/>
      <c r="F130" s="28" t="str">
        <f>F12</f>
        <v>Hradec Králové</v>
      </c>
      <c r="G130" s="41"/>
      <c r="H130" s="41"/>
      <c r="I130" s="148" t="s">
        <v>23</v>
      </c>
      <c r="J130" s="80" t="str">
        <f>IF(J12="","",J12)</f>
        <v>14. 10. 2019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145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25.65" customHeight="1">
      <c r="A132" s="39"/>
      <c r="B132" s="40"/>
      <c r="C132" s="33" t="s">
        <v>25</v>
      </c>
      <c r="D132" s="41"/>
      <c r="E132" s="41"/>
      <c r="F132" s="28" t="str">
        <f>E15</f>
        <v>Královehradecký kraj</v>
      </c>
      <c r="G132" s="41"/>
      <c r="H132" s="41"/>
      <c r="I132" s="148" t="s">
        <v>31</v>
      </c>
      <c r="J132" s="37" t="str">
        <f>E21</f>
        <v>Ateliér Jezbera s.r.o.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25.65" customHeight="1">
      <c r="A133" s="39"/>
      <c r="B133" s="40"/>
      <c r="C133" s="33" t="s">
        <v>29</v>
      </c>
      <c r="D133" s="41"/>
      <c r="E133" s="41"/>
      <c r="F133" s="28" t="str">
        <f>IF(E18="","",E18)</f>
        <v>Vyplň údaj</v>
      </c>
      <c r="G133" s="41"/>
      <c r="H133" s="41"/>
      <c r="I133" s="148" t="s">
        <v>34</v>
      </c>
      <c r="J133" s="37" t="str">
        <f>E24</f>
        <v>Ing. Lenka Kasperová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145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208"/>
      <c r="B135" s="209"/>
      <c r="C135" s="210" t="s">
        <v>109</v>
      </c>
      <c r="D135" s="211" t="s">
        <v>63</v>
      </c>
      <c r="E135" s="211" t="s">
        <v>59</v>
      </c>
      <c r="F135" s="211" t="s">
        <v>60</v>
      </c>
      <c r="G135" s="211" t="s">
        <v>110</v>
      </c>
      <c r="H135" s="211" t="s">
        <v>111</v>
      </c>
      <c r="I135" s="212" t="s">
        <v>112</v>
      </c>
      <c r="J135" s="211" t="s">
        <v>101</v>
      </c>
      <c r="K135" s="213" t="s">
        <v>113</v>
      </c>
      <c r="L135" s="214"/>
      <c r="M135" s="101" t="s">
        <v>1</v>
      </c>
      <c r="N135" s="102" t="s">
        <v>42</v>
      </c>
      <c r="O135" s="102" t="s">
        <v>114</v>
      </c>
      <c r="P135" s="102" t="s">
        <v>115</v>
      </c>
      <c r="Q135" s="102" t="s">
        <v>116</v>
      </c>
      <c r="R135" s="102" t="s">
        <v>117</v>
      </c>
      <c r="S135" s="102" t="s">
        <v>118</v>
      </c>
      <c r="T135" s="103" t="s">
        <v>119</v>
      </c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</row>
    <row r="136" spans="1:63" s="2" customFormat="1" ht="22.8" customHeight="1">
      <c r="A136" s="39"/>
      <c r="B136" s="40"/>
      <c r="C136" s="108" t="s">
        <v>120</v>
      </c>
      <c r="D136" s="41"/>
      <c r="E136" s="41"/>
      <c r="F136" s="41"/>
      <c r="G136" s="41"/>
      <c r="H136" s="41"/>
      <c r="I136" s="145"/>
      <c r="J136" s="215">
        <f>BK136</f>
        <v>0</v>
      </c>
      <c r="K136" s="41"/>
      <c r="L136" s="45"/>
      <c r="M136" s="104"/>
      <c r="N136" s="216"/>
      <c r="O136" s="105"/>
      <c r="P136" s="217">
        <f>P137+P389+P894</f>
        <v>0</v>
      </c>
      <c r="Q136" s="105"/>
      <c r="R136" s="217">
        <f>R137+R389+R894</f>
        <v>126.45216611241</v>
      </c>
      <c r="S136" s="105"/>
      <c r="T136" s="218">
        <f>T137+T389+T894</f>
        <v>285.01058488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77</v>
      </c>
      <c r="AU136" s="18" t="s">
        <v>103</v>
      </c>
      <c r="BK136" s="219">
        <f>BK137+BK389+BK894</f>
        <v>0</v>
      </c>
    </row>
    <row r="137" spans="1:63" s="12" customFormat="1" ht="25.9" customHeight="1">
      <c r="A137" s="12"/>
      <c r="B137" s="220"/>
      <c r="C137" s="221"/>
      <c r="D137" s="222" t="s">
        <v>77</v>
      </c>
      <c r="E137" s="223" t="s">
        <v>220</v>
      </c>
      <c r="F137" s="223" t="s">
        <v>221</v>
      </c>
      <c r="G137" s="221"/>
      <c r="H137" s="221"/>
      <c r="I137" s="224"/>
      <c r="J137" s="225">
        <f>BK137</f>
        <v>0</v>
      </c>
      <c r="K137" s="221"/>
      <c r="L137" s="226"/>
      <c r="M137" s="227"/>
      <c r="N137" s="228"/>
      <c r="O137" s="228"/>
      <c r="P137" s="229">
        <f>P138+P145+P253+P380+P387</f>
        <v>0</v>
      </c>
      <c r="Q137" s="228"/>
      <c r="R137" s="229">
        <f>R138+R145+R253+R380+R387</f>
        <v>106.52867312</v>
      </c>
      <c r="S137" s="228"/>
      <c r="T137" s="230">
        <f>T138+T145+T253+T380+T387</f>
        <v>276.186438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1" t="s">
        <v>86</v>
      </c>
      <c r="AT137" s="232" t="s">
        <v>77</v>
      </c>
      <c r="AU137" s="232" t="s">
        <v>78</v>
      </c>
      <c r="AY137" s="231" t="s">
        <v>124</v>
      </c>
      <c r="BK137" s="233">
        <f>BK138+BK145+BK253+BK380+BK387</f>
        <v>0</v>
      </c>
    </row>
    <row r="138" spans="1:63" s="12" customFormat="1" ht="22.8" customHeight="1">
      <c r="A138" s="12"/>
      <c r="B138" s="220"/>
      <c r="C138" s="221"/>
      <c r="D138" s="222" t="s">
        <v>77</v>
      </c>
      <c r="E138" s="247" t="s">
        <v>134</v>
      </c>
      <c r="F138" s="247" t="s">
        <v>222</v>
      </c>
      <c r="G138" s="221"/>
      <c r="H138" s="221"/>
      <c r="I138" s="224"/>
      <c r="J138" s="248">
        <f>BK138</f>
        <v>0</v>
      </c>
      <c r="K138" s="221"/>
      <c r="L138" s="226"/>
      <c r="M138" s="227"/>
      <c r="N138" s="228"/>
      <c r="O138" s="228"/>
      <c r="P138" s="229">
        <f>SUM(P139:P144)</f>
        <v>0</v>
      </c>
      <c r="Q138" s="228"/>
      <c r="R138" s="229">
        <f>SUM(R139:R144)</f>
        <v>1.7395907200000003</v>
      </c>
      <c r="S138" s="228"/>
      <c r="T138" s="230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1" t="s">
        <v>86</v>
      </c>
      <c r="AT138" s="232" t="s">
        <v>77</v>
      </c>
      <c r="AU138" s="232" t="s">
        <v>86</v>
      </c>
      <c r="AY138" s="231" t="s">
        <v>124</v>
      </c>
      <c r="BK138" s="233">
        <f>SUM(BK139:BK144)</f>
        <v>0</v>
      </c>
    </row>
    <row r="139" spans="1:65" s="2" customFormat="1" ht="21.75" customHeight="1">
      <c r="A139" s="39"/>
      <c r="B139" s="40"/>
      <c r="C139" s="234" t="s">
        <v>86</v>
      </c>
      <c r="D139" s="234" t="s">
        <v>125</v>
      </c>
      <c r="E139" s="235" t="s">
        <v>223</v>
      </c>
      <c r="F139" s="236" t="s">
        <v>224</v>
      </c>
      <c r="G139" s="237" t="s">
        <v>225</v>
      </c>
      <c r="H139" s="238">
        <v>6.4</v>
      </c>
      <c r="I139" s="239"/>
      <c r="J139" s="240">
        <f>ROUND(I139*H139,2)</f>
        <v>0</v>
      </c>
      <c r="K139" s="236" t="s">
        <v>1</v>
      </c>
      <c r="L139" s="45"/>
      <c r="M139" s="241" t="s">
        <v>1</v>
      </c>
      <c r="N139" s="242" t="s">
        <v>43</v>
      </c>
      <c r="O139" s="92"/>
      <c r="P139" s="243">
        <f>O139*H139</f>
        <v>0</v>
      </c>
      <c r="Q139" s="243">
        <v>0.10212</v>
      </c>
      <c r="R139" s="243">
        <f>Q139*H139</f>
        <v>0.653568</v>
      </c>
      <c r="S139" s="243">
        <v>0</v>
      </c>
      <c r="T139" s="24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5" t="s">
        <v>123</v>
      </c>
      <c r="AT139" s="245" t="s">
        <v>125</v>
      </c>
      <c r="AU139" s="245" t="s">
        <v>88</v>
      </c>
      <c r="AY139" s="18" t="s">
        <v>124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8" t="s">
        <v>86</v>
      </c>
      <c r="BK139" s="246">
        <f>ROUND(I139*H139,2)</f>
        <v>0</v>
      </c>
      <c r="BL139" s="18" t="s">
        <v>123</v>
      </c>
      <c r="BM139" s="245" t="s">
        <v>226</v>
      </c>
    </row>
    <row r="140" spans="1:51" s="13" customFormat="1" ht="12">
      <c r="A140" s="13"/>
      <c r="B140" s="256"/>
      <c r="C140" s="257"/>
      <c r="D140" s="249" t="s">
        <v>227</v>
      </c>
      <c r="E140" s="258" t="s">
        <v>1</v>
      </c>
      <c r="F140" s="259" t="s">
        <v>228</v>
      </c>
      <c r="G140" s="257"/>
      <c r="H140" s="258" t="s">
        <v>1</v>
      </c>
      <c r="I140" s="260"/>
      <c r="J140" s="257"/>
      <c r="K140" s="257"/>
      <c r="L140" s="261"/>
      <c r="M140" s="262"/>
      <c r="N140" s="263"/>
      <c r="O140" s="263"/>
      <c r="P140" s="263"/>
      <c r="Q140" s="263"/>
      <c r="R140" s="263"/>
      <c r="S140" s="263"/>
      <c r="T140" s="26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5" t="s">
        <v>227</v>
      </c>
      <c r="AU140" s="265" t="s">
        <v>88</v>
      </c>
      <c r="AV140" s="13" t="s">
        <v>86</v>
      </c>
      <c r="AW140" s="13" t="s">
        <v>33</v>
      </c>
      <c r="AX140" s="13" t="s">
        <v>78</v>
      </c>
      <c r="AY140" s="265" t="s">
        <v>124</v>
      </c>
    </row>
    <row r="141" spans="1:51" s="14" customFormat="1" ht="12">
      <c r="A141" s="14"/>
      <c r="B141" s="266"/>
      <c r="C141" s="267"/>
      <c r="D141" s="249" t="s">
        <v>227</v>
      </c>
      <c r="E141" s="268" t="s">
        <v>1</v>
      </c>
      <c r="F141" s="269" t="s">
        <v>229</v>
      </c>
      <c r="G141" s="267"/>
      <c r="H141" s="270">
        <v>6.4</v>
      </c>
      <c r="I141" s="271"/>
      <c r="J141" s="267"/>
      <c r="K141" s="267"/>
      <c r="L141" s="272"/>
      <c r="M141" s="273"/>
      <c r="N141" s="274"/>
      <c r="O141" s="274"/>
      <c r="P141" s="274"/>
      <c r="Q141" s="274"/>
      <c r="R141" s="274"/>
      <c r="S141" s="274"/>
      <c r="T141" s="27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6" t="s">
        <v>227</v>
      </c>
      <c r="AU141" s="276" t="s">
        <v>88</v>
      </c>
      <c r="AV141" s="14" t="s">
        <v>88</v>
      </c>
      <c r="AW141" s="14" t="s">
        <v>33</v>
      </c>
      <c r="AX141" s="14" t="s">
        <v>86</v>
      </c>
      <c r="AY141" s="276" t="s">
        <v>124</v>
      </c>
    </row>
    <row r="142" spans="1:65" s="2" customFormat="1" ht="16.5" customHeight="1">
      <c r="A142" s="39"/>
      <c r="B142" s="40"/>
      <c r="C142" s="234" t="s">
        <v>88</v>
      </c>
      <c r="D142" s="234" t="s">
        <v>125</v>
      </c>
      <c r="E142" s="235" t="s">
        <v>230</v>
      </c>
      <c r="F142" s="236" t="s">
        <v>231</v>
      </c>
      <c r="G142" s="237" t="s">
        <v>225</v>
      </c>
      <c r="H142" s="238">
        <v>4.064</v>
      </c>
      <c r="I142" s="239"/>
      <c r="J142" s="240">
        <f>ROUND(I142*H142,2)</f>
        <v>0</v>
      </c>
      <c r="K142" s="236" t="s">
        <v>1</v>
      </c>
      <c r="L142" s="45"/>
      <c r="M142" s="241" t="s">
        <v>1</v>
      </c>
      <c r="N142" s="242" t="s">
        <v>43</v>
      </c>
      <c r="O142" s="92"/>
      <c r="P142" s="243">
        <f>O142*H142</f>
        <v>0</v>
      </c>
      <c r="Q142" s="243">
        <v>0.26723</v>
      </c>
      <c r="R142" s="243">
        <f>Q142*H142</f>
        <v>1.08602272</v>
      </c>
      <c r="S142" s="243">
        <v>0</v>
      </c>
      <c r="T142" s="24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5" t="s">
        <v>123</v>
      </c>
      <c r="AT142" s="245" t="s">
        <v>125</v>
      </c>
      <c r="AU142" s="245" t="s">
        <v>88</v>
      </c>
      <c r="AY142" s="18" t="s">
        <v>124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8" t="s">
        <v>86</v>
      </c>
      <c r="BK142" s="246">
        <f>ROUND(I142*H142,2)</f>
        <v>0</v>
      </c>
      <c r="BL142" s="18" t="s">
        <v>123</v>
      </c>
      <c r="BM142" s="245" t="s">
        <v>232</v>
      </c>
    </row>
    <row r="143" spans="1:51" s="13" customFormat="1" ht="12">
      <c r="A143" s="13"/>
      <c r="B143" s="256"/>
      <c r="C143" s="257"/>
      <c r="D143" s="249" t="s">
        <v>227</v>
      </c>
      <c r="E143" s="258" t="s">
        <v>1</v>
      </c>
      <c r="F143" s="259" t="s">
        <v>233</v>
      </c>
      <c r="G143" s="257"/>
      <c r="H143" s="258" t="s">
        <v>1</v>
      </c>
      <c r="I143" s="260"/>
      <c r="J143" s="257"/>
      <c r="K143" s="257"/>
      <c r="L143" s="261"/>
      <c r="M143" s="262"/>
      <c r="N143" s="263"/>
      <c r="O143" s="263"/>
      <c r="P143" s="263"/>
      <c r="Q143" s="263"/>
      <c r="R143" s="263"/>
      <c r="S143" s="263"/>
      <c r="T143" s="26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5" t="s">
        <v>227</v>
      </c>
      <c r="AU143" s="265" t="s">
        <v>88</v>
      </c>
      <c r="AV143" s="13" t="s">
        <v>86</v>
      </c>
      <c r="AW143" s="13" t="s">
        <v>33</v>
      </c>
      <c r="AX143" s="13" t="s">
        <v>78</v>
      </c>
      <c r="AY143" s="265" t="s">
        <v>124</v>
      </c>
    </row>
    <row r="144" spans="1:51" s="14" customFormat="1" ht="12">
      <c r="A144" s="14"/>
      <c r="B144" s="266"/>
      <c r="C144" s="267"/>
      <c r="D144" s="249" t="s">
        <v>227</v>
      </c>
      <c r="E144" s="268" t="s">
        <v>1</v>
      </c>
      <c r="F144" s="269" t="s">
        <v>234</v>
      </c>
      <c r="G144" s="267"/>
      <c r="H144" s="270">
        <v>4.064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6" t="s">
        <v>227</v>
      </c>
      <c r="AU144" s="276" t="s">
        <v>88</v>
      </c>
      <c r="AV144" s="14" t="s">
        <v>88</v>
      </c>
      <c r="AW144" s="14" t="s">
        <v>33</v>
      </c>
      <c r="AX144" s="14" t="s">
        <v>86</v>
      </c>
      <c r="AY144" s="276" t="s">
        <v>124</v>
      </c>
    </row>
    <row r="145" spans="1:63" s="12" customFormat="1" ht="22.8" customHeight="1">
      <c r="A145" s="12"/>
      <c r="B145" s="220"/>
      <c r="C145" s="221"/>
      <c r="D145" s="222" t="s">
        <v>77</v>
      </c>
      <c r="E145" s="247" t="s">
        <v>145</v>
      </c>
      <c r="F145" s="247" t="s">
        <v>235</v>
      </c>
      <c r="G145" s="221"/>
      <c r="H145" s="221"/>
      <c r="I145" s="224"/>
      <c r="J145" s="248">
        <f>BK145</f>
        <v>0</v>
      </c>
      <c r="K145" s="221"/>
      <c r="L145" s="226"/>
      <c r="M145" s="227"/>
      <c r="N145" s="228"/>
      <c r="O145" s="228"/>
      <c r="P145" s="229">
        <f>SUM(P146:P252)</f>
        <v>0</v>
      </c>
      <c r="Q145" s="228"/>
      <c r="R145" s="229">
        <f>SUM(R146:R252)</f>
        <v>92.6990824</v>
      </c>
      <c r="S145" s="228"/>
      <c r="T145" s="230">
        <f>SUM(T146:T252)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1" t="s">
        <v>86</v>
      </c>
      <c r="AT145" s="232" t="s">
        <v>77</v>
      </c>
      <c r="AU145" s="232" t="s">
        <v>86</v>
      </c>
      <c r="AY145" s="231" t="s">
        <v>124</v>
      </c>
      <c r="BK145" s="233">
        <f>SUM(BK146:BK252)</f>
        <v>0</v>
      </c>
    </row>
    <row r="146" spans="1:65" s="2" customFormat="1" ht="21.75" customHeight="1">
      <c r="A146" s="39"/>
      <c r="B146" s="40"/>
      <c r="C146" s="234" t="s">
        <v>134</v>
      </c>
      <c r="D146" s="234" t="s">
        <v>125</v>
      </c>
      <c r="E146" s="235" t="s">
        <v>236</v>
      </c>
      <c r="F146" s="236" t="s">
        <v>237</v>
      </c>
      <c r="G146" s="237" t="s">
        <v>238</v>
      </c>
      <c r="H146" s="238">
        <v>4</v>
      </c>
      <c r="I146" s="239"/>
      <c r="J146" s="240">
        <f>ROUND(I146*H146,2)</f>
        <v>0</v>
      </c>
      <c r="K146" s="236" t="s">
        <v>159</v>
      </c>
      <c r="L146" s="45"/>
      <c r="M146" s="241" t="s">
        <v>1</v>
      </c>
      <c r="N146" s="242" t="s">
        <v>43</v>
      </c>
      <c r="O146" s="92"/>
      <c r="P146" s="243">
        <f>O146*H146</f>
        <v>0</v>
      </c>
      <c r="Q146" s="243">
        <v>0.147</v>
      </c>
      <c r="R146" s="243">
        <f>Q146*H146</f>
        <v>0.588</v>
      </c>
      <c r="S146" s="243">
        <v>0</v>
      </c>
      <c r="T146" s="24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5" t="s">
        <v>123</v>
      </c>
      <c r="AT146" s="245" t="s">
        <v>125</v>
      </c>
      <c r="AU146" s="245" t="s">
        <v>88</v>
      </c>
      <c r="AY146" s="18" t="s">
        <v>124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8" t="s">
        <v>86</v>
      </c>
      <c r="BK146" s="246">
        <f>ROUND(I146*H146,2)</f>
        <v>0</v>
      </c>
      <c r="BL146" s="18" t="s">
        <v>123</v>
      </c>
      <c r="BM146" s="245" t="s">
        <v>239</v>
      </c>
    </row>
    <row r="147" spans="1:51" s="13" customFormat="1" ht="12">
      <c r="A147" s="13"/>
      <c r="B147" s="256"/>
      <c r="C147" s="257"/>
      <c r="D147" s="249" t="s">
        <v>227</v>
      </c>
      <c r="E147" s="258" t="s">
        <v>1</v>
      </c>
      <c r="F147" s="259" t="s">
        <v>240</v>
      </c>
      <c r="G147" s="257"/>
      <c r="H147" s="258" t="s">
        <v>1</v>
      </c>
      <c r="I147" s="260"/>
      <c r="J147" s="257"/>
      <c r="K147" s="257"/>
      <c r="L147" s="261"/>
      <c r="M147" s="262"/>
      <c r="N147" s="263"/>
      <c r="O147" s="263"/>
      <c r="P147" s="263"/>
      <c r="Q147" s="263"/>
      <c r="R147" s="263"/>
      <c r="S147" s="263"/>
      <c r="T147" s="26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5" t="s">
        <v>227</v>
      </c>
      <c r="AU147" s="265" t="s">
        <v>88</v>
      </c>
      <c r="AV147" s="13" t="s">
        <v>86</v>
      </c>
      <c r="AW147" s="13" t="s">
        <v>33</v>
      </c>
      <c r="AX147" s="13" t="s">
        <v>78</v>
      </c>
      <c r="AY147" s="265" t="s">
        <v>124</v>
      </c>
    </row>
    <row r="148" spans="1:51" s="14" customFormat="1" ht="12">
      <c r="A148" s="14"/>
      <c r="B148" s="266"/>
      <c r="C148" s="267"/>
      <c r="D148" s="249" t="s">
        <v>227</v>
      </c>
      <c r="E148" s="268" t="s">
        <v>1</v>
      </c>
      <c r="F148" s="269" t="s">
        <v>123</v>
      </c>
      <c r="G148" s="267"/>
      <c r="H148" s="270">
        <v>4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6" t="s">
        <v>227</v>
      </c>
      <c r="AU148" s="276" t="s">
        <v>88</v>
      </c>
      <c r="AV148" s="14" t="s">
        <v>88</v>
      </c>
      <c r="AW148" s="14" t="s">
        <v>33</v>
      </c>
      <c r="AX148" s="14" t="s">
        <v>86</v>
      </c>
      <c r="AY148" s="276" t="s">
        <v>124</v>
      </c>
    </row>
    <row r="149" spans="1:65" s="2" customFormat="1" ht="21.75" customHeight="1">
      <c r="A149" s="39"/>
      <c r="B149" s="40"/>
      <c r="C149" s="234" t="s">
        <v>123</v>
      </c>
      <c r="D149" s="234" t="s">
        <v>125</v>
      </c>
      <c r="E149" s="235" t="s">
        <v>241</v>
      </c>
      <c r="F149" s="236" t="s">
        <v>242</v>
      </c>
      <c r="G149" s="237" t="s">
        <v>238</v>
      </c>
      <c r="H149" s="238">
        <v>100</v>
      </c>
      <c r="I149" s="239"/>
      <c r="J149" s="240">
        <f>ROUND(I149*H149,2)</f>
        <v>0</v>
      </c>
      <c r="K149" s="236" t="s">
        <v>159</v>
      </c>
      <c r="L149" s="45"/>
      <c r="M149" s="241" t="s">
        <v>1</v>
      </c>
      <c r="N149" s="242" t="s">
        <v>43</v>
      </c>
      <c r="O149" s="92"/>
      <c r="P149" s="243">
        <f>O149*H149</f>
        <v>0</v>
      </c>
      <c r="Q149" s="243">
        <v>0.0415</v>
      </c>
      <c r="R149" s="243">
        <f>Q149*H149</f>
        <v>4.15</v>
      </c>
      <c r="S149" s="243">
        <v>0</v>
      </c>
      <c r="T149" s="24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5" t="s">
        <v>123</v>
      </c>
      <c r="AT149" s="245" t="s">
        <v>125</v>
      </c>
      <c r="AU149" s="245" t="s">
        <v>88</v>
      </c>
      <c r="AY149" s="18" t="s">
        <v>124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8" t="s">
        <v>86</v>
      </c>
      <c r="BK149" s="246">
        <f>ROUND(I149*H149,2)</f>
        <v>0</v>
      </c>
      <c r="BL149" s="18" t="s">
        <v>123</v>
      </c>
      <c r="BM149" s="245" t="s">
        <v>243</v>
      </c>
    </row>
    <row r="150" spans="1:51" s="13" customFormat="1" ht="12">
      <c r="A150" s="13"/>
      <c r="B150" s="256"/>
      <c r="C150" s="257"/>
      <c r="D150" s="249" t="s">
        <v>227</v>
      </c>
      <c r="E150" s="258" t="s">
        <v>1</v>
      </c>
      <c r="F150" s="259" t="s">
        <v>244</v>
      </c>
      <c r="G150" s="257"/>
      <c r="H150" s="258" t="s">
        <v>1</v>
      </c>
      <c r="I150" s="260"/>
      <c r="J150" s="257"/>
      <c r="K150" s="257"/>
      <c r="L150" s="261"/>
      <c r="M150" s="262"/>
      <c r="N150" s="263"/>
      <c r="O150" s="263"/>
      <c r="P150" s="263"/>
      <c r="Q150" s="263"/>
      <c r="R150" s="263"/>
      <c r="S150" s="263"/>
      <c r="T150" s="26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5" t="s">
        <v>227</v>
      </c>
      <c r="AU150" s="265" t="s">
        <v>88</v>
      </c>
      <c r="AV150" s="13" t="s">
        <v>86</v>
      </c>
      <c r="AW150" s="13" t="s">
        <v>33</v>
      </c>
      <c r="AX150" s="13" t="s">
        <v>78</v>
      </c>
      <c r="AY150" s="265" t="s">
        <v>124</v>
      </c>
    </row>
    <row r="151" spans="1:51" s="14" customFormat="1" ht="12">
      <c r="A151" s="14"/>
      <c r="B151" s="266"/>
      <c r="C151" s="267"/>
      <c r="D151" s="249" t="s">
        <v>227</v>
      </c>
      <c r="E151" s="268" t="s">
        <v>1</v>
      </c>
      <c r="F151" s="269" t="s">
        <v>245</v>
      </c>
      <c r="G151" s="267"/>
      <c r="H151" s="270">
        <v>100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6" t="s">
        <v>227</v>
      </c>
      <c r="AU151" s="276" t="s">
        <v>88</v>
      </c>
      <c r="AV151" s="14" t="s">
        <v>88</v>
      </c>
      <c r="AW151" s="14" t="s">
        <v>33</v>
      </c>
      <c r="AX151" s="14" t="s">
        <v>86</v>
      </c>
      <c r="AY151" s="276" t="s">
        <v>124</v>
      </c>
    </row>
    <row r="152" spans="1:65" s="2" customFormat="1" ht="21.75" customHeight="1">
      <c r="A152" s="39"/>
      <c r="B152" s="40"/>
      <c r="C152" s="234" t="s">
        <v>140</v>
      </c>
      <c r="D152" s="234" t="s">
        <v>125</v>
      </c>
      <c r="E152" s="235" t="s">
        <v>246</v>
      </c>
      <c r="F152" s="236" t="s">
        <v>247</v>
      </c>
      <c r="G152" s="237" t="s">
        <v>238</v>
      </c>
      <c r="H152" s="238">
        <v>4</v>
      </c>
      <c r="I152" s="239"/>
      <c r="J152" s="240">
        <f>ROUND(I152*H152,2)</f>
        <v>0</v>
      </c>
      <c r="K152" s="236" t="s">
        <v>159</v>
      </c>
      <c r="L152" s="45"/>
      <c r="M152" s="241" t="s">
        <v>1</v>
      </c>
      <c r="N152" s="242" t="s">
        <v>43</v>
      </c>
      <c r="O152" s="92"/>
      <c r="P152" s="243">
        <f>O152*H152</f>
        <v>0</v>
      </c>
      <c r="Q152" s="243">
        <v>0.1575</v>
      </c>
      <c r="R152" s="243">
        <f>Q152*H152</f>
        <v>0.63</v>
      </c>
      <c r="S152" s="243">
        <v>0</v>
      </c>
      <c r="T152" s="24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5" t="s">
        <v>123</v>
      </c>
      <c r="AT152" s="245" t="s">
        <v>125</v>
      </c>
      <c r="AU152" s="245" t="s">
        <v>88</v>
      </c>
      <c r="AY152" s="18" t="s">
        <v>124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8" t="s">
        <v>86</v>
      </c>
      <c r="BK152" s="246">
        <f>ROUND(I152*H152,2)</f>
        <v>0</v>
      </c>
      <c r="BL152" s="18" t="s">
        <v>123</v>
      </c>
      <c r="BM152" s="245" t="s">
        <v>248</v>
      </c>
    </row>
    <row r="153" spans="1:51" s="13" customFormat="1" ht="12">
      <c r="A153" s="13"/>
      <c r="B153" s="256"/>
      <c r="C153" s="257"/>
      <c r="D153" s="249" t="s">
        <v>227</v>
      </c>
      <c r="E153" s="258" t="s">
        <v>1</v>
      </c>
      <c r="F153" s="259" t="s">
        <v>249</v>
      </c>
      <c r="G153" s="257"/>
      <c r="H153" s="258" t="s">
        <v>1</v>
      </c>
      <c r="I153" s="260"/>
      <c r="J153" s="257"/>
      <c r="K153" s="257"/>
      <c r="L153" s="261"/>
      <c r="M153" s="262"/>
      <c r="N153" s="263"/>
      <c r="O153" s="263"/>
      <c r="P153" s="263"/>
      <c r="Q153" s="263"/>
      <c r="R153" s="263"/>
      <c r="S153" s="263"/>
      <c r="T153" s="26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5" t="s">
        <v>227</v>
      </c>
      <c r="AU153" s="265" t="s">
        <v>88</v>
      </c>
      <c r="AV153" s="13" t="s">
        <v>86</v>
      </c>
      <c r="AW153" s="13" t="s">
        <v>33</v>
      </c>
      <c r="AX153" s="13" t="s">
        <v>78</v>
      </c>
      <c r="AY153" s="265" t="s">
        <v>124</v>
      </c>
    </row>
    <row r="154" spans="1:51" s="14" customFormat="1" ht="12">
      <c r="A154" s="14"/>
      <c r="B154" s="266"/>
      <c r="C154" s="267"/>
      <c r="D154" s="249" t="s">
        <v>227</v>
      </c>
      <c r="E154" s="268" t="s">
        <v>1</v>
      </c>
      <c r="F154" s="269" t="s">
        <v>123</v>
      </c>
      <c r="G154" s="267"/>
      <c r="H154" s="270">
        <v>4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6" t="s">
        <v>227</v>
      </c>
      <c r="AU154" s="276" t="s">
        <v>88</v>
      </c>
      <c r="AV154" s="14" t="s">
        <v>88</v>
      </c>
      <c r="AW154" s="14" t="s">
        <v>33</v>
      </c>
      <c r="AX154" s="14" t="s">
        <v>86</v>
      </c>
      <c r="AY154" s="276" t="s">
        <v>124</v>
      </c>
    </row>
    <row r="155" spans="1:65" s="2" customFormat="1" ht="21.75" customHeight="1">
      <c r="A155" s="39"/>
      <c r="B155" s="40"/>
      <c r="C155" s="234" t="s">
        <v>145</v>
      </c>
      <c r="D155" s="234" t="s">
        <v>125</v>
      </c>
      <c r="E155" s="235" t="s">
        <v>250</v>
      </c>
      <c r="F155" s="236" t="s">
        <v>251</v>
      </c>
      <c r="G155" s="237" t="s">
        <v>225</v>
      </c>
      <c r="H155" s="238">
        <v>241.847</v>
      </c>
      <c r="I155" s="239"/>
      <c r="J155" s="240">
        <f>ROUND(I155*H155,2)</f>
        <v>0</v>
      </c>
      <c r="K155" s="236" t="s">
        <v>159</v>
      </c>
      <c r="L155" s="45"/>
      <c r="M155" s="241" t="s">
        <v>1</v>
      </c>
      <c r="N155" s="242" t="s">
        <v>43</v>
      </c>
      <c r="O155" s="92"/>
      <c r="P155" s="243">
        <f>O155*H155</f>
        <v>0</v>
      </c>
      <c r="Q155" s="243">
        <v>0.03358</v>
      </c>
      <c r="R155" s="243">
        <f>Q155*H155</f>
        <v>8.12122226</v>
      </c>
      <c r="S155" s="243">
        <v>0</v>
      </c>
      <c r="T155" s="24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5" t="s">
        <v>123</v>
      </c>
      <c r="AT155" s="245" t="s">
        <v>125</v>
      </c>
      <c r="AU155" s="245" t="s">
        <v>88</v>
      </c>
      <c r="AY155" s="18" t="s">
        <v>124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8" t="s">
        <v>86</v>
      </c>
      <c r="BK155" s="246">
        <f>ROUND(I155*H155,2)</f>
        <v>0</v>
      </c>
      <c r="BL155" s="18" t="s">
        <v>123</v>
      </c>
      <c r="BM155" s="245" t="s">
        <v>252</v>
      </c>
    </row>
    <row r="156" spans="1:51" s="14" customFormat="1" ht="12">
      <c r="A156" s="14"/>
      <c r="B156" s="266"/>
      <c r="C156" s="267"/>
      <c r="D156" s="249" t="s">
        <v>227</v>
      </c>
      <c r="E156" s="268" t="s">
        <v>1</v>
      </c>
      <c r="F156" s="269" t="s">
        <v>181</v>
      </c>
      <c r="G156" s="267"/>
      <c r="H156" s="270">
        <v>240.36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6" t="s">
        <v>227</v>
      </c>
      <c r="AU156" s="276" t="s">
        <v>88</v>
      </c>
      <c r="AV156" s="14" t="s">
        <v>88</v>
      </c>
      <c r="AW156" s="14" t="s">
        <v>33</v>
      </c>
      <c r="AX156" s="14" t="s">
        <v>78</v>
      </c>
      <c r="AY156" s="276" t="s">
        <v>124</v>
      </c>
    </row>
    <row r="157" spans="1:51" s="13" customFormat="1" ht="12">
      <c r="A157" s="13"/>
      <c r="B157" s="256"/>
      <c r="C157" s="257"/>
      <c r="D157" s="249" t="s">
        <v>227</v>
      </c>
      <c r="E157" s="258" t="s">
        <v>1</v>
      </c>
      <c r="F157" s="259" t="s">
        <v>253</v>
      </c>
      <c r="G157" s="257"/>
      <c r="H157" s="258" t="s">
        <v>1</v>
      </c>
      <c r="I157" s="260"/>
      <c r="J157" s="257"/>
      <c r="K157" s="257"/>
      <c r="L157" s="261"/>
      <c r="M157" s="262"/>
      <c r="N157" s="263"/>
      <c r="O157" s="263"/>
      <c r="P157" s="263"/>
      <c r="Q157" s="263"/>
      <c r="R157" s="263"/>
      <c r="S157" s="263"/>
      <c r="T157" s="26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5" t="s">
        <v>227</v>
      </c>
      <c r="AU157" s="265" t="s">
        <v>88</v>
      </c>
      <c r="AV157" s="13" t="s">
        <v>86</v>
      </c>
      <c r="AW157" s="13" t="s">
        <v>33</v>
      </c>
      <c r="AX157" s="13" t="s">
        <v>78</v>
      </c>
      <c r="AY157" s="265" t="s">
        <v>124</v>
      </c>
    </row>
    <row r="158" spans="1:51" s="14" customFormat="1" ht="12">
      <c r="A158" s="14"/>
      <c r="B158" s="266"/>
      <c r="C158" s="267"/>
      <c r="D158" s="249" t="s">
        <v>227</v>
      </c>
      <c r="E158" s="268" t="s">
        <v>1</v>
      </c>
      <c r="F158" s="269" t="s">
        <v>254</v>
      </c>
      <c r="G158" s="267"/>
      <c r="H158" s="270">
        <v>0.673</v>
      </c>
      <c r="I158" s="271"/>
      <c r="J158" s="267"/>
      <c r="K158" s="267"/>
      <c r="L158" s="272"/>
      <c r="M158" s="273"/>
      <c r="N158" s="274"/>
      <c r="O158" s="274"/>
      <c r="P158" s="274"/>
      <c r="Q158" s="274"/>
      <c r="R158" s="274"/>
      <c r="S158" s="274"/>
      <c r="T158" s="27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6" t="s">
        <v>227</v>
      </c>
      <c r="AU158" s="276" t="s">
        <v>88</v>
      </c>
      <c r="AV158" s="14" t="s">
        <v>88</v>
      </c>
      <c r="AW158" s="14" t="s">
        <v>33</v>
      </c>
      <c r="AX158" s="14" t="s">
        <v>78</v>
      </c>
      <c r="AY158" s="276" t="s">
        <v>124</v>
      </c>
    </row>
    <row r="159" spans="1:51" s="14" customFormat="1" ht="12">
      <c r="A159" s="14"/>
      <c r="B159" s="266"/>
      <c r="C159" s="267"/>
      <c r="D159" s="249" t="s">
        <v>227</v>
      </c>
      <c r="E159" s="268" t="s">
        <v>1</v>
      </c>
      <c r="F159" s="269" t="s">
        <v>255</v>
      </c>
      <c r="G159" s="267"/>
      <c r="H159" s="270">
        <v>0.335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6" t="s">
        <v>227</v>
      </c>
      <c r="AU159" s="276" t="s">
        <v>88</v>
      </c>
      <c r="AV159" s="14" t="s">
        <v>88</v>
      </c>
      <c r="AW159" s="14" t="s">
        <v>33</v>
      </c>
      <c r="AX159" s="14" t="s">
        <v>78</v>
      </c>
      <c r="AY159" s="276" t="s">
        <v>124</v>
      </c>
    </row>
    <row r="160" spans="1:51" s="14" customFormat="1" ht="12">
      <c r="A160" s="14"/>
      <c r="B160" s="266"/>
      <c r="C160" s="267"/>
      <c r="D160" s="249" t="s">
        <v>227</v>
      </c>
      <c r="E160" s="268" t="s">
        <v>1</v>
      </c>
      <c r="F160" s="269" t="s">
        <v>256</v>
      </c>
      <c r="G160" s="267"/>
      <c r="H160" s="270">
        <v>0.479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6" t="s">
        <v>227</v>
      </c>
      <c r="AU160" s="276" t="s">
        <v>88</v>
      </c>
      <c r="AV160" s="14" t="s">
        <v>88</v>
      </c>
      <c r="AW160" s="14" t="s">
        <v>33</v>
      </c>
      <c r="AX160" s="14" t="s">
        <v>78</v>
      </c>
      <c r="AY160" s="276" t="s">
        <v>124</v>
      </c>
    </row>
    <row r="161" spans="1:51" s="15" customFormat="1" ht="12">
      <c r="A161" s="15"/>
      <c r="B161" s="277"/>
      <c r="C161" s="278"/>
      <c r="D161" s="249" t="s">
        <v>227</v>
      </c>
      <c r="E161" s="279" t="s">
        <v>1</v>
      </c>
      <c r="F161" s="280" t="s">
        <v>257</v>
      </c>
      <c r="G161" s="278"/>
      <c r="H161" s="281">
        <v>241.847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87" t="s">
        <v>227</v>
      </c>
      <c r="AU161" s="287" t="s">
        <v>88</v>
      </c>
      <c r="AV161" s="15" t="s">
        <v>123</v>
      </c>
      <c r="AW161" s="15" t="s">
        <v>33</v>
      </c>
      <c r="AX161" s="15" t="s">
        <v>86</v>
      </c>
      <c r="AY161" s="287" t="s">
        <v>124</v>
      </c>
    </row>
    <row r="162" spans="1:65" s="2" customFormat="1" ht="16.5" customHeight="1">
      <c r="A162" s="39"/>
      <c r="B162" s="40"/>
      <c r="C162" s="234" t="s">
        <v>149</v>
      </c>
      <c r="D162" s="234" t="s">
        <v>125</v>
      </c>
      <c r="E162" s="235" t="s">
        <v>258</v>
      </c>
      <c r="F162" s="236" t="s">
        <v>259</v>
      </c>
      <c r="G162" s="237" t="s">
        <v>225</v>
      </c>
      <c r="H162" s="238">
        <v>25.496</v>
      </c>
      <c r="I162" s="239"/>
      <c r="J162" s="240">
        <f>ROUND(I162*H162,2)</f>
        <v>0</v>
      </c>
      <c r="K162" s="236" t="s">
        <v>1</v>
      </c>
      <c r="L162" s="45"/>
      <c r="M162" s="241" t="s">
        <v>1</v>
      </c>
      <c r="N162" s="242" t="s">
        <v>43</v>
      </c>
      <c r="O162" s="92"/>
      <c r="P162" s="243">
        <f>O162*H162</f>
        <v>0</v>
      </c>
      <c r="Q162" s="243">
        <v>0.003</v>
      </c>
      <c r="R162" s="243">
        <f>Q162*H162</f>
        <v>0.076488</v>
      </c>
      <c r="S162" s="243">
        <v>0</v>
      </c>
      <c r="T162" s="24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5" t="s">
        <v>123</v>
      </c>
      <c r="AT162" s="245" t="s">
        <v>125</v>
      </c>
      <c r="AU162" s="245" t="s">
        <v>88</v>
      </c>
      <c r="AY162" s="18" t="s">
        <v>124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8" t="s">
        <v>86</v>
      </c>
      <c r="BK162" s="246">
        <f>ROUND(I162*H162,2)</f>
        <v>0</v>
      </c>
      <c r="BL162" s="18" t="s">
        <v>123</v>
      </c>
      <c r="BM162" s="245" t="s">
        <v>260</v>
      </c>
    </row>
    <row r="163" spans="1:51" s="14" customFormat="1" ht="12">
      <c r="A163" s="14"/>
      <c r="B163" s="266"/>
      <c r="C163" s="267"/>
      <c r="D163" s="249" t="s">
        <v>227</v>
      </c>
      <c r="E163" s="268" t="s">
        <v>1</v>
      </c>
      <c r="F163" s="269" t="s">
        <v>261</v>
      </c>
      <c r="G163" s="267"/>
      <c r="H163" s="270">
        <v>0.365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6" t="s">
        <v>227</v>
      </c>
      <c r="AU163" s="276" t="s">
        <v>88</v>
      </c>
      <c r="AV163" s="14" t="s">
        <v>88</v>
      </c>
      <c r="AW163" s="14" t="s">
        <v>33</v>
      </c>
      <c r="AX163" s="14" t="s">
        <v>78</v>
      </c>
      <c r="AY163" s="276" t="s">
        <v>124</v>
      </c>
    </row>
    <row r="164" spans="1:51" s="14" customFormat="1" ht="12">
      <c r="A164" s="14"/>
      <c r="B164" s="266"/>
      <c r="C164" s="267"/>
      <c r="D164" s="249" t="s">
        <v>227</v>
      </c>
      <c r="E164" s="268" t="s">
        <v>1</v>
      </c>
      <c r="F164" s="269" t="s">
        <v>262</v>
      </c>
      <c r="G164" s="267"/>
      <c r="H164" s="270">
        <v>0.75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6" t="s">
        <v>227</v>
      </c>
      <c r="AU164" s="276" t="s">
        <v>88</v>
      </c>
      <c r="AV164" s="14" t="s">
        <v>88</v>
      </c>
      <c r="AW164" s="14" t="s">
        <v>33</v>
      </c>
      <c r="AX164" s="14" t="s">
        <v>78</v>
      </c>
      <c r="AY164" s="276" t="s">
        <v>124</v>
      </c>
    </row>
    <row r="165" spans="1:51" s="14" customFormat="1" ht="12">
      <c r="A165" s="14"/>
      <c r="B165" s="266"/>
      <c r="C165" s="267"/>
      <c r="D165" s="249" t="s">
        <v>227</v>
      </c>
      <c r="E165" s="268" t="s">
        <v>1</v>
      </c>
      <c r="F165" s="269" t="s">
        <v>263</v>
      </c>
      <c r="G165" s="267"/>
      <c r="H165" s="270">
        <v>0.5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6" t="s">
        <v>227</v>
      </c>
      <c r="AU165" s="276" t="s">
        <v>88</v>
      </c>
      <c r="AV165" s="14" t="s">
        <v>88</v>
      </c>
      <c r="AW165" s="14" t="s">
        <v>33</v>
      </c>
      <c r="AX165" s="14" t="s">
        <v>78</v>
      </c>
      <c r="AY165" s="276" t="s">
        <v>124</v>
      </c>
    </row>
    <row r="166" spans="1:51" s="14" customFormat="1" ht="12">
      <c r="A166" s="14"/>
      <c r="B166" s="266"/>
      <c r="C166" s="267"/>
      <c r="D166" s="249" t="s">
        <v>227</v>
      </c>
      <c r="E166" s="268" t="s">
        <v>1</v>
      </c>
      <c r="F166" s="269" t="s">
        <v>264</v>
      </c>
      <c r="G166" s="267"/>
      <c r="H166" s="270">
        <v>2.138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6" t="s">
        <v>227</v>
      </c>
      <c r="AU166" s="276" t="s">
        <v>88</v>
      </c>
      <c r="AV166" s="14" t="s">
        <v>88</v>
      </c>
      <c r="AW166" s="14" t="s">
        <v>33</v>
      </c>
      <c r="AX166" s="14" t="s">
        <v>78</v>
      </c>
      <c r="AY166" s="276" t="s">
        <v>124</v>
      </c>
    </row>
    <row r="167" spans="1:51" s="14" customFormat="1" ht="12">
      <c r="A167" s="14"/>
      <c r="B167" s="266"/>
      <c r="C167" s="267"/>
      <c r="D167" s="249" t="s">
        <v>227</v>
      </c>
      <c r="E167" s="268" t="s">
        <v>1</v>
      </c>
      <c r="F167" s="269" t="s">
        <v>265</v>
      </c>
      <c r="G167" s="267"/>
      <c r="H167" s="270">
        <v>2.497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6" t="s">
        <v>227</v>
      </c>
      <c r="AU167" s="276" t="s">
        <v>88</v>
      </c>
      <c r="AV167" s="14" t="s">
        <v>88</v>
      </c>
      <c r="AW167" s="14" t="s">
        <v>33</v>
      </c>
      <c r="AX167" s="14" t="s">
        <v>78</v>
      </c>
      <c r="AY167" s="276" t="s">
        <v>124</v>
      </c>
    </row>
    <row r="168" spans="1:51" s="14" customFormat="1" ht="12">
      <c r="A168" s="14"/>
      <c r="B168" s="266"/>
      <c r="C168" s="267"/>
      <c r="D168" s="249" t="s">
        <v>227</v>
      </c>
      <c r="E168" s="268" t="s">
        <v>1</v>
      </c>
      <c r="F168" s="269" t="s">
        <v>266</v>
      </c>
      <c r="G168" s="267"/>
      <c r="H168" s="270">
        <v>0.798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6" t="s">
        <v>227</v>
      </c>
      <c r="AU168" s="276" t="s">
        <v>88</v>
      </c>
      <c r="AV168" s="14" t="s">
        <v>88</v>
      </c>
      <c r="AW168" s="14" t="s">
        <v>33</v>
      </c>
      <c r="AX168" s="14" t="s">
        <v>78</v>
      </c>
      <c r="AY168" s="276" t="s">
        <v>124</v>
      </c>
    </row>
    <row r="169" spans="1:51" s="14" customFormat="1" ht="12">
      <c r="A169" s="14"/>
      <c r="B169" s="266"/>
      <c r="C169" s="267"/>
      <c r="D169" s="249" t="s">
        <v>227</v>
      </c>
      <c r="E169" s="268" t="s">
        <v>1</v>
      </c>
      <c r="F169" s="269" t="s">
        <v>267</v>
      </c>
      <c r="G169" s="267"/>
      <c r="H169" s="270">
        <v>1.14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6" t="s">
        <v>227</v>
      </c>
      <c r="AU169" s="276" t="s">
        <v>88</v>
      </c>
      <c r="AV169" s="14" t="s">
        <v>88</v>
      </c>
      <c r="AW169" s="14" t="s">
        <v>33</v>
      </c>
      <c r="AX169" s="14" t="s">
        <v>78</v>
      </c>
      <c r="AY169" s="276" t="s">
        <v>124</v>
      </c>
    </row>
    <row r="170" spans="1:51" s="14" customFormat="1" ht="12">
      <c r="A170" s="14"/>
      <c r="B170" s="266"/>
      <c r="C170" s="267"/>
      <c r="D170" s="249" t="s">
        <v>227</v>
      </c>
      <c r="E170" s="268" t="s">
        <v>1</v>
      </c>
      <c r="F170" s="269" t="s">
        <v>268</v>
      </c>
      <c r="G170" s="267"/>
      <c r="H170" s="270">
        <v>4.48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6" t="s">
        <v>227</v>
      </c>
      <c r="AU170" s="276" t="s">
        <v>88</v>
      </c>
      <c r="AV170" s="14" t="s">
        <v>88</v>
      </c>
      <c r="AW170" s="14" t="s">
        <v>33</v>
      </c>
      <c r="AX170" s="14" t="s">
        <v>78</v>
      </c>
      <c r="AY170" s="276" t="s">
        <v>124</v>
      </c>
    </row>
    <row r="171" spans="1:51" s="14" customFormat="1" ht="12">
      <c r="A171" s="14"/>
      <c r="B171" s="266"/>
      <c r="C171" s="267"/>
      <c r="D171" s="249" t="s">
        <v>227</v>
      </c>
      <c r="E171" s="268" t="s">
        <v>1</v>
      </c>
      <c r="F171" s="269" t="s">
        <v>269</v>
      </c>
      <c r="G171" s="267"/>
      <c r="H171" s="270">
        <v>1.2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6" t="s">
        <v>227</v>
      </c>
      <c r="AU171" s="276" t="s">
        <v>88</v>
      </c>
      <c r="AV171" s="14" t="s">
        <v>88</v>
      </c>
      <c r="AW171" s="14" t="s">
        <v>33</v>
      </c>
      <c r="AX171" s="14" t="s">
        <v>78</v>
      </c>
      <c r="AY171" s="276" t="s">
        <v>124</v>
      </c>
    </row>
    <row r="172" spans="1:51" s="14" customFormat="1" ht="12">
      <c r="A172" s="14"/>
      <c r="B172" s="266"/>
      <c r="C172" s="267"/>
      <c r="D172" s="249" t="s">
        <v>227</v>
      </c>
      <c r="E172" s="268" t="s">
        <v>1</v>
      </c>
      <c r="F172" s="269" t="s">
        <v>270</v>
      </c>
      <c r="G172" s="267"/>
      <c r="H172" s="270">
        <v>0.655</v>
      </c>
      <c r="I172" s="271"/>
      <c r="J172" s="267"/>
      <c r="K172" s="267"/>
      <c r="L172" s="272"/>
      <c r="M172" s="273"/>
      <c r="N172" s="274"/>
      <c r="O172" s="274"/>
      <c r="P172" s="274"/>
      <c r="Q172" s="274"/>
      <c r="R172" s="274"/>
      <c r="S172" s="274"/>
      <c r="T172" s="27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6" t="s">
        <v>227</v>
      </c>
      <c r="AU172" s="276" t="s">
        <v>88</v>
      </c>
      <c r="AV172" s="14" t="s">
        <v>88</v>
      </c>
      <c r="AW172" s="14" t="s">
        <v>33</v>
      </c>
      <c r="AX172" s="14" t="s">
        <v>78</v>
      </c>
      <c r="AY172" s="276" t="s">
        <v>124</v>
      </c>
    </row>
    <row r="173" spans="1:51" s="14" customFormat="1" ht="12">
      <c r="A173" s="14"/>
      <c r="B173" s="266"/>
      <c r="C173" s="267"/>
      <c r="D173" s="249" t="s">
        <v>227</v>
      </c>
      <c r="E173" s="268" t="s">
        <v>1</v>
      </c>
      <c r="F173" s="269" t="s">
        <v>271</v>
      </c>
      <c r="G173" s="267"/>
      <c r="H173" s="270">
        <v>1.31</v>
      </c>
      <c r="I173" s="271"/>
      <c r="J173" s="267"/>
      <c r="K173" s="267"/>
      <c r="L173" s="272"/>
      <c r="M173" s="273"/>
      <c r="N173" s="274"/>
      <c r="O173" s="274"/>
      <c r="P173" s="274"/>
      <c r="Q173" s="274"/>
      <c r="R173" s="274"/>
      <c r="S173" s="274"/>
      <c r="T173" s="27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6" t="s">
        <v>227</v>
      </c>
      <c r="AU173" s="276" t="s">
        <v>88</v>
      </c>
      <c r="AV173" s="14" t="s">
        <v>88</v>
      </c>
      <c r="AW173" s="14" t="s">
        <v>33</v>
      </c>
      <c r="AX173" s="14" t="s">
        <v>78</v>
      </c>
      <c r="AY173" s="276" t="s">
        <v>124</v>
      </c>
    </row>
    <row r="174" spans="1:51" s="14" customFormat="1" ht="12">
      <c r="A174" s="14"/>
      <c r="B174" s="266"/>
      <c r="C174" s="267"/>
      <c r="D174" s="249" t="s">
        <v>227</v>
      </c>
      <c r="E174" s="268" t="s">
        <v>1</v>
      </c>
      <c r="F174" s="269" t="s">
        <v>272</v>
      </c>
      <c r="G174" s="267"/>
      <c r="H174" s="270">
        <v>1.415</v>
      </c>
      <c r="I174" s="271"/>
      <c r="J174" s="267"/>
      <c r="K174" s="267"/>
      <c r="L174" s="272"/>
      <c r="M174" s="273"/>
      <c r="N174" s="274"/>
      <c r="O174" s="274"/>
      <c r="P174" s="274"/>
      <c r="Q174" s="274"/>
      <c r="R174" s="274"/>
      <c r="S174" s="274"/>
      <c r="T174" s="27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6" t="s">
        <v>227</v>
      </c>
      <c r="AU174" s="276" t="s">
        <v>88</v>
      </c>
      <c r="AV174" s="14" t="s">
        <v>88</v>
      </c>
      <c r="AW174" s="14" t="s">
        <v>33</v>
      </c>
      <c r="AX174" s="14" t="s">
        <v>78</v>
      </c>
      <c r="AY174" s="276" t="s">
        <v>124</v>
      </c>
    </row>
    <row r="175" spans="1:51" s="14" customFormat="1" ht="12">
      <c r="A175" s="14"/>
      <c r="B175" s="266"/>
      <c r="C175" s="267"/>
      <c r="D175" s="249" t="s">
        <v>227</v>
      </c>
      <c r="E175" s="268" t="s">
        <v>1</v>
      </c>
      <c r="F175" s="269" t="s">
        <v>273</v>
      </c>
      <c r="G175" s="267"/>
      <c r="H175" s="270">
        <v>2.62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6" t="s">
        <v>227</v>
      </c>
      <c r="AU175" s="276" t="s">
        <v>88</v>
      </c>
      <c r="AV175" s="14" t="s">
        <v>88</v>
      </c>
      <c r="AW175" s="14" t="s">
        <v>33</v>
      </c>
      <c r="AX175" s="14" t="s">
        <v>78</v>
      </c>
      <c r="AY175" s="276" t="s">
        <v>124</v>
      </c>
    </row>
    <row r="176" spans="1:51" s="14" customFormat="1" ht="12">
      <c r="A176" s="14"/>
      <c r="B176" s="266"/>
      <c r="C176" s="267"/>
      <c r="D176" s="249" t="s">
        <v>227</v>
      </c>
      <c r="E176" s="268" t="s">
        <v>1</v>
      </c>
      <c r="F176" s="269" t="s">
        <v>274</v>
      </c>
      <c r="G176" s="267"/>
      <c r="H176" s="270">
        <v>5</v>
      </c>
      <c r="I176" s="271"/>
      <c r="J176" s="267"/>
      <c r="K176" s="267"/>
      <c r="L176" s="272"/>
      <c r="M176" s="273"/>
      <c r="N176" s="274"/>
      <c r="O176" s="274"/>
      <c r="P176" s="274"/>
      <c r="Q176" s="274"/>
      <c r="R176" s="274"/>
      <c r="S176" s="274"/>
      <c r="T176" s="27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6" t="s">
        <v>227</v>
      </c>
      <c r="AU176" s="276" t="s">
        <v>88</v>
      </c>
      <c r="AV176" s="14" t="s">
        <v>88</v>
      </c>
      <c r="AW176" s="14" t="s">
        <v>33</v>
      </c>
      <c r="AX176" s="14" t="s">
        <v>78</v>
      </c>
      <c r="AY176" s="276" t="s">
        <v>124</v>
      </c>
    </row>
    <row r="177" spans="1:51" s="14" customFormat="1" ht="12">
      <c r="A177" s="14"/>
      <c r="B177" s="266"/>
      <c r="C177" s="267"/>
      <c r="D177" s="249" t="s">
        <v>227</v>
      </c>
      <c r="E177" s="268" t="s">
        <v>1</v>
      </c>
      <c r="F177" s="269" t="s">
        <v>275</v>
      </c>
      <c r="G177" s="267"/>
      <c r="H177" s="270">
        <v>0.27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6" t="s">
        <v>227</v>
      </c>
      <c r="AU177" s="276" t="s">
        <v>88</v>
      </c>
      <c r="AV177" s="14" t="s">
        <v>88</v>
      </c>
      <c r="AW177" s="14" t="s">
        <v>33</v>
      </c>
      <c r="AX177" s="14" t="s">
        <v>78</v>
      </c>
      <c r="AY177" s="276" t="s">
        <v>124</v>
      </c>
    </row>
    <row r="178" spans="1:51" s="14" customFormat="1" ht="12">
      <c r="A178" s="14"/>
      <c r="B178" s="266"/>
      <c r="C178" s="267"/>
      <c r="D178" s="249" t="s">
        <v>227</v>
      </c>
      <c r="E178" s="268" t="s">
        <v>1</v>
      </c>
      <c r="F178" s="269" t="s">
        <v>276</v>
      </c>
      <c r="G178" s="267"/>
      <c r="H178" s="270">
        <v>0.358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6" t="s">
        <v>227</v>
      </c>
      <c r="AU178" s="276" t="s">
        <v>88</v>
      </c>
      <c r="AV178" s="14" t="s">
        <v>88</v>
      </c>
      <c r="AW178" s="14" t="s">
        <v>33</v>
      </c>
      <c r="AX178" s="14" t="s">
        <v>78</v>
      </c>
      <c r="AY178" s="276" t="s">
        <v>124</v>
      </c>
    </row>
    <row r="179" spans="1:51" s="15" customFormat="1" ht="12">
      <c r="A179" s="15"/>
      <c r="B179" s="277"/>
      <c r="C179" s="278"/>
      <c r="D179" s="249" t="s">
        <v>227</v>
      </c>
      <c r="E179" s="279" t="s">
        <v>1</v>
      </c>
      <c r="F179" s="280" t="s">
        <v>257</v>
      </c>
      <c r="G179" s="278"/>
      <c r="H179" s="281">
        <v>25.496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7" t="s">
        <v>227</v>
      </c>
      <c r="AU179" s="287" t="s">
        <v>88</v>
      </c>
      <c r="AV179" s="15" t="s">
        <v>123</v>
      </c>
      <c r="AW179" s="15" t="s">
        <v>33</v>
      </c>
      <c r="AX179" s="15" t="s">
        <v>86</v>
      </c>
      <c r="AY179" s="287" t="s">
        <v>124</v>
      </c>
    </row>
    <row r="180" spans="1:65" s="2" customFormat="1" ht="21.75" customHeight="1">
      <c r="A180" s="39"/>
      <c r="B180" s="40"/>
      <c r="C180" s="234" t="s">
        <v>157</v>
      </c>
      <c r="D180" s="234" t="s">
        <v>125</v>
      </c>
      <c r="E180" s="235" t="s">
        <v>277</v>
      </c>
      <c r="F180" s="236" t="s">
        <v>278</v>
      </c>
      <c r="G180" s="237" t="s">
        <v>225</v>
      </c>
      <c r="H180" s="238">
        <v>500</v>
      </c>
      <c r="I180" s="239"/>
      <c r="J180" s="240">
        <f>ROUND(I180*H180,2)</f>
        <v>0</v>
      </c>
      <c r="K180" s="236" t="s">
        <v>159</v>
      </c>
      <c r="L180" s="45"/>
      <c r="M180" s="241" t="s">
        <v>1</v>
      </c>
      <c r="N180" s="242" t="s">
        <v>43</v>
      </c>
      <c r="O180" s="92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5" t="s">
        <v>123</v>
      </c>
      <c r="AT180" s="245" t="s">
        <v>125</v>
      </c>
      <c r="AU180" s="245" t="s">
        <v>88</v>
      </c>
      <c r="AY180" s="18" t="s">
        <v>124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8" t="s">
        <v>86</v>
      </c>
      <c r="BK180" s="246">
        <f>ROUND(I180*H180,2)</f>
        <v>0</v>
      </c>
      <c r="BL180" s="18" t="s">
        <v>123</v>
      </c>
      <c r="BM180" s="245" t="s">
        <v>279</v>
      </c>
    </row>
    <row r="181" spans="1:51" s="13" customFormat="1" ht="12">
      <c r="A181" s="13"/>
      <c r="B181" s="256"/>
      <c r="C181" s="257"/>
      <c r="D181" s="249" t="s">
        <v>227</v>
      </c>
      <c r="E181" s="258" t="s">
        <v>1</v>
      </c>
      <c r="F181" s="259" t="s">
        <v>280</v>
      </c>
      <c r="G181" s="257"/>
      <c r="H181" s="258" t="s">
        <v>1</v>
      </c>
      <c r="I181" s="260"/>
      <c r="J181" s="257"/>
      <c r="K181" s="257"/>
      <c r="L181" s="261"/>
      <c r="M181" s="262"/>
      <c r="N181" s="263"/>
      <c r="O181" s="263"/>
      <c r="P181" s="263"/>
      <c r="Q181" s="263"/>
      <c r="R181" s="263"/>
      <c r="S181" s="263"/>
      <c r="T181" s="26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5" t="s">
        <v>227</v>
      </c>
      <c r="AU181" s="265" t="s">
        <v>88</v>
      </c>
      <c r="AV181" s="13" t="s">
        <v>86</v>
      </c>
      <c r="AW181" s="13" t="s">
        <v>33</v>
      </c>
      <c r="AX181" s="13" t="s">
        <v>78</v>
      </c>
      <c r="AY181" s="265" t="s">
        <v>124</v>
      </c>
    </row>
    <row r="182" spans="1:51" s="14" customFormat="1" ht="12">
      <c r="A182" s="14"/>
      <c r="B182" s="266"/>
      <c r="C182" s="267"/>
      <c r="D182" s="249" t="s">
        <v>227</v>
      </c>
      <c r="E182" s="268" t="s">
        <v>1</v>
      </c>
      <c r="F182" s="269" t="s">
        <v>281</v>
      </c>
      <c r="G182" s="267"/>
      <c r="H182" s="270">
        <v>500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6" t="s">
        <v>227</v>
      </c>
      <c r="AU182" s="276" t="s">
        <v>88</v>
      </c>
      <c r="AV182" s="14" t="s">
        <v>88</v>
      </c>
      <c r="AW182" s="14" t="s">
        <v>33</v>
      </c>
      <c r="AX182" s="14" t="s">
        <v>86</v>
      </c>
      <c r="AY182" s="276" t="s">
        <v>124</v>
      </c>
    </row>
    <row r="183" spans="1:65" s="2" customFormat="1" ht="21.75" customHeight="1">
      <c r="A183" s="39"/>
      <c r="B183" s="40"/>
      <c r="C183" s="234" t="s">
        <v>164</v>
      </c>
      <c r="D183" s="234" t="s">
        <v>125</v>
      </c>
      <c r="E183" s="235" t="s">
        <v>282</v>
      </c>
      <c r="F183" s="236" t="s">
        <v>283</v>
      </c>
      <c r="G183" s="237" t="s">
        <v>225</v>
      </c>
      <c r="H183" s="238">
        <v>53.497</v>
      </c>
      <c r="I183" s="239"/>
      <c r="J183" s="240">
        <f>ROUND(I183*H183,2)</f>
        <v>0</v>
      </c>
      <c r="K183" s="236" t="s">
        <v>1</v>
      </c>
      <c r="L183" s="45"/>
      <c r="M183" s="241" t="s">
        <v>1</v>
      </c>
      <c r="N183" s="242" t="s">
        <v>43</v>
      </c>
      <c r="O183" s="92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5" t="s">
        <v>123</v>
      </c>
      <c r="AT183" s="245" t="s">
        <v>125</v>
      </c>
      <c r="AU183" s="245" t="s">
        <v>88</v>
      </c>
      <c r="AY183" s="18" t="s">
        <v>124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8" t="s">
        <v>86</v>
      </c>
      <c r="BK183" s="246">
        <f>ROUND(I183*H183,2)</f>
        <v>0</v>
      </c>
      <c r="BL183" s="18" t="s">
        <v>123</v>
      </c>
      <c r="BM183" s="245" t="s">
        <v>284</v>
      </c>
    </row>
    <row r="184" spans="1:47" s="2" customFormat="1" ht="12">
      <c r="A184" s="39"/>
      <c r="B184" s="40"/>
      <c r="C184" s="41"/>
      <c r="D184" s="249" t="s">
        <v>167</v>
      </c>
      <c r="E184" s="41"/>
      <c r="F184" s="250" t="s">
        <v>285</v>
      </c>
      <c r="G184" s="41"/>
      <c r="H184" s="41"/>
      <c r="I184" s="145"/>
      <c r="J184" s="41"/>
      <c r="K184" s="41"/>
      <c r="L184" s="45"/>
      <c r="M184" s="288"/>
      <c r="N184" s="289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167</v>
      </c>
      <c r="AU184" s="18" t="s">
        <v>88</v>
      </c>
    </row>
    <row r="185" spans="1:51" s="14" customFormat="1" ht="12">
      <c r="A185" s="14"/>
      <c r="B185" s="266"/>
      <c r="C185" s="267"/>
      <c r="D185" s="249" t="s">
        <v>227</v>
      </c>
      <c r="E185" s="268" t="s">
        <v>1</v>
      </c>
      <c r="F185" s="269" t="s">
        <v>191</v>
      </c>
      <c r="G185" s="267"/>
      <c r="H185" s="270">
        <v>53.497</v>
      </c>
      <c r="I185" s="271"/>
      <c r="J185" s="267"/>
      <c r="K185" s="267"/>
      <c r="L185" s="272"/>
      <c r="M185" s="273"/>
      <c r="N185" s="274"/>
      <c r="O185" s="274"/>
      <c r="P185" s="274"/>
      <c r="Q185" s="274"/>
      <c r="R185" s="274"/>
      <c r="S185" s="274"/>
      <c r="T185" s="27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6" t="s">
        <v>227</v>
      </c>
      <c r="AU185" s="276" t="s">
        <v>88</v>
      </c>
      <c r="AV185" s="14" t="s">
        <v>88</v>
      </c>
      <c r="AW185" s="14" t="s">
        <v>33</v>
      </c>
      <c r="AX185" s="14" t="s">
        <v>86</v>
      </c>
      <c r="AY185" s="276" t="s">
        <v>124</v>
      </c>
    </row>
    <row r="186" spans="1:65" s="2" customFormat="1" ht="21.75" customHeight="1">
      <c r="A186" s="39"/>
      <c r="B186" s="40"/>
      <c r="C186" s="234" t="s">
        <v>286</v>
      </c>
      <c r="D186" s="234" t="s">
        <v>125</v>
      </c>
      <c r="E186" s="235" t="s">
        <v>287</v>
      </c>
      <c r="F186" s="236" t="s">
        <v>288</v>
      </c>
      <c r="G186" s="237" t="s">
        <v>225</v>
      </c>
      <c r="H186" s="238">
        <v>735.526</v>
      </c>
      <c r="I186" s="239"/>
      <c r="J186" s="240">
        <f>ROUND(I186*H186,2)</f>
        <v>0</v>
      </c>
      <c r="K186" s="236" t="s">
        <v>1</v>
      </c>
      <c r="L186" s="45"/>
      <c r="M186" s="241" t="s">
        <v>1</v>
      </c>
      <c r="N186" s="242" t="s">
        <v>43</v>
      </c>
      <c r="O186" s="92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5" t="s">
        <v>123</v>
      </c>
      <c r="AT186" s="245" t="s">
        <v>125</v>
      </c>
      <c r="AU186" s="245" t="s">
        <v>88</v>
      </c>
      <c r="AY186" s="18" t="s">
        <v>124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8" t="s">
        <v>86</v>
      </c>
      <c r="BK186" s="246">
        <f>ROUND(I186*H186,2)</f>
        <v>0</v>
      </c>
      <c r="BL186" s="18" t="s">
        <v>123</v>
      </c>
      <c r="BM186" s="245" t="s">
        <v>289</v>
      </c>
    </row>
    <row r="187" spans="1:47" s="2" customFormat="1" ht="12">
      <c r="A187" s="39"/>
      <c r="B187" s="40"/>
      <c r="C187" s="41"/>
      <c r="D187" s="249" t="s">
        <v>167</v>
      </c>
      <c r="E187" s="41"/>
      <c r="F187" s="250" t="s">
        <v>290</v>
      </c>
      <c r="G187" s="41"/>
      <c r="H187" s="41"/>
      <c r="I187" s="145"/>
      <c r="J187" s="41"/>
      <c r="K187" s="41"/>
      <c r="L187" s="45"/>
      <c r="M187" s="288"/>
      <c r="N187" s="289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167</v>
      </c>
      <c r="AU187" s="18" t="s">
        <v>88</v>
      </c>
    </row>
    <row r="188" spans="1:51" s="14" customFormat="1" ht="12">
      <c r="A188" s="14"/>
      <c r="B188" s="266"/>
      <c r="C188" s="267"/>
      <c r="D188" s="249" t="s">
        <v>227</v>
      </c>
      <c r="E188" s="268" t="s">
        <v>1</v>
      </c>
      <c r="F188" s="269" t="s">
        <v>291</v>
      </c>
      <c r="G188" s="267"/>
      <c r="H188" s="270">
        <v>735.526</v>
      </c>
      <c r="I188" s="271"/>
      <c r="J188" s="267"/>
      <c r="K188" s="267"/>
      <c r="L188" s="272"/>
      <c r="M188" s="273"/>
      <c r="N188" s="274"/>
      <c r="O188" s="274"/>
      <c r="P188" s="274"/>
      <c r="Q188" s="274"/>
      <c r="R188" s="274"/>
      <c r="S188" s="274"/>
      <c r="T188" s="27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6" t="s">
        <v>227</v>
      </c>
      <c r="AU188" s="276" t="s">
        <v>88</v>
      </c>
      <c r="AV188" s="14" t="s">
        <v>88</v>
      </c>
      <c r="AW188" s="14" t="s">
        <v>33</v>
      </c>
      <c r="AX188" s="14" t="s">
        <v>86</v>
      </c>
      <c r="AY188" s="276" t="s">
        <v>124</v>
      </c>
    </row>
    <row r="189" spans="1:65" s="2" customFormat="1" ht="21.75" customHeight="1">
      <c r="A189" s="39"/>
      <c r="B189" s="40"/>
      <c r="C189" s="234" t="s">
        <v>292</v>
      </c>
      <c r="D189" s="234" t="s">
        <v>125</v>
      </c>
      <c r="E189" s="235" t="s">
        <v>293</v>
      </c>
      <c r="F189" s="236" t="s">
        <v>294</v>
      </c>
      <c r="G189" s="237" t="s">
        <v>225</v>
      </c>
      <c r="H189" s="238">
        <v>53.497</v>
      </c>
      <c r="I189" s="239"/>
      <c r="J189" s="240">
        <f>ROUND(I189*H189,2)</f>
        <v>0</v>
      </c>
      <c r="K189" s="236" t="s">
        <v>1</v>
      </c>
      <c r="L189" s="45"/>
      <c r="M189" s="241" t="s">
        <v>1</v>
      </c>
      <c r="N189" s="242" t="s">
        <v>43</v>
      </c>
      <c r="O189" s="92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5" t="s">
        <v>123</v>
      </c>
      <c r="AT189" s="245" t="s">
        <v>125</v>
      </c>
      <c r="AU189" s="245" t="s">
        <v>88</v>
      </c>
      <c r="AY189" s="18" t="s">
        <v>124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8" t="s">
        <v>86</v>
      </c>
      <c r="BK189" s="246">
        <f>ROUND(I189*H189,2)</f>
        <v>0</v>
      </c>
      <c r="BL189" s="18" t="s">
        <v>123</v>
      </c>
      <c r="BM189" s="245" t="s">
        <v>295</v>
      </c>
    </row>
    <row r="190" spans="1:47" s="2" customFormat="1" ht="12">
      <c r="A190" s="39"/>
      <c r="B190" s="40"/>
      <c r="C190" s="41"/>
      <c r="D190" s="249" t="s">
        <v>167</v>
      </c>
      <c r="E190" s="41"/>
      <c r="F190" s="250" t="s">
        <v>285</v>
      </c>
      <c r="G190" s="41"/>
      <c r="H190" s="41"/>
      <c r="I190" s="145"/>
      <c r="J190" s="41"/>
      <c r="K190" s="41"/>
      <c r="L190" s="45"/>
      <c r="M190" s="288"/>
      <c r="N190" s="289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167</v>
      </c>
      <c r="AU190" s="18" t="s">
        <v>88</v>
      </c>
    </row>
    <row r="191" spans="1:51" s="14" customFormat="1" ht="12">
      <c r="A191" s="14"/>
      <c r="B191" s="266"/>
      <c r="C191" s="267"/>
      <c r="D191" s="249" t="s">
        <v>227</v>
      </c>
      <c r="E191" s="268" t="s">
        <v>1</v>
      </c>
      <c r="F191" s="269" t="s">
        <v>191</v>
      </c>
      <c r="G191" s="267"/>
      <c r="H191" s="270">
        <v>53.497</v>
      </c>
      <c r="I191" s="271"/>
      <c r="J191" s="267"/>
      <c r="K191" s="267"/>
      <c r="L191" s="272"/>
      <c r="M191" s="273"/>
      <c r="N191" s="274"/>
      <c r="O191" s="274"/>
      <c r="P191" s="274"/>
      <c r="Q191" s="274"/>
      <c r="R191" s="274"/>
      <c r="S191" s="274"/>
      <c r="T191" s="27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6" t="s">
        <v>227</v>
      </c>
      <c r="AU191" s="276" t="s">
        <v>88</v>
      </c>
      <c r="AV191" s="14" t="s">
        <v>88</v>
      </c>
      <c r="AW191" s="14" t="s">
        <v>33</v>
      </c>
      <c r="AX191" s="14" t="s">
        <v>86</v>
      </c>
      <c r="AY191" s="276" t="s">
        <v>124</v>
      </c>
    </row>
    <row r="192" spans="1:65" s="2" customFormat="1" ht="33" customHeight="1">
      <c r="A192" s="39"/>
      <c r="B192" s="40"/>
      <c r="C192" s="234" t="s">
        <v>296</v>
      </c>
      <c r="D192" s="234" t="s">
        <v>125</v>
      </c>
      <c r="E192" s="235" t="s">
        <v>297</v>
      </c>
      <c r="F192" s="236" t="s">
        <v>298</v>
      </c>
      <c r="G192" s="237" t="s">
        <v>225</v>
      </c>
      <c r="H192" s="238">
        <v>16.049</v>
      </c>
      <c r="I192" s="239"/>
      <c r="J192" s="240">
        <f>ROUND(I192*H192,2)</f>
        <v>0</v>
      </c>
      <c r="K192" s="236" t="s">
        <v>1</v>
      </c>
      <c r="L192" s="45"/>
      <c r="M192" s="241" t="s">
        <v>1</v>
      </c>
      <c r="N192" s="242" t="s">
        <v>43</v>
      </c>
      <c r="O192" s="92"/>
      <c r="P192" s="243">
        <f>O192*H192</f>
        <v>0</v>
      </c>
      <c r="Q192" s="243">
        <v>0.012</v>
      </c>
      <c r="R192" s="243">
        <f>Q192*H192</f>
        <v>0.192588</v>
      </c>
      <c r="S192" s="243">
        <v>0</v>
      </c>
      <c r="T192" s="24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5" t="s">
        <v>123</v>
      </c>
      <c r="AT192" s="245" t="s">
        <v>125</v>
      </c>
      <c r="AU192" s="245" t="s">
        <v>88</v>
      </c>
      <c r="AY192" s="18" t="s">
        <v>124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18" t="s">
        <v>86</v>
      </c>
      <c r="BK192" s="246">
        <f>ROUND(I192*H192,2)</f>
        <v>0</v>
      </c>
      <c r="BL192" s="18" t="s">
        <v>123</v>
      </c>
      <c r="BM192" s="245" t="s">
        <v>299</v>
      </c>
    </row>
    <row r="193" spans="1:47" s="2" customFormat="1" ht="12">
      <c r="A193" s="39"/>
      <c r="B193" s="40"/>
      <c r="C193" s="41"/>
      <c r="D193" s="249" t="s">
        <v>167</v>
      </c>
      <c r="E193" s="41"/>
      <c r="F193" s="250" t="s">
        <v>285</v>
      </c>
      <c r="G193" s="41"/>
      <c r="H193" s="41"/>
      <c r="I193" s="145"/>
      <c r="J193" s="41"/>
      <c r="K193" s="41"/>
      <c r="L193" s="45"/>
      <c r="M193" s="288"/>
      <c r="N193" s="289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167</v>
      </c>
      <c r="AU193" s="18" t="s">
        <v>88</v>
      </c>
    </row>
    <row r="194" spans="1:51" s="13" customFormat="1" ht="12">
      <c r="A194" s="13"/>
      <c r="B194" s="256"/>
      <c r="C194" s="257"/>
      <c r="D194" s="249" t="s">
        <v>227</v>
      </c>
      <c r="E194" s="258" t="s">
        <v>1</v>
      </c>
      <c r="F194" s="259" t="s">
        <v>300</v>
      </c>
      <c r="G194" s="257"/>
      <c r="H194" s="258" t="s">
        <v>1</v>
      </c>
      <c r="I194" s="260"/>
      <c r="J194" s="257"/>
      <c r="K194" s="257"/>
      <c r="L194" s="261"/>
      <c r="M194" s="262"/>
      <c r="N194" s="263"/>
      <c r="O194" s="263"/>
      <c r="P194" s="263"/>
      <c r="Q194" s="263"/>
      <c r="R194" s="263"/>
      <c r="S194" s="263"/>
      <c r="T194" s="26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5" t="s">
        <v>227</v>
      </c>
      <c r="AU194" s="265" t="s">
        <v>88</v>
      </c>
      <c r="AV194" s="13" t="s">
        <v>86</v>
      </c>
      <c r="AW194" s="13" t="s">
        <v>33</v>
      </c>
      <c r="AX194" s="13" t="s">
        <v>78</v>
      </c>
      <c r="AY194" s="265" t="s">
        <v>124</v>
      </c>
    </row>
    <row r="195" spans="1:51" s="14" customFormat="1" ht="12">
      <c r="A195" s="14"/>
      <c r="B195" s="266"/>
      <c r="C195" s="267"/>
      <c r="D195" s="249" t="s">
        <v>227</v>
      </c>
      <c r="E195" s="268" t="s">
        <v>1</v>
      </c>
      <c r="F195" s="269" t="s">
        <v>301</v>
      </c>
      <c r="G195" s="267"/>
      <c r="H195" s="270">
        <v>16.049</v>
      </c>
      <c r="I195" s="271"/>
      <c r="J195" s="267"/>
      <c r="K195" s="267"/>
      <c r="L195" s="272"/>
      <c r="M195" s="273"/>
      <c r="N195" s="274"/>
      <c r="O195" s="274"/>
      <c r="P195" s="274"/>
      <c r="Q195" s="274"/>
      <c r="R195" s="274"/>
      <c r="S195" s="274"/>
      <c r="T195" s="27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6" t="s">
        <v>227</v>
      </c>
      <c r="AU195" s="276" t="s">
        <v>88</v>
      </c>
      <c r="AV195" s="14" t="s">
        <v>88</v>
      </c>
      <c r="AW195" s="14" t="s">
        <v>33</v>
      </c>
      <c r="AX195" s="14" t="s">
        <v>86</v>
      </c>
      <c r="AY195" s="276" t="s">
        <v>124</v>
      </c>
    </row>
    <row r="196" spans="1:65" s="2" customFormat="1" ht="21.75" customHeight="1">
      <c r="A196" s="39"/>
      <c r="B196" s="40"/>
      <c r="C196" s="234" t="s">
        <v>302</v>
      </c>
      <c r="D196" s="234" t="s">
        <v>125</v>
      </c>
      <c r="E196" s="235" t="s">
        <v>303</v>
      </c>
      <c r="F196" s="236" t="s">
        <v>304</v>
      </c>
      <c r="G196" s="237" t="s">
        <v>225</v>
      </c>
      <c r="H196" s="238">
        <v>53.497</v>
      </c>
      <c r="I196" s="239"/>
      <c r="J196" s="240">
        <f>ROUND(I196*H196,2)</f>
        <v>0</v>
      </c>
      <c r="K196" s="236" t="s">
        <v>1</v>
      </c>
      <c r="L196" s="45"/>
      <c r="M196" s="241" t="s">
        <v>1</v>
      </c>
      <c r="N196" s="242" t="s">
        <v>43</v>
      </c>
      <c r="O196" s="92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5" t="s">
        <v>123</v>
      </c>
      <c r="AT196" s="245" t="s">
        <v>125</v>
      </c>
      <c r="AU196" s="245" t="s">
        <v>88</v>
      </c>
      <c r="AY196" s="18" t="s">
        <v>124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18" t="s">
        <v>86</v>
      </c>
      <c r="BK196" s="246">
        <f>ROUND(I196*H196,2)</f>
        <v>0</v>
      </c>
      <c r="BL196" s="18" t="s">
        <v>123</v>
      </c>
      <c r="BM196" s="245" t="s">
        <v>305</v>
      </c>
    </row>
    <row r="197" spans="1:47" s="2" customFormat="1" ht="12">
      <c r="A197" s="39"/>
      <c r="B197" s="40"/>
      <c r="C197" s="41"/>
      <c r="D197" s="249" t="s">
        <v>167</v>
      </c>
      <c r="E197" s="41"/>
      <c r="F197" s="250" t="s">
        <v>285</v>
      </c>
      <c r="G197" s="41"/>
      <c r="H197" s="41"/>
      <c r="I197" s="145"/>
      <c r="J197" s="41"/>
      <c r="K197" s="41"/>
      <c r="L197" s="45"/>
      <c r="M197" s="288"/>
      <c r="N197" s="289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167</v>
      </c>
      <c r="AU197" s="18" t="s">
        <v>88</v>
      </c>
    </row>
    <row r="198" spans="1:51" s="13" customFormat="1" ht="12">
      <c r="A198" s="13"/>
      <c r="B198" s="256"/>
      <c r="C198" s="257"/>
      <c r="D198" s="249" t="s">
        <v>227</v>
      </c>
      <c r="E198" s="258" t="s">
        <v>1</v>
      </c>
      <c r="F198" s="259" t="s">
        <v>306</v>
      </c>
      <c r="G198" s="257"/>
      <c r="H198" s="258" t="s">
        <v>1</v>
      </c>
      <c r="I198" s="260"/>
      <c r="J198" s="257"/>
      <c r="K198" s="257"/>
      <c r="L198" s="261"/>
      <c r="M198" s="262"/>
      <c r="N198" s="263"/>
      <c r="O198" s="263"/>
      <c r="P198" s="263"/>
      <c r="Q198" s="263"/>
      <c r="R198" s="263"/>
      <c r="S198" s="263"/>
      <c r="T198" s="26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5" t="s">
        <v>227</v>
      </c>
      <c r="AU198" s="265" t="s">
        <v>88</v>
      </c>
      <c r="AV198" s="13" t="s">
        <v>86</v>
      </c>
      <c r="AW198" s="13" t="s">
        <v>33</v>
      </c>
      <c r="AX198" s="13" t="s">
        <v>78</v>
      </c>
      <c r="AY198" s="265" t="s">
        <v>124</v>
      </c>
    </row>
    <row r="199" spans="1:51" s="13" customFormat="1" ht="12">
      <c r="A199" s="13"/>
      <c r="B199" s="256"/>
      <c r="C199" s="257"/>
      <c r="D199" s="249" t="s">
        <v>227</v>
      </c>
      <c r="E199" s="258" t="s">
        <v>1</v>
      </c>
      <c r="F199" s="259" t="s">
        <v>307</v>
      </c>
      <c r="G199" s="257"/>
      <c r="H199" s="258" t="s">
        <v>1</v>
      </c>
      <c r="I199" s="260"/>
      <c r="J199" s="257"/>
      <c r="K199" s="257"/>
      <c r="L199" s="261"/>
      <c r="M199" s="262"/>
      <c r="N199" s="263"/>
      <c r="O199" s="263"/>
      <c r="P199" s="263"/>
      <c r="Q199" s="263"/>
      <c r="R199" s="263"/>
      <c r="S199" s="263"/>
      <c r="T199" s="26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5" t="s">
        <v>227</v>
      </c>
      <c r="AU199" s="265" t="s">
        <v>88</v>
      </c>
      <c r="AV199" s="13" t="s">
        <v>86</v>
      </c>
      <c r="AW199" s="13" t="s">
        <v>33</v>
      </c>
      <c r="AX199" s="13" t="s">
        <v>78</v>
      </c>
      <c r="AY199" s="265" t="s">
        <v>124</v>
      </c>
    </row>
    <row r="200" spans="1:51" s="14" customFormat="1" ht="12">
      <c r="A200" s="14"/>
      <c r="B200" s="266"/>
      <c r="C200" s="267"/>
      <c r="D200" s="249" t="s">
        <v>227</v>
      </c>
      <c r="E200" s="268" t="s">
        <v>1</v>
      </c>
      <c r="F200" s="269" t="s">
        <v>308</v>
      </c>
      <c r="G200" s="267"/>
      <c r="H200" s="270">
        <v>37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6" t="s">
        <v>227</v>
      </c>
      <c r="AU200" s="276" t="s">
        <v>88</v>
      </c>
      <c r="AV200" s="14" t="s">
        <v>88</v>
      </c>
      <c r="AW200" s="14" t="s">
        <v>33</v>
      </c>
      <c r="AX200" s="14" t="s">
        <v>78</v>
      </c>
      <c r="AY200" s="276" t="s">
        <v>124</v>
      </c>
    </row>
    <row r="201" spans="1:51" s="13" customFormat="1" ht="12">
      <c r="A201" s="13"/>
      <c r="B201" s="256"/>
      <c r="C201" s="257"/>
      <c r="D201" s="249" t="s">
        <v>227</v>
      </c>
      <c r="E201" s="258" t="s">
        <v>1</v>
      </c>
      <c r="F201" s="259" t="s">
        <v>309</v>
      </c>
      <c r="G201" s="257"/>
      <c r="H201" s="258" t="s">
        <v>1</v>
      </c>
      <c r="I201" s="260"/>
      <c r="J201" s="257"/>
      <c r="K201" s="257"/>
      <c r="L201" s="261"/>
      <c r="M201" s="262"/>
      <c r="N201" s="263"/>
      <c r="O201" s="263"/>
      <c r="P201" s="263"/>
      <c r="Q201" s="263"/>
      <c r="R201" s="263"/>
      <c r="S201" s="263"/>
      <c r="T201" s="26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5" t="s">
        <v>227</v>
      </c>
      <c r="AU201" s="265" t="s">
        <v>88</v>
      </c>
      <c r="AV201" s="13" t="s">
        <v>86</v>
      </c>
      <c r="AW201" s="13" t="s">
        <v>33</v>
      </c>
      <c r="AX201" s="13" t="s">
        <v>78</v>
      </c>
      <c r="AY201" s="265" t="s">
        <v>124</v>
      </c>
    </row>
    <row r="202" spans="1:51" s="14" customFormat="1" ht="12">
      <c r="A202" s="14"/>
      <c r="B202" s="266"/>
      <c r="C202" s="267"/>
      <c r="D202" s="249" t="s">
        <v>227</v>
      </c>
      <c r="E202" s="268" t="s">
        <v>1</v>
      </c>
      <c r="F202" s="269" t="s">
        <v>310</v>
      </c>
      <c r="G202" s="267"/>
      <c r="H202" s="270">
        <v>14.343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6" t="s">
        <v>227</v>
      </c>
      <c r="AU202" s="276" t="s">
        <v>88</v>
      </c>
      <c r="AV202" s="14" t="s">
        <v>88</v>
      </c>
      <c r="AW202" s="14" t="s">
        <v>33</v>
      </c>
      <c r="AX202" s="14" t="s">
        <v>78</v>
      </c>
      <c r="AY202" s="276" t="s">
        <v>124</v>
      </c>
    </row>
    <row r="203" spans="1:51" s="14" customFormat="1" ht="12">
      <c r="A203" s="14"/>
      <c r="B203" s="266"/>
      <c r="C203" s="267"/>
      <c r="D203" s="249" t="s">
        <v>227</v>
      </c>
      <c r="E203" s="268" t="s">
        <v>1</v>
      </c>
      <c r="F203" s="269" t="s">
        <v>311</v>
      </c>
      <c r="G203" s="267"/>
      <c r="H203" s="270">
        <v>2.154</v>
      </c>
      <c r="I203" s="271"/>
      <c r="J203" s="267"/>
      <c r="K203" s="267"/>
      <c r="L203" s="272"/>
      <c r="M203" s="273"/>
      <c r="N203" s="274"/>
      <c r="O203" s="274"/>
      <c r="P203" s="274"/>
      <c r="Q203" s="274"/>
      <c r="R203" s="274"/>
      <c r="S203" s="274"/>
      <c r="T203" s="27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6" t="s">
        <v>227</v>
      </c>
      <c r="AU203" s="276" t="s">
        <v>88</v>
      </c>
      <c r="AV203" s="14" t="s">
        <v>88</v>
      </c>
      <c r="AW203" s="14" t="s">
        <v>33</v>
      </c>
      <c r="AX203" s="14" t="s">
        <v>78</v>
      </c>
      <c r="AY203" s="276" t="s">
        <v>124</v>
      </c>
    </row>
    <row r="204" spans="1:51" s="16" customFormat="1" ht="12">
      <c r="A204" s="16"/>
      <c r="B204" s="290"/>
      <c r="C204" s="291"/>
      <c r="D204" s="249" t="s">
        <v>227</v>
      </c>
      <c r="E204" s="292" t="s">
        <v>191</v>
      </c>
      <c r="F204" s="293" t="s">
        <v>312</v>
      </c>
      <c r="G204" s="291"/>
      <c r="H204" s="294">
        <v>53.497</v>
      </c>
      <c r="I204" s="295"/>
      <c r="J204" s="291"/>
      <c r="K204" s="291"/>
      <c r="L204" s="296"/>
      <c r="M204" s="297"/>
      <c r="N204" s="298"/>
      <c r="O204" s="298"/>
      <c r="P204" s="298"/>
      <c r="Q204" s="298"/>
      <c r="R204" s="298"/>
      <c r="S204" s="298"/>
      <c r="T204" s="299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300" t="s">
        <v>227</v>
      </c>
      <c r="AU204" s="300" t="s">
        <v>88</v>
      </c>
      <c r="AV204" s="16" t="s">
        <v>134</v>
      </c>
      <c r="AW204" s="16" t="s">
        <v>33</v>
      </c>
      <c r="AX204" s="16" t="s">
        <v>78</v>
      </c>
      <c r="AY204" s="300" t="s">
        <v>124</v>
      </c>
    </row>
    <row r="205" spans="1:51" s="15" customFormat="1" ht="12">
      <c r="A205" s="15"/>
      <c r="B205" s="277"/>
      <c r="C205" s="278"/>
      <c r="D205" s="249" t="s">
        <v>227</v>
      </c>
      <c r="E205" s="279" t="s">
        <v>1</v>
      </c>
      <c r="F205" s="280" t="s">
        <v>257</v>
      </c>
      <c r="G205" s="278"/>
      <c r="H205" s="281">
        <v>53.497</v>
      </c>
      <c r="I205" s="282"/>
      <c r="J205" s="278"/>
      <c r="K205" s="278"/>
      <c r="L205" s="283"/>
      <c r="M205" s="284"/>
      <c r="N205" s="285"/>
      <c r="O205" s="285"/>
      <c r="P205" s="285"/>
      <c r="Q205" s="285"/>
      <c r="R205" s="285"/>
      <c r="S205" s="285"/>
      <c r="T205" s="28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87" t="s">
        <v>227</v>
      </c>
      <c r="AU205" s="287" t="s">
        <v>88</v>
      </c>
      <c r="AV205" s="15" t="s">
        <v>123</v>
      </c>
      <c r="AW205" s="15" t="s">
        <v>33</v>
      </c>
      <c r="AX205" s="15" t="s">
        <v>86</v>
      </c>
      <c r="AY205" s="287" t="s">
        <v>124</v>
      </c>
    </row>
    <row r="206" spans="1:65" s="2" customFormat="1" ht="21.75" customHeight="1">
      <c r="A206" s="39"/>
      <c r="B206" s="40"/>
      <c r="C206" s="234" t="s">
        <v>313</v>
      </c>
      <c r="D206" s="234" t="s">
        <v>125</v>
      </c>
      <c r="E206" s="235" t="s">
        <v>314</v>
      </c>
      <c r="F206" s="236" t="s">
        <v>315</v>
      </c>
      <c r="G206" s="237" t="s">
        <v>225</v>
      </c>
      <c r="H206" s="238">
        <v>1518.217</v>
      </c>
      <c r="I206" s="239"/>
      <c r="J206" s="240">
        <f>ROUND(I206*H206,2)</f>
        <v>0</v>
      </c>
      <c r="K206" s="236" t="s">
        <v>1</v>
      </c>
      <c r="L206" s="45"/>
      <c r="M206" s="241" t="s">
        <v>1</v>
      </c>
      <c r="N206" s="242" t="s">
        <v>43</v>
      </c>
      <c r="O206" s="92"/>
      <c r="P206" s="243">
        <f>O206*H206</f>
        <v>0</v>
      </c>
      <c r="Q206" s="243">
        <v>0</v>
      </c>
      <c r="R206" s="243">
        <f>Q206*H206</f>
        <v>0</v>
      </c>
      <c r="S206" s="243">
        <v>0</v>
      </c>
      <c r="T206" s="24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5" t="s">
        <v>123</v>
      </c>
      <c r="AT206" s="245" t="s">
        <v>125</v>
      </c>
      <c r="AU206" s="245" t="s">
        <v>88</v>
      </c>
      <c r="AY206" s="18" t="s">
        <v>124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18" t="s">
        <v>86</v>
      </c>
      <c r="BK206" s="246">
        <f>ROUND(I206*H206,2)</f>
        <v>0</v>
      </c>
      <c r="BL206" s="18" t="s">
        <v>123</v>
      </c>
      <c r="BM206" s="245" t="s">
        <v>316</v>
      </c>
    </row>
    <row r="207" spans="1:47" s="2" customFormat="1" ht="12">
      <c r="A207" s="39"/>
      <c r="B207" s="40"/>
      <c r="C207" s="41"/>
      <c r="D207" s="249" t="s">
        <v>167</v>
      </c>
      <c r="E207" s="41"/>
      <c r="F207" s="250" t="s">
        <v>317</v>
      </c>
      <c r="G207" s="41"/>
      <c r="H207" s="41"/>
      <c r="I207" s="145"/>
      <c r="J207" s="41"/>
      <c r="K207" s="41"/>
      <c r="L207" s="45"/>
      <c r="M207" s="288"/>
      <c r="N207" s="289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167</v>
      </c>
      <c r="AU207" s="18" t="s">
        <v>88</v>
      </c>
    </row>
    <row r="208" spans="1:51" s="13" customFormat="1" ht="12">
      <c r="A208" s="13"/>
      <c r="B208" s="256"/>
      <c r="C208" s="257"/>
      <c r="D208" s="249" t="s">
        <v>227</v>
      </c>
      <c r="E208" s="258" t="s">
        <v>1</v>
      </c>
      <c r="F208" s="259" t="s">
        <v>318</v>
      </c>
      <c r="G208" s="257"/>
      <c r="H208" s="258" t="s">
        <v>1</v>
      </c>
      <c r="I208" s="260"/>
      <c r="J208" s="257"/>
      <c r="K208" s="257"/>
      <c r="L208" s="261"/>
      <c r="M208" s="262"/>
      <c r="N208" s="263"/>
      <c r="O208" s="263"/>
      <c r="P208" s="263"/>
      <c r="Q208" s="263"/>
      <c r="R208" s="263"/>
      <c r="S208" s="263"/>
      <c r="T208" s="26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5" t="s">
        <v>227</v>
      </c>
      <c r="AU208" s="265" t="s">
        <v>88</v>
      </c>
      <c r="AV208" s="13" t="s">
        <v>86</v>
      </c>
      <c r="AW208" s="13" t="s">
        <v>33</v>
      </c>
      <c r="AX208" s="13" t="s">
        <v>78</v>
      </c>
      <c r="AY208" s="265" t="s">
        <v>124</v>
      </c>
    </row>
    <row r="209" spans="1:51" s="14" customFormat="1" ht="12">
      <c r="A209" s="14"/>
      <c r="B209" s="266"/>
      <c r="C209" s="267"/>
      <c r="D209" s="249" t="s">
        <v>227</v>
      </c>
      <c r="E209" s="268" t="s">
        <v>1</v>
      </c>
      <c r="F209" s="269" t="s">
        <v>319</v>
      </c>
      <c r="G209" s="267"/>
      <c r="H209" s="270">
        <v>154.158</v>
      </c>
      <c r="I209" s="271"/>
      <c r="J209" s="267"/>
      <c r="K209" s="267"/>
      <c r="L209" s="272"/>
      <c r="M209" s="273"/>
      <c r="N209" s="274"/>
      <c r="O209" s="274"/>
      <c r="P209" s="274"/>
      <c r="Q209" s="274"/>
      <c r="R209" s="274"/>
      <c r="S209" s="274"/>
      <c r="T209" s="27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6" t="s">
        <v>227</v>
      </c>
      <c r="AU209" s="276" t="s">
        <v>88</v>
      </c>
      <c r="AV209" s="14" t="s">
        <v>88</v>
      </c>
      <c r="AW209" s="14" t="s">
        <v>33</v>
      </c>
      <c r="AX209" s="14" t="s">
        <v>78</v>
      </c>
      <c r="AY209" s="276" t="s">
        <v>124</v>
      </c>
    </row>
    <row r="210" spans="1:51" s="13" customFormat="1" ht="12">
      <c r="A210" s="13"/>
      <c r="B210" s="256"/>
      <c r="C210" s="257"/>
      <c r="D210" s="249" t="s">
        <v>227</v>
      </c>
      <c r="E210" s="258" t="s">
        <v>1</v>
      </c>
      <c r="F210" s="259" t="s">
        <v>320</v>
      </c>
      <c r="G210" s="257"/>
      <c r="H210" s="258" t="s">
        <v>1</v>
      </c>
      <c r="I210" s="260"/>
      <c r="J210" s="257"/>
      <c r="K210" s="257"/>
      <c r="L210" s="261"/>
      <c r="M210" s="262"/>
      <c r="N210" s="263"/>
      <c r="O210" s="263"/>
      <c r="P210" s="263"/>
      <c r="Q210" s="263"/>
      <c r="R210" s="263"/>
      <c r="S210" s="263"/>
      <c r="T210" s="26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5" t="s">
        <v>227</v>
      </c>
      <c r="AU210" s="265" t="s">
        <v>88</v>
      </c>
      <c r="AV210" s="13" t="s">
        <v>86</v>
      </c>
      <c r="AW210" s="13" t="s">
        <v>33</v>
      </c>
      <c r="AX210" s="13" t="s">
        <v>78</v>
      </c>
      <c r="AY210" s="265" t="s">
        <v>124</v>
      </c>
    </row>
    <row r="211" spans="1:51" s="14" customFormat="1" ht="12">
      <c r="A211" s="14"/>
      <c r="B211" s="266"/>
      <c r="C211" s="267"/>
      <c r="D211" s="249" t="s">
        <v>227</v>
      </c>
      <c r="E211" s="268" t="s">
        <v>1</v>
      </c>
      <c r="F211" s="269" t="s">
        <v>321</v>
      </c>
      <c r="G211" s="267"/>
      <c r="H211" s="270">
        <v>1335.179</v>
      </c>
      <c r="I211" s="271"/>
      <c r="J211" s="267"/>
      <c r="K211" s="267"/>
      <c r="L211" s="272"/>
      <c r="M211" s="273"/>
      <c r="N211" s="274"/>
      <c r="O211" s="274"/>
      <c r="P211" s="274"/>
      <c r="Q211" s="274"/>
      <c r="R211" s="274"/>
      <c r="S211" s="274"/>
      <c r="T211" s="27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6" t="s">
        <v>227</v>
      </c>
      <c r="AU211" s="276" t="s">
        <v>88</v>
      </c>
      <c r="AV211" s="14" t="s">
        <v>88</v>
      </c>
      <c r="AW211" s="14" t="s">
        <v>33</v>
      </c>
      <c r="AX211" s="14" t="s">
        <v>78</v>
      </c>
      <c r="AY211" s="276" t="s">
        <v>124</v>
      </c>
    </row>
    <row r="212" spans="1:51" s="14" customFormat="1" ht="12">
      <c r="A212" s="14"/>
      <c r="B212" s="266"/>
      <c r="C212" s="267"/>
      <c r="D212" s="249" t="s">
        <v>227</v>
      </c>
      <c r="E212" s="268" t="s">
        <v>1</v>
      </c>
      <c r="F212" s="269" t="s">
        <v>322</v>
      </c>
      <c r="G212" s="267"/>
      <c r="H212" s="270">
        <v>28.88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6" t="s">
        <v>227</v>
      </c>
      <c r="AU212" s="276" t="s">
        <v>88</v>
      </c>
      <c r="AV212" s="14" t="s">
        <v>88</v>
      </c>
      <c r="AW212" s="14" t="s">
        <v>33</v>
      </c>
      <c r="AX212" s="14" t="s">
        <v>78</v>
      </c>
      <c r="AY212" s="276" t="s">
        <v>124</v>
      </c>
    </row>
    <row r="213" spans="1:51" s="15" customFormat="1" ht="12">
      <c r="A213" s="15"/>
      <c r="B213" s="277"/>
      <c r="C213" s="278"/>
      <c r="D213" s="249" t="s">
        <v>227</v>
      </c>
      <c r="E213" s="279" t="s">
        <v>1</v>
      </c>
      <c r="F213" s="280" t="s">
        <v>257</v>
      </c>
      <c r="G213" s="278"/>
      <c r="H213" s="281">
        <v>1518.217</v>
      </c>
      <c r="I213" s="282"/>
      <c r="J213" s="278"/>
      <c r="K213" s="278"/>
      <c r="L213" s="283"/>
      <c r="M213" s="284"/>
      <c r="N213" s="285"/>
      <c r="O213" s="285"/>
      <c r="P213" s="285"/>
      <c r="Q213" s="285"/>
      <c r="R213" s="285"/>
      <c r="S213" s="285"/>
      <c r="T213" s="28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87" t="s">
        <v>227</v>
      </c>
      <c r="AU213" s="287" t="s">
        <v>88</v>
      </c>
      <c r="AV213" s="15" t="s">
        <v>123</v>
      </c>
      <c r="AW213" s="15" t="s">
        <v>33</v>
      </c>
      <c r="AX213" s="15" t="s">
        <v>86</v>
      </c>
      <c r="AY213" s="287" t="s">
        <v>124</v>
      </c>
    </row>
    <row r="214" spans="1:65" s="2" customFormat="1" ht="21.75" customHeight="1">
      <c r="A214" s="39"/>
      <c r="B214" s="40"/>
      <c r="C214" s="234" t="s">
        <v>8</v>
      </c>
      <c r="D214" s="234" t="s">
        <v>125</v>
      </c>
      <c r="E214" s="235" t="s">
        <v>323</v>
      </c>
      <c r="F214" s="236" t="s">
        <v>324</v>
      </c>
      <c r="G214" s="237" t="s">
        <v>225</v>
      </c>
      <c r="H214" s="238">
        <v>3767.153</v>
      </c>
      <c r="I214" s="239"/>
      <c r="J214" s="240">
        <f>ROUND(I214*H214,2)</f>
        <v>0</v>
      </c>
      <c r="K214" s="236" t="s">
        <v>1</v>
      </c>
      <c r="L214" s="45"/>
      <c r="M214" s="241" t="s">
        <v>1</v>
      </c>
      <c r="N214" s="242" t="s">
        <v>43</v>
      </c>
      <c r="O214" s="92"/>
      <c r="P214" s="243">
        <f>O214*H214</f>
        <v>0</v>
      </c>
      <c r="Q214" s="243">
        <v>0.0007</v>
      </c>
      <c r="R214" s="243">
        <f>Q214*H214</f>
        <v>2.6370071</v>
      </c>
      <c r="S214" s="243">
        <v>0</v>
      </c>
      <c r="T214" s="24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5" t="s">
        <v>123</v>
      </c>
      <c r="AT214" s="245" t="s">
        <v>125</v>
      </c>
      <c r="AU214" s="245" t="s">
        <v>88</v>
      </c>
      <c r="AY214" s="18" t="s">
        <v>124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18" t="s">
        <v>86</v>
      </c>
      <c r="BK214" s="246">
        <f>ROUND(I214*H214,2)</f>
        <v>0</v>
      </c>
      <c r="BL214" s="18" t="s">
        <v>123</v>
      </c>
      <c r="BM214" s="245" t="s">
        <v>325</v>
      </c>
    </row>
    <row r="215" spans="1:47" s="2" customFormat="1" ht="12">
      <c r="A215" s="39"/>
      <c r="B215" s="40"/>
      <c r="C215" s="41"/>
      <c r="D215" s="249" t="s">
        <v>167</v>
      </c>
      <c r="E215" s="41"/>
      <c r="F215" s="250" t="s">
        <v>326</v>
      </c>
      <c r="G215" s="41"/>
      <c r="H215" s="41"/>
      <c r="I215" s="145"/>
      <c r="J215" s="41"/>
      <c r="K215" s="41"/>
      <c r="L215" s="45"/>
      <c r="M215" s="288"/>
      <c r="N215" s="289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167</v>
      </c>
      <c r="AU215" s="18" t="s">
        <v>88</v>
      </c>
    </row>
    <row r="216" spans="1:51" s="14" customFormat="1" ht="12">
      <c r="A216" s="14"/>
      <c r="B216" s="266"/>
      <c r="C216" s="267"/>
      <c r="D216" s="249" t="s">
        <v>227</v>
      </c>
      <c r="E216" s="268" t="s">
        <v>1</v>
      </c>
      <c r="F216" s="269" t="s">
        <v>327</v>
      </c>
      <c r="G216" s="267"/>
      <c r="H216" s="270">
        <v>3667.077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6" t="s">
        <v>227</v>
      </c>
      <c r="AU216" s="276" t="s">
        <v>88</v>
      </c>
      <c r="AV216" s="14" t="s">
        <v>88</v>
      </c>
      <c r="AW216" s="14" t="s">
        <v>33</v>
      </c>
      <c r="AX216" s="14" t="s">
        <v>78</v>
      </c>
      <c r="AY216" s="276" t="s">
        <v>124</v>
      </c>
    </row>
    <row r="217" spans="1:51" s="14" customFormat="1" ht="12">
      <c r="A217" s="14"/>
      <c r="B217" s="266"/>
      <c r="C217" s="267"/>
      <c r="D217" s="249" t="s">
        <v>227</v>
      </c>
      <c r="E217" s="268" t="s">
        <v>1</v>
      </c>
      <c r="F217" s="269" t="s">
        <v>328</v>
      </c>
      <c r="G217" s="267"/>
      <c r="H217" s="270">
        <v>100.076</v>
      </c>
      <c r="I217" s="271"/>
      <c r="J217" s="267"/>
      <c r="K217" s="267"/>
      <c r="L217" s="272"/>
      <c r="M217" s="273"/>
      <c r="N217" s="274"/>
      <c r="O217" s="274"/>
      <c r="P217" s="274"/>
      <c r="Q217" s="274"/>
      <c r="R217" s="274"/>
      <c r="S217" s="274"/>
      <c r="T217" s="27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6" t="s">
        <v>227</v>
      </c>
      <c r="AU217" s="276" t="s">
        <v>88</v>
      </c>
      <c r="AV217" s="14" t="s">
        <v>88</v>
      </c>
      <c r="AW217" s="14" t="s">
        <v>33</v>
      </c>
      <c r="AX217" s="14" t="s">
        <v>78</v>
      </c>
      <c r="AY217" s="276" t="s">
        <v>124</v>
      </c>
    </row>
    <row r="218" spans="1:51" s="15" customFormat="1" ht="12">
      <c r="A218" s="15"/>
      <c r="B218" s="277"/>
      <c r="C218" s="278"/>
      <c r="D218" s="249" t="s">
        <v>227</v>
      </c>
      <c r="E218" s="279" t="s">
        <v>1</v>
      </c>
      <c r="F218" s="280" t="s">
        <v>257</v>
      </c>
      <c r="G218" s="278"/>
      <c r="H218" s="281">
        <v>3767.153</v>
      </c>
      <c r="I218" s="282"/>
      <c r="J218" s="278"/>
      <c r="K218" s="278"/>
      <c r="L218" s="283"/>
      <c r="M218" s="284"/>
      <c r="N218" s="285"/>
      <c r="O218" s="285"/>
      <c r="P218" s="285"/>
      <c r="Q218" s="285"/>
      <c r="R218" s="285"/>
      <c r="S218" s="285"/>
      <c r="T218" s="28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87" t="s">
        <v>227</v>
      </c>
      <c r="AU218" s="287" t="s">
        <v>88</v>
      </c>
      <c r="AV218" s="15" t="s">
        <v>123</v>
      </c>
      <c r="AW218" s="15" t="s">
        <v>33</v>
      </c>
      <c r="AX218" s="15" t="s">
        <v>86</v>
      </c>
      <c r="AY218" s="287" t="s">
        <v>124</v>
      </c>
    </row>
    <row r="219" spans="1:65" s="2" customFormat="1" ht="21.75" customHeight="1">
      <c r="A219" s="39"/>
      <c r="B219" s="40"/>
      <c r="C219" s="234" t="s">
        <v>329</v>
      </c>
      <c r="D219" s="234" t="s">
        <v>125</v>
      </c>
      <c r="E219" s="235" t="s">
        <v>330</v>
      </c>
      <c r="F219" s="236" t="s">
        <v>331</v>
      </c>
      <c r="G219" s="237" t="s">
        <v>225</v>
      </c>
      <c r="H219" s="238">
        <v>102.772</v>
      </c>
      <c r="I219" s="239"/>
      <c r="J219" s="240">
        <f>ROUND(I219*H219,2)</f>
        <v>0</v>
      </c>
      <c r="K219" s="236" t="s">
        <v>1</v>
      </c>
      <c r="L219" s="45"/>
      <c r="M219" s="241" t="s">
        <v>1</v>
      </c>
      <c r="N219" s="242" t="s">
        <v>43</v>
      </c>
      <c r="O219" s="92"/>
      <c r="P219" s="243">
        <f>O219*H219</f>
        <v>0</v>
      </c>
      <c r="Q219" s="243">
        <v>0.027</v>
      </c>
      <c r="R219" s="243">
        <f>Q219*H219</f>
        <v>2.7748440000000003</v>
      </c>
      <c r="S219" s="243">
        <v>0</v>
      </c>
      <c r="T219" s="244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5" t="s">
        <v>123</v>
      </c>
      <c r="AT219" s="245" t="s">
        <v>125</v>
      </c>
      <c r="AU219" s="245" t="s">
        <v>88</v>
      </c>
      <c r="AY219" s="18" t="s">
        <v>124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18" t="s">
        <v>86</v>
      </c>
      <c r="BK219" s="246">
        <f>ROUND(I219*H219,2)</f>
        <v>0</v>
      </c>
      <c r="BL219" s="18" t="s">
        <v>123</v>
      </c>
      <c r="BM219" s="245" t="s">
        <v>332</v>
      </c>
    </row>
    <row r="220" spans="1:47" s="2" customFormat="1" ht="12">
      <c r="A220" s="39"/>
      <c r="B220" s="40"/>
      <c r="C220" s="41"/>
      <c r="D220" s="249" t="s">
        <v>167</v>
      </c>
      <c r="E220" s="41"/>
      <c r="F220" s="250" t="s">
        <v>333</v>
      </c>
      <c r="G220" s="41"/>
      <c r="H220" s="41"/>
      <c r="I220" s="145"/>
      <c r="J220" s="41"/>
      <c r="K220" s="41"/>
      <c r="L220" s="45"/>
      <c r="M220" s="288"/>
      <c r="N220" s="289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167</v>
      </c>
      <c r="AU220" s="18" t="s">
        <v>88</v>
      </c>
    </row>
    <row r="221" spans="1:51" s="13" customFormat="1" ht="12">
      <c r="A221" s="13"/>
      <c r="B221" s="256"/>
      <c r="C221" s="257"/>
      <c r="D221" s="249" t="s">
        <v>227</v>
      </c>
      <c r="E221" s="258" t="s">
        <v>1</v>
      </c>
      <c r="F221" s="259" t="s">
        <v>334</v>
      </c>
      <c r="G221" s="257"/>
      <c r="H221" s="258" t="s">
        <v>1</v>
      </c>
      <c r="I221" s="260"/>
      <c r="J221" s="257"/>
      <c r="K221" s="257"/>
      <c r="L221" s="261"/>
      <c r="M221" s="262"/>
      <c r="N221" s="263"/>
      <c r="O221" s="263"/>
      <c r="P221" s="263"/>
      <c r="Q221" s="263"/>
      <c r="R221" s="263"/>
      <c r="S221" s="263"/>
      <c r="T221" s="26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5" t="s">
        <v>227</v>
      </c>
      <c r="AU221" s="265" t="s">
        <v>88</v>
      </c>
      <c r="AV221" s="13" t="s">
        <v>86</v>
      </c>
      <c r="AW221" s="13" t="s">
        <v>33</v>
      </c>
      <c r="AX221" s="13" t="s">
        <v>78</v>
      </c>
      <c r="AY221" s="265" t="s">
        <v>124</v>
      </c>
    </row>
    <row r="222" spans="1:51" s="14" customFormat="1" ht="12">
      <c r="A222" s="14"/>
      <c r="B222" s="266"/>
      <c r="C222" s="267"/>
      <c r="D222" s="249" t="s">
        <v>227</v>
      </c>
      <c r="E222" s="268" t="s">
        <v>1</v>
      </c>
      <c r="F222" s="269" t="s">
        <v>335</v>
      </c>
      <c r="G222" s="267"/>
      <c r="H222" s="270">
        <v>102.772</v>
      </c>
      <c r="I222" s="271"/>
      <c r="J222" s="267"/>
      <c r="K222" s="267"/>
      <c r="L222" s="272"/>
      <c r="M222" s="273"/>
      <c r="N222" s="274"/>
      <c r="O222" s="274"/>
      <c r="P222" s="274"/>
      <c r="Q222" s="274"/>
      <c r="R222" s="274"/>
      <c r="S222" s="274"/>
      <c r="T222" s="27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6" t="s">
        <v>227</v>
      </c>
      <c r="AU222" s="276" t="s">
        <v>88</v>
      </c>
      <c r="AV222" s="14" t="s">
        <v>88</v>
      </c>
      <c r="AW222" s="14" t="s">
        <v>33</v>
      </c>
      <c r="AX222" s="14" t="s">
        <v>86</v>
      </c>
      <c r="AY222" s="276" t="s">
        <v>124</v>
      </c>
    </row>
    <row r="223" spans="1:65" s="2" customFormat="1" ht="21.75" customHeight="1">
      <c r="A223" s="39"/>
      <c r="B223" s="40"/>
      <c r="C223" s="234" t="s">
        <v>336</v>
      </c>
      <c r="D223" s="234" t="s">
        <v>125</v>
      </c>
      <c r="E223" s="235" t="s">
        <v>337</v>
      </c>
      <c r="F223" s="236" t="s">
        <v>338</v>
      </c>
      <c r="G223" s="237" t="s">
        <v>225</v>
      </c>
      <c r="H223" s="238">
        <v>3667.077</v>
      </c>
      <c r="I223" s="239"/>
      <c r="J223" s="240">
        <f>ROUND(I223*H223,2)</f>
        <v>0</v>
      </c>
      <c r="K223" s="236" t="s">
        <v>1</v>
      </c>
      <c r="L223" s="45"/>
      <c r="M223" s="241" t="s">
        <v>1</v>
      </c>
      <c r="N223" s="242" t="s">
        <v>43</v>
      </c>
      <c r="O223" s="92"/>
      <c r="P223" s="243">
        <f>O223*H223</f>
        <v>0</v>
      </c>
      <c r="Q223" s="243">
        <v>0.002</v>
      </c>
      <c r="R223" s="243">
        <f>Q223*H223</f>
        <v>7.334154000000001</v>
      </c>
      <c r="S223" s="243">
        <v>0</v>
      </c>
      <c r="T223" s="244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5" t="s">
        <v>123</v>
      </c>
      <c r="AT223" s="245" t="s">
        <v>125</v>
      </c>
      <c r="AU223" s="245" t="s">
        <v>88</v>
      </c>
      <c r="AY223" s="18" t="s">
        <v>124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18" t="s">
        <v>86</v>
      </c>
      <c r="BK223" s="246">
        <f>ROUND(I223*H223,2)</f>
        <v>0</v>
      </c>
      <c r="BL223" s="18" t="s">
        <v>123</v>
      </c>
      <c r="BM223" s="245" t="s">
        <v>339</v>
      </c>
    </row>
    <row r="224" spans="1:47" s="2" customFormat="1" ht="12">
      <c r="A224" s="39"/>
      <c r="B224" s="40"/>
      <c r="C224" s="41"/>
      <c r="D224" s="249" t="s">
        <v>167</v>
      </c>
      <c r="E224" s="41"/>
      <c r="F224" s="250" t="s">
        <v>317</v>
      </c>
      <c r="G224" s="41"/>
      <c r="H224" s="41"/>
      <c r="I224" s="145"/>
      <c r="J224" s="41"/>
      <c r="K224" s="41"/>
      <c r="L224" s="45"/>
      <c r="M224" s="288"/>
      <c r="N224" s="289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167</v>
      </c>
      <c r="AU224" s="18" t="s">
        <v>88</v>
      </c>
    </row>
    <row r="225" spans="1:51" s="14" customFormat="1" ht="12">
      <c r="A225" s="14"/>
      <c r="B225" s="266"/>
      <c r="C225" s="267"/>
      <c r="D225" s="249" t="s">
        <v>227</v>
      </c>
      <c r="E225" s="268" t="s">
        <v>1</v>
      </c>
      <c r="F225" s="269" t="s">
        <v>327</v>
      </c>
      <c r="G225" s="267"/>
      <c r="H225" s="270">
        <v>3667.077</v>
      </c>
      <c r="I225" s="271"/>
      <c r="J225" s="267"/>
      <c r="K225" s="267"/>
      <c r="L225" s="272"/>
      <c r="M225" s="273"/>
      <c r="N225" s="274"/>
      <c r="O225" s="274"/>
      <c r="P225" s="274"/>
      <c r="Q225" s="274"/>
      <c r="R225" s="274"/>
      <c r="S225" s="274"/>
      <c r="T225" s="27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6" t="s">
        <v>227</v>
      </c>
      <c r="AU225" s="276" t="s">
        <v>88</v>
      </c>
      <c r="AV225" s="14" t="s">
        <v>88</v>
      </c>
      <c r="AW225" s="14" t="s">
        <v>33</v>
      </c>
      <c r="AX225" s="14" t="s">
        <v>86</v>
      </c>
      <c r="AY225" s="276" t="s">
        <v>124</v>
      </c>
    </row>
    <row r="226" spans="1:65" s="2" customFormat="1" ht="16.5" customHeight="1">
      <c r="A226" s="39"/>
      <c r="B226" s="40"/>
      <c r="C226" s="234" t="s">
        <v>340</v>
      </c>
      <c r="D226" s="234" t="s">
        <v>125</v>
      </c>
      <c r="E226" s="235" t="s">
        <v>341</v>
      </c>
      <c r="F226" s="236" t="s">
        <v>342</v>
      </c>
      <c r="G226" s="237" t="s">
        <v>225</v>
      </c>
      <c r="H226" s="238">
        <v>2063.656</v>
      </c>
      <c r="I226" s="239"/>
      <c r="J226" s="240">
        <f>ROUND(I226*H226,2)</f>
        <v>0</v>
      </c>
      <c r="K226" s="236" t="s">
        <v>1</v>
      </c>
      <c r="L226" s="45"/>
      <c r="M226" s="241" t="s">
        <v>1</v>
      </c>
      <c r="N226" s="242" t="s">
        <v>43</v>
      </c>
      <c r="O226" s="92"/>
      <c r="P226" s="243">
        <f>O226*H226</f>
        <v>0</v>
      </c>
      <c r="Q226" s="243">
        <v>0.03</v>
      </c>
      <c r="R226" s="243">
        <f>Q226*H226</f>
        <v>61.909679999999994</v>
      </c>
      <c r="S226" s="243">
        <v>0</v>
      </c>
      <c r="T226" s="24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5" t="s">
        <v>123</v>
      </c>
      <c r="AT226" s="245" t="s">
        <v>125</v>
      </c>
      <c r="AU226" s="245" t="s">
        <v>88</v>
      </c>
      <c r="AY226" s="18" t="s">
        <v>124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18" t="s">
        <v>86</v>
      </c>
      <c r="BK226" s="246">
        <f>ROUND(I226*H226,2)</f>
        <v>0</v>
      </c>
      <c r="BL226" s="18" t="s">
        <v>123</v>
      </c>
      <c r="BM226" s="245" t="s">
        <v>343</v>
      </c>
    </row>
    <row r="227" spans="1:47" s="2" customFormat="1" ht="12">
      <c r="A227" s="39"/>
      <c r="B227" s="40"/>
      <c r="C227" s="41"/>
      <c r="D227" s="249" t="s">
        <v>167</v>
      </c>
      <c r="E227" s="41"/>
      <c r="F227" s="250" t="s">
        <v>344</v>
      </c>
      <c r="G227" s="41"/>
      <c r="H227" s="41"/>
      <c r="I227" s="145"/>
      <c r="J227" s="41"/>
      <c r="K227" s="41"/>
      <c r="L227" s="45"/>
      <c r="M227" s="288"/>
      <c r="N227" s="289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167</v>
      </c>
      <c r="AU227" s="18" t="s">
        <v>88</v>
      </c>
    </row>
    <row r="228" spans="1:51" s="13" customFormat="1" ht="12">
      <c r="A228" s="13"/>
      <c r="B228" s="256"/>
      <c r="C228" s="257"/>
      <c r="D228" s="249" t="s">
        <v>227</v>
      </c>
      <c r="E228" s="258" t="s">
        <v>1</v>
      </c>
      <c r="F228" s="259" t="s">
        <v>345</v>
      </c>
      <c r="G228" s="257"/>
      <c r="H228" s="258" t="s">
        <v>1</v>
      </c>
      <c r="I228" s="260"/>
      <c r="J228" s="257"/>
      <c r="K228" s="257"/>
      <c r="L228" s="261"/>
      <c r="M228" s="262"/>
      <c r="N228" s="263"/>
      <c r="O228" s="263"/>
      <c r="P228" s="263"/>
      <c r="Q228" s="263"/>
      <c r="R228" s="263"/>
      <c r="S228" s="263"/>
      <c r="T228" s="26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5" t="s">
        <v>227</v>
      </c>
      <c r="AU228" s="265" t="s">
        <v>88</v>
      </c>
      <c r="AV228" s="13" t="s">
        <v>86</v>
      </c>
      <c r="AW228" s="13" t="s">
        <v>33</v>
      </c>
      <c r="AX228" s="13" t="s">
        <v>78</v>
      </c>
      <c r="AY228" s="265" t="s">
        <v>124</v>
      </c>
    </row>
    <row r="229" spans="1:51" s="14" customFormat="1" ht="12">
      <c r="A229" s="14"/>
      <c r="B229" s="266"/>
      <c r="C229" s="267"/>
      <c r="D229" s="249" t="s">
        <v>227</v>
      </c>
      <c r="E229" s="268" t="s">
        <v>1</v>
      </c>
      <c r="F229" s="269" t="s">
        <v>346</v>
      </c>
      <c r="G229" s="267"/>
      <c r="H229" s="270">
        <v>2046.088</v>
      </c>
      <c r="I229" s="271"/>
      <c r="J229" s="267"/>
      <c r="K229" s="267"/>
      <c r="L229" s="272"/>
      <c r="M229" s="273"/>
      <c r="N229" s="274"/>
      <c r="O229" s="274"/>
      <c r="P229" s="274"/>
      <c r="Q229" s="274"/>
      <c r="R229" s="274"/>
      <c r="S229" s="274"/>
      <c r="T229" s="27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6" t="s">
        <v>227</v>
      </c>
      <c r="AU229" s="276" t="s">
        <v>88</v>
      </c>
      <c r="AV229" s="14" t="s">
        <v>88</v>
      </c>
      <c r="AW229" s="14" t="s">
        <v>33</v>
      </c>
      <c r="AX229" s="14" t="s">
        <v>78</v>
      </c>
      <c r="AY229" s="276" t="s">
        <v>124</v>
      </c>
    </row>
    <row r="230" spans="1:51" s="13" customFormat="1" ht="12">
      <c r="A230" s="13"/>
      <c r="B230" s="256"/>
      <c r="C230" s="257"/>
      <c r="D230" s="249" t="s">
        <v>227</v>
      </c>
      <c r="E230" s="258" t="s">
        <v>1</v>
      </c>
      <c r="F230" s="259" t="s">
        <v>347</v>
      </c>
      <c r="G230" s="257"/>
      <c r="H230" s="258" t="s">
        <v>1</v>
      </c>
      <c r="I230" s="260"/>
      <c r="J230" s="257"/>
      <c r="K230" s="257"/>
      <c r="L230" s="261"/>
      <c r="M230" s="262"/>
      <c r="N230" s="263"/>
      <c r="O230" s="263"/>
      <c r="P230" s="263"/>
      <c r="Q230" s="263"/>
      <c r="R230" s="263"/>
      <c r="S230" s="263"/>
      <c r="T230" s="26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5" t="s">
        <v>227</v>
      </c>
      <c r="AU230" s="265" t="s">
        <v>88</v>
      </c>
      <c r="AV230" s="13" t="s">
        <v>86</v>
      </c>
      <c r="AW230" s="13" t="s">
        <v>33</v>
      </c>
      <c r="AX230" s="13" t="s">
        <v>78</v>
      </c>
      <c r="AY230" s="265" t="s">
        <v>124</v>
      </c>
    </row>
    <row r="231" spans="1:51" s="14" customFormat="1" ht="12">
      <c r="A231" s="14"/>
      <c r="B231" s="266"/>
      <c r="C231" s="267"/>
      <c r="D231" s="249" t="s">
        <v>227</v>
      </c>
      <c r="E231" s="268" t="s">
        <v>1</v>
      </c>
      <c r="F231" s="269" t="s">
        <v>348</v>
      </c>
      <c r="G231" s="267"/>
      <c r="H231" s="270">
        <v>11.52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6" t="s">
        <v>227</v>
      </c>
      <c r="AU231" s="276" t="s">
        <v>88</v>
      </c>
      <c r="AV231" s="14" t="s">
        <v>88</v>
      </c>
      <c r="AW231" s="14" t="s">
        <v>33</v>
      </c>
      <c r="AX231" s="14" t="s">
        <v>78</v>
      </c>
      <c r="AY231" s="276" t="s">
        <v>124</v>
      </c>
    </row>
    <row r="232" spans="1:51" s="13" customFormat="1" ht="12">
      <c r="A232" s="13"/>
      <c r="B232" s="256"/>
      <c r="C232" s="257"/>
      <c r="D232" s="249" t="s">
        <v>227</v>
      </c>
      <c r="E232" s="258" t="s">
        <v>1</v>
      </c>
      <c r="F232" s="259" t="s">
        <v>349</v>
      </c>
      <c r="G232" s="257"/>
      <c r="H232" s="258" t="s">
        <v>1</v>
      </c>
      <c r="I232" s="260"/>
      <c r="J232" s="257"/>
      <c r="K232" s="257"/>
      <c r="L232" s="261"/>
      <c r="M232" s="262"/>
      <c r="N232" s="263"/>
      <c r="O232" s="263"/>
      <c r="P232" s="263"/>
      <c r="Q232" s="263"/>
      <c r="R232" s="263"/>
      <c r="S232" s="263"/>
      <c r="T232" s="26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5" t="s">
        <v>227</v>
      </c>
      <c r="AU232" s="265" t="s">
        <v>88</v>
      </c>
      <c r="AV232" s="13" t="s">
        <v>86</v>
      </c>
      <c r="AW232" s="13" t="s">
        <v>33</v>
      </c>
      <c r="AX232" s="13" t="s">
        <v>78</v>
      </c>
      <c r="AY232" s="265" t="s">
        <v>124</v>
      </c>
    </row>
    <row r="233" spans="1:51" s="14" customFormat="1" ht="12">
      <c r="A233" s="14"/>
      <c r="B233" s="266"/>
      <c r="C233" s="267"/>
      <c r="D233" s="249" t="s">
        <v>227</v>
      </c>
      <c r="E233" s="268" t="s">
        <v>1</v>
      </c>
      <c r="F233" s="269" t="s">
        <v>350</v>
      </c>
      <c r="G233" s="267"/>
      <c r="H233" s="270">
        <v>6.048</v>
      </c>
      <c r="I233" s="271"/>
      <c r="J233" s="267"/>
      <c r="K233" s="267"/>
      <c r="L233" s="272"/>
      <c r="M233" s="273"/>
      <c r="N233" s="274"/>
      <c r="O233" s="274"/>
      <c r="P233" s="274"/>
      <c r="Q233" s="274"/>
      <c r="R233" s="274"/>
      <c r="S233" s="274"/>
      <c r="T233" s="27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6" t="s">
        <v>227</v>
      </c>
      <c r="AU233" s="276" t="s">
        <v>88</v>
      </c>
      <c r="AV233" s="14" t="s">
        <v>88</v>
      </c>
      <c r="AW233" s="14" t="s">
        <v>33</v>
      </c>
      <c r="AX233" s="14" t="s">
        <v>78</v>
      </c>
      <c r="AY233" s="276" t="s">
        <v>124</v>
      </c>
    </row>
    <row r="234" spans="1:51" s="15" customFormat="1" ht="12">
      <c r="A234" s="15"/>
      <c r="B234" s="277"/>
      <c r="C234" s="278"/>
      <c r="D234" s="249" t="s">
        <v>227</v>
      </c>
      <c r="E234" s="279" t="s">
        <v>1</v>
      </c>
      <c r="F234" s="280" t="s">
        <v>257</v>
      </c>
      <c r="G234" s="278"/>
      <c r="H234" s="281">
        <v>2063.656</v>
      </c>
      <c r="I234" s="282"/>
      <c r="J234" s="278"/>
      <c r="K234" s="278"/>
      <c r="L234" s="283"/>
      <c r="M234" s="284"/>
      <c r="N234" s="285"/>
      <c r="O234" s="285"/>
      <c r="P234" s="285"/>
      <c r="Q234" s="285"/>
      <c r="R234" s="285"/>
      <c r="S234" s="285"/>
      <c r="T234" s="28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87" t="s">
        <v>227</v>
      </c>
      <c r="AU234" s="287" t="s">
        <v>88</v>
      </c>
      <c r="AV234" s="15" t="s">
        <v>123</v>
      </c>
      <c r="AW234" s="15" t="s">
        <v>33</v>
      </c>
      <c r="AX234" s="15" t="s">
        <v>86</v>
      </c>
      <c r="AY234" s="287" t="s">
        <v>124</v>
      </c>
    </row>
    <row r="235" spans="1:65" s="2" customFormat="1" ht="16.5" customHeight="1">
      <c r="A235" s="39"/>
      <c r="B235" s="40"/>
      <c r="C235" s="234" t="s">
        <v>351</v>
      </c>
      <c r="D235" s="234" t="s">
        <v>125</v>
      </c>
      <c r="E235" s="235" t="s">
        <v>352</v>
      </c>
      <c r="F235" s="236" t="s">
        <v>353</v>
      </c>
      <c r="G235" s="237" t="s">
        <v>225</v>
      </c>
      <c r="H235" s="238">
        <v>500</v>
      </c>
      <c r="I235" s="239"/>
      <c r="J235" s="240">
        <f>ROUND(I235*H235,2)</f>
        <v>0</v>
      </c>
      <c r="K235" s="236" t="s">
        <v>159</v>
      </c>
      <c r="L235" s="45"/>
      <c r="M235" s="241" t="s">
        <v>1</v>
      </c>
      <c r="N235" s="242" t="s">
        <v>43</v>
      </c>
      <c r="O235" s="92"/>
      <c r="P235" s="243">
        <f>O235*H235</f>
        <v>0</v>
      </c>
      <c r="Q235" s="243">
        <v>0</v>
      </c>
      <c r="R235" s="243">
        <f>Q235*H235</f>
        <v>0</v>
      </c>
      <c r="S235" s="243">
        <v>0</v>
      </c>
      <c r="T235" s="244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5" t="s">
        <v>123</v>
      </c>
      <c r="AT235" s="245" t="s">
        <v>125</v>
      </c>
      <c r="AU235" s="245" t="s">
        <v>88</v>
      </c>
      <c r="AY235" s="18" t="s">
        <v>124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18" t="s">
        <v>86</v>
      </c>
      <c r="BK235" s="246">
        <f>ROUND(I235*H235,2)</f>
        <v>0</v>
      </c>
      <c r="BL235" s="18" t="s">
        <v>123</v>
      </c>
      <c r="BM235" s="245" t="s">
        <v>354</v>
      </c>
    </row>
    <row r="236" spans="1:51" s="13" customFormat="1" ht="12">
      <c r="A236" s="13"/>
      <c r="B236" s="256"/>
      <c r="C236" s="257"/>
      <c r="D236" s="249" t="s">
        <v>227</v>
      </c>
      <c r="E236" s="258" t="s">
        <v>1</v>
      </c>
      <c r="F236" s="259" t="s">
        <v>280</v>
      </c>
      <c r="G236" s="257"/>
      <c r="H236" s="258" t="s">
        <v>1</v>
      </c>
      <c r="I236" s="260"/>
      <c r="J236" s="257"/>
      <c r="K236" s="257"/>
      <c r="L236" s="261"/>
      <c r="M236" s="262"/>
      <c r="N236" s="263"/>
      <c r="O236" s="263"/>
      <c r="P236" s="263"/>
      <c r="Q236" s="263"/>
      <c r="R236" s="263"/>
      <c r="S236" s="263"/>
      <c r="T236" s="26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5" t="s">
        <v>227</v>
      </c>
      <c r="AU236" s="265" t="s">
        <v>88</v>
      </c>
      <c r="AV236" s="13" t="s">
        <v>86</v>
      </c>
      <c r="AW236" s="13" t="s">
        <v>33</v>
      </c>
      <c r="AX236" s="13" t="s">
        <v>78</v>
      </c>
      <c r="AY236" s="265" t="s">
        <v>124</v>
      </c>
    </row>
    <row r="237" spans="1:51" s="14" customFormat="1" ht="12">
      <c r="A237" s="14"/>
      <c r="B237" s="266"/>
      <c r="C237" s="267"/>
      <c r="D237" s="249" t="s">
        <v>227</v>
      </c>
      <c r="E237" s="268" t="s">
        <v>1</v>
      </c>
      <c r="F237" s="269" t="s">
        <v>281</v>
      </c>
      <c r="G237" s="267"/>
      <c r="H237" s="270">
        <v>500</v>
      </c>
      <c r="I237" s="271"/>
      <c r="J237" s="267"/>
      <c r="K237" s="267"/>
      <c r="L237" s="272"/>
      <c r="M237" s="273"/>
      <c r="N237" s="274"/>
      <c r="O237" s="274"/>
      <c r="P237" s="274"/>
      <c r="Q237" s="274"/>
      <c r="R237" s="274"/>
      <c r="S237" s="274"/>
      <c r="T237" s="27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6" t="s">
        <v>227</v>
      </c>
      <c r="AU237" s="276" t="s">
        <v>88</v>
      </c>
      <c r="AV237" s="14" t="s">
        <v>88</v>
      </c>
      <c r="AW237" s="14" t="s">
        <v>33</v>
      </c>
      <c r="AX237" s="14" t="s">
        <v>86</v>
      </c>
      <c r="AY237" s="276" t="s">
        <v>124</v>
      </c>
    </row>
    <row r="238" spans="1:65" s="2" customFormat="1" ht="21.75" customHeight="1">
      <c r="A238" s="39"/>
      <c r="B238" s="40"/>
      <c r="C238" s="234" t="s">
        <v>355</v>
      </c>
      <c r="D238" s="234" t="s">
        <v>125</v>
      </c>
      <c r="E238" s="235" t="s">
        <v>356</v>
      </c>
      <c r="F238" s="236" t="s">
        <v>357</v>
      </c>
      <c r="G238" s="237" t="s">
        <v>225</v>
      </c>
      <c r="H238" s="238">
        <v>959.212</v>
      </c>
      <c r="I238" s="239"/>
      <c r="J238" s="240">
        <f>ROUND(I238*H238,2)</f>
        <v>0</v>
      </c>
      <c r="K238" s="236" t="s">
        <v>159</v>
      </c>
      <c r="L238" s="45"/>
      <c r="M238" s="241" t="s">
        <v>1</v>
      </c>
      <c r="N238" s="242" t="s">
        <v>43</v>
      </c>
      <c r="O238" s="92"/>
      <c r="P238" s="243">
        <f>O238*H238</f>
        <v>0</v>
      </c>
      <c r="Q238" s="243">
        <v>0</v>
      </c>
      <c r="R238" s="243">
        <f>Q238*H238</f>
        <v>0</v>
      </c>
      <c r="S238" s="243">
        <v>0</v>
      </c>
      <c r="T238" s="244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5" t="s">
        <v>123</v>
      </c>
      <c r="AT238" s="245" t="s">
        <v>125</v>
      </c>
      <c r="AU238" s="245" t="s">
        <v>88</v>
      </c>
      <c r="AY238" s="18" t="s">
        <v>124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18" t="s">
        <v>86</v>
      </c>
      <c r="BK238" s="246">
        <f>ROUND(I238*H238,2)</f>
        <v>0</v>
      </c>
      <c r="BL238" s="18" t="s">
        <v>123</v>
      </c>
      <c r="BM238" s="245" t="s">
        <v>358</v>
      </c>
    </row>
    <row r="239" spans="1:51" s="14" customFormat="1" ht="12">
      <c r="A239" s="14"/>
      <c r="B239" s="266"/>
      <c r="C239" s="267"/>
      <c r="D239" s="249" t="s">
        <v>227</v>
      </c>
      <c r="E239" s="268" t="s">
        <v>1</v>
      </c>
      <c r="F239" s="269" t="s">
        <v>359</v>
      </c>
      <c r="G239" s="267"/>
      <c r="H239" s="270">
        <v>372.054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6" t="s">
        <v>227</v>
      </c>
      <c r="AU239" s="276" t="s">
        <v>88</v>
      </c>
      <c r="AV239" s="14" t="s">
        <v>88</v>
      </c>
      <c r="AW239" s="14" t="s">
        <v>33</v>
      </c>
      <c r="AX239" s="14" t="s">
        <v>78</v>
      </c>
      <c r="AY239" s="276" t="s">
        <v>124</v>
      </c>
    </row>
    <row r="240" spans="1:51" s="14" customFormat="1" ht="12">
      <c r="A240" s="14"/>
      <c r="B240" s="266"/>
      <c r="C240" s="267"/>
      <c r="D240" s="249" t="s">
        <v>227</v>
      </c>
      <c r="E240" s="268" t="s">
        <v>1</v>
      </c>
      <c r="F240" s="269" t="s">
        <v>360</v>
      </c>
      <c r="G240" s="267"/>
      <c r="H240" s="270">
        <v>166.334</v>
      </c>
      <c r="I240" s="271"/>
      <c r="J240" s="267"/>
      <c r="K240" s="267"/>
      <c r="L240" s="272"/>
      <c r="M240" s="273"/>
      <c r="N240" s="274"/>
      <c r="O240" s="274"/>
      <c r="P240" s="274"/>
      <c r="Q240" s="274"/>
      <c r="R240" s="274"/>
      <c r="S240" s="274"/>
      <c r="T240" s="27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6" t="s">
        <v>227</v>
      </c>
      <c r="AU240" s="276" t="s">
        <v>88</v>
      </c>
      <c r="AV240" s="14" t="s">
        <v>88</v>
      </c>
      <c r="AW240" s="14" t="s">
        <v>33</v>
      </c>
      <c r="AX240" s="14" t="s">
        <v>78</v>
      </c>
      <c r="AY240" s="276" t="s">
        <v>124</v>
      </c>
    </row>
    <row r="241" spans="1:51" s="14" customFormat="1" ht="12">
      <c r="A241" s="14"/>
      <c r="B241" s="266"/>
      <c r="C241" s="267"/>
      <c r="D241" s="249" t="s">
        <v>227</v>
      </c>
      <c r="E241" s="268" t="s">
        <v>1</v>
      </c>
      <c r="F241" s="269" t="s">
        <v>361</v>
      </c>
      <c r="G241" s="267"/>
      <c r="H241" s="270">
        <v>63.515</v>
      </c>
      <c r="I241" s="271"/>
      <c r="J241" s="267"/>
      <c r="K241" s="267"/>
      <c r="L241" s="272"/>
      <c r="M241" s="273"/>
      <c r="N241" s="274"/>
      <c r="O241" s="274"/>
      <c r="P241" s="274"/>
      <c r="Q241" s="274"/>
      <c r="R241" s="274"/>
      <c r="S241" s="274"/>
      <c r="T241" s="27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6" t="s">
        <v>227</v>
      </c>
      <c r="AU241" s="276" t="s">
        <v>88</v>
      </c>
      <c r="AV241" s="14" t="s">
        <v>88</v>
      </c>
      <c r="AW241" s="14" t="s">
        <v>33</v>
      </c>
      <c r="AX241" s="14" t="s">
        <v>78</v>
      </c>
      <c r="AY241" s="276" t="s">
        <v>124</v>
      </c>
    </row>
    <row r="242" spans="1:51" s="14" customFormat="1" ht="12">
      <c r="A242" s="14"/>
      <c r="B242" s="266"/>
      <c r="C242" s="267"/>
      <c r="D242" s="249" t="s">
        <v>227</v>
      </c>
      <c r="E242" s="268" t="s">
        <v>1</v>
      </c>
      <c r="F242" s="269" t="s">
        <v>362</v>
      </c>
      <c r="G242" s="267"/>
      <c r="H242" s="270">
        <v>20.968</v>
      </c>
      <c r="I242" s="271"/>
      <c r="J242" s="267"/>
      <c r="K242" s="267"/>
      <c r="L242" s="272"/>
      <c r="M242" s="273"/>
      <c r="N242" s="274"/>
      <c r="O242" s="274"/>
      <c r="P242" s="274"/>
      <c r="Q242" s="274"/>
      <c r="R242" s="274"/>
      <c r="S242" s="274"/>
      <c r="T242" s="27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6" t="s">
        <v>227</v>
      </c>
      <c r="AU242" s="276" t="s">
        <v>88</v>
      </c>
      <c r="AV242" s="14" t="s">
        <v>88</v>
      </c>
      <c r="AW242" s="14" t="s">
        <v>33</v>
      </c>
      <c r="AX242" s="14" t="s">
        <v>78</v>
      </c>
      <c r="AY242" s="276" t="s">
        <v>124</v>
      </c>
    </row>
    <row r="243" spans="1:51" s="14" customFormat="1" ht="12">
      <c r="A243" s="14"/>
      <c r="B243" s="266"/>
      <c r="C243" s="267"/>
      <c r="D243" s="249" t="s">
        <v>227</v>
      </c>
      <c r="E243" s="268" t="s">
        <v>1</v>
      </c>
      <c r="F243" s="269" t="s">
        <v>363</v>
      </c>
      <c r="G243" s="267"/>
      <c r="H243" s="270">
        <v>11.301</v>
      </c>
      <c r="I243" s="271"/>
      <c r="J243" s="267"/>
      <c r="K243" s="267"/>
      <c r="L243" s="272"/>
      <c r="M243" s="273"/>
      <c r="N243" s="274"/>
      <c r="O243" s="274"/>
      <c r="P243" s="274"/>
      <c r="Q243" s="274"/>
      <c r="R243" s="274"/>
      <c r="S243" s="274"/>
      <c r="T243" s="27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6" t="s">
        <v>227</v>
      </c>
      <c r="AU243" s="276" t="s">
        <v>88</v>
      </c>
      <c r="AV243" s="14" t="s">
        <v>88</v>
      </c>
      <c r="AW243" s="14" t="s">
        <v>33</v>
      </c>
      <c r="AX243" s="14" t="s">
        <v>78</v>
      </c>
      <c r="AY243" s="276" t="s">
        <v>124</v>
      </c>
    </row>
    <row r="244" spans="1:51" s="14" customFormat="1" ht="12">
      <c r="A244" s="14"/>
      <c r="B244" s="266"/>
      <c r="C244" s="267"/>
      <c r="D244" s="249" t="s">
        <v>227</v>
      </c>
      <c r="E244" s="268" t="s">
        <v>1</v>
      </c>
      <c r="F244" s="269" t="s">
        <v>364</v>
      </c>
      <c r="G244" s="267"/>
      <c r="H244" s="270">
        <v>125.04</v>
      </c>
      <c r="I244" s="271"/>
      <c r="J244" s="267"/>
      <c r="K244" s="267"/>
      <c r="L244" s="272"/>
      <c r="M244" s="273"/>
      <c r="N244" s="274"/>
      <c r="O244" s="274"/>
      <c r="P244" s="274"/>
      <c r="Q244" s="274"/>
      <c r="R244" s="274"/>
      <c r="S244" s="274"/>
      <c r="T244" s="27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6" t="s">
        <v>227</v>
      </c>
      <c r="AU244" s="276" t="s">
        <v>88</v>
      </c>
      <c r="AV244" s="14" t="s">
        <v>88</v>
      </c>
      <c r="AW244" s="14" t="s">
        <v>33</v>
      </c>
      <c r="AX244" s="14" t="s">
        <v>78</v>
      </c>
      <c r="AY244" s="276" t="s">
        <v>124</v>
      </c>
    </row>
    <row r="245" spans="1:51" s="14" customFormat="1" ht="12">
      <c r="A245" s="14"/>
      <c r="B245" s="266"/>
      <c r="C245" s="267"/>
      <c r="D245" s="249" t="s">
        <v>227</v>
      </c>
      <c r="E245" s="268" t="s">
        <v>1</v>
      </c>
      <c r="F245" s="269" t="s">
        <v>365</v>
      </c>
      <c r="G245" s="267"/>
      <c r="H245" s="270">
        <v>200</v>
      </c>
      <c r="I245" s="271"/>
      <c r="J245" s="267"/>
      <c r="K245" s="267"/>
      <c r="L245" s="272"/>
      <c r="M245" s="273"/>
      <c r="N245" s="274"/>
      <c r="O245" s="274"/>
      <c r="P245" s="274"/>
      <c r="Q245" s="274"/>
      <c r="R245" s="274"/>
      <c r="S245" s="274"/>
      <c r="T245" s="27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6" t="s">
        <v>227</v>
      </c>
      <c r="AU245" s="276" t="s">
        <v>88</v>
      </c>
      <c r="AV245" s="14" t="s">
        <v>88</v>
      </c>
      <c r="AW245" s="14" t="s">
        <v>33</v>
      </c>
      <c r="AX245" s="14" t="s">
        <v>78</v>
      </c>
      <c r="AY245" s="276" t="s">
        <v>124</v>
      </c>
    </row>
    <row r="246" spans="1:51" s="15" customFormat="1" ht="12">
      <c r="A246" s="15"/>
      <c r="B246" s="277"/>
      <c r="C246" s="278"/>
      <c r="D246" s="249" t="s">
        <v>227</v>
      </c>
      <c r="E246" s="279" t="s">
        <v>1</v>
      </c>
      <c r="F246" s="280" t="s">
        <v>257</v>
      </c>
      <c r="G246" s="278"/>
      <c r="H246" s="281">
        <v>959.212</v>
      </c>
      <c r="I246" s="282"/>
      <c r="J246" s="278"/>
      <c r="K246" s="278"/>
      <c r="L246" s="283"/>
      <c r="M246" s="284"/>
      <c r="N246" s="285"/>
      <c r="O246" s="285"/>
      <c r="P246" s="285"/>
      <c r="Q246" s="285"/>
      <c r="R246" s="285"/>
      <c r="S246" s="285"/>
      <c r="T246" s="28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87" t="s">
        <v>227</v>
      </c>
      <c r="AU246" s="287" t="s">
        <v>88</v>
      </c>
      <c r="AV246" s="15" t="s">
        <v>123</v>
      </c>
      <c r="AW246" s="15" t="s">
        <v>33</v>
      </c>
      <c r="AX246" s="15" t="s">
        <v>86</v>
      </c>
      <c r="AY246" s="287" t="s">
        <v>124</v>
      </c>
    </row>
    <row r="247" spans="1:65" s="2" customFormat="1" ht="16.5" customHeight="1">
      <c r="A247" s="39"/>
      <c r="B247" s="40"/>
      <c r="C247" s="234" t="s">
        <v>7</v>
      </c>
      <c r="D247" s="234" t="s">
        <v>125</v>
      </c>
      <c r="E247" s="235" t="s">
        <v>366</v>
      </c>
      <c r="F247" s="236" t="s">
        <v>367</v>
      </c>
      <c r="G247" s="237" t="s">
        <v>225</v>
      </c>
      <c r="H247" s="238">
        <v>3820.65</v>
      </c>
      <c r="I247" s="239"/>
      <c r="J247" s="240">
        <f>ROUND(I247*H247,2)</f>
        <v>0</v>
      </c>
      <c r="K247" s="236" t="s">
        <v>159</v>
      </c>
      <c r="L247" s="45"/>
      <c r="M247" s="241" t="s">
        <v>1</v>
      </c>
      <c r="N247" s="242" t="s">
        <v>43</v>
      </c>
      <c r="O247" s="92"/>
      <c r="P247" s="243">
        <f>O247*H247</f>
        <v>0</v>
      </c>
      <c r="Q247" s="243">
        <v>0</v>
      </c>
      <c r="R247" s="243">
        <f>Q247*H247</f>
        <v>0</v>
      </c>
      <c r="S247" s="243">
        <v>0</v>
      </c>
      <c r="T247" s="244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5" t="s">
        <v>123</v>
      </c>
      <c r="AT247" s="245" t="s">
        <v>125</v>
      </c>
      <c r="AU247" s="245" t="s">
        <v>88</v>
      </c>
      <c r="AY247" s="18" t="s">
        <v>124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18" t="s">
        <v>86</v>
      </c>
      <c r="BK247" s="246">
        <f>ROUND(I247*H247,2)</f>
        <v>0</v>
      </c>
      <c r="BL247" s="18" t="s">
        <v>123</v>
      </c>
      <c r="BM247" s="245" t="s">
        <v>368</v>
      </c>
    </row>
    <row r="248" spans="1:51" s="14" customFormat="1" ht="12">
      <c r="A248" s="14"/>
      <c r="B248" s="266"/>
      <c r="C248" s="267"/>
      <c r="D248" s="249" t="s">
        <v>227</v>
      </c>
      <c r="E248" s="268" t="s">
        <v>1</v>
      </c>
      <c r="F248" s="269" t="s">
        <v>369</v>
      </c>
      <c r="G248" s="267"/>
      <c r="H248" s="270">
        <v>3720.574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6" t="s">
        <v>227</v>
      </c>
      <c r="AU248" s="276" t="s">
        <v>88</v>
      </c>
      <c r="AV248" s="14" t="s">
        <v>88</v>
      </c>
      <c r="AW248" s="14" t="s">
        <v>33</v>
      </c>
      <c r="AX248" s="14" t="s">
        <v>78</v>
      </c>
      <c r="AY248" s="276" t="s">
        <v>124</v>
      </c>
    </row>
    <row r="249" spans="1:51" s="14" customFormat="1" ht="12">
      <c r="A249" s="14"/>
      <c r="B249" s="266"/>
      <c r="C249" s="267"/>
      <c r="D249" s="249" t="s">
        <v>227</v>
      </c>
      <c r="E249" s="268" t="s">
        <v>1</v>
      </c>
      <c r="F249" s="269" t="s">
        <v>370</v>
      </c>
      <c r="G249" s="267"/>
      <c r="H249" s="270">
        <v>100.076</v>
      </c>
      <c r="I249" s="271"/>
      <c r="J249" s="267"/>
      <c r="K249" s="267"/>
      <c r="L249" s="272"/>
      <c r="M249" s="273"/>
      <c r="N249" s="274"/>
      <c r="O249" s="274"/>
      <c r="P249" s="274"/>
      <c r="Q249" s="274"/>
      <c r="R249" s="274"/>
      <c r="S249" s="274"/>
      <c r="T249" s="27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6" t="s">
        <v>227</v>
      </c>
      <c r="AU249" s="276" t="s">
        <v>88</v>
      </c>
      <c r="AV249" s="14" t="s">
        <v>88</v>
      </c>
      <c r="AW249" s="14" t="s">
        <v>33</v>
      </c>
      <c r="AX249" s="14" t="s">
        <v>78</v>
      </c>
      <c r="AY249" s="276" t="s">
        <v>124</v>
      </c>
    </row>
    <row r="250" spans="1:51" s="15" customFormat="1" ht="12">
      <c r="A250" s="15"/>
      <c r="B250" s="277"/>
      <c r="C250" s="278"/>
      <c r="D250" s="249" t="s">
        <v>227</v>
      </c>
      <c r="E250" s="279" t="s">
        <v>1</v>
      </c>
      <c r="F250" s="280" t="s">
        <v>257</v>
      </c>
      <c r="G250" s="278"/>
      <c r="H250" s="281">
        <v>3820.65</v>
      </c>
      <c r="I250" s="282"/>
      <c r="J250" s="278"/>
      <c r="K250" s="278"/>
      <c r="L250" s="283"/>
      <c r="M250" s="284"/>
      <c r="N250" s="285"/>
      <c r="O250" s="285"/>
      <c r="P250" s="285"/>
      <c r="Q250" s="285"/>
      <c r="R250" s="285"/>
      <c r="S250" s="285"/>
      <c r="T250" s="286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87" t="s">
        <v>227</v>
      </c>
      <c r="AU250" s="287" t="s">
        <v>88</v>
      </c>
      <c r="AV250" s="15" t="s">
        <v>123</v>
      </c>
      <c r="AW250" s="15" t="s">
        <v>33</v>
      </c>
      <c r="AX250" s="15" t="s">
        <v>86</v>
      </c>
      <c r="AY250" s="287" t="s">
        <v>124</v>
      </c>
    </row>
    <row r="251" spans="1:65" s="2" customFormat="1" ht="21.75" customHeight="1">
      <c r="A251" s="39"/>
      <c r="B251" s="40"/>
      <c r="C251" s="234" t="s">
        <v>371</v>
      </c>
      <c r="D251" s="234" t="s">
        <v>125</v>
      </c>
      <c r="E251" s="235" t="s">
        <v>372</v>
      </c>
      <c r="F251" s="236" t="s">
        <v>373</v>
      </c>
      <c r="G251" s="237" t="s">
        <v>225</v>
      </c>
      <c r="H251" s="238">
        <v>57.704</v>
      </c>
      <c r="I251" s="239"/>
      <c r="J251" s="240">
        <f>ROUND(I251*H251,2)</f>
        <v>0</v>
      </c>
      <c r="K251" s="236" t="s">
        <v>159</v>
      </c>
      <c r="L251" s="45"/>
      <c r="M251" s="241" t="s">
        <v>1</v>
      </c>
      <c r="N251" s="242" t="s">
        <v>43</v>
      </c>
      <c r="O251" s="92"/>
      <c r="P251" s="243">
        <f>O251*H251</f>
        <v>0</v>
      </c>
      <c r="Q251" s="243">
        <v>0.07426</v>
      </c>
      <c r="R251" s="243">
        <f>Q251*H251</f>
        <v>4.28509904</v>
      </c>
      <c r="S251" s="243">
        <v>0</v>
      </c>
      <c r="T251" s="244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5" t="s">
        <v>123</v>
      </c>
      <c r="AT251" s="245" t="s">
        <v>125</v>
      </c>
      <c r="AU251" s="245" t="s">
        <v>88</v>
      </c>
      <c r="AY251" s="18" t="s">
        <v>124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18" t="s">
        <v>86</v>
      </c>
      <c r="BK251" s="246">
        <f>ROUND(I251*H251,2)</f>
        <v>0</v>
      </c>
      <c r="BL251" s="18" t="s">
        <v>123</v>
      </c>
      <c r="BM251" s="245" t="s">
        <v>374</v>
      </c>
    </row>
    <row r="252" spans="1:51" s="14" customFormat="1" ht="12">
      <c r="A252" s="14"/>
      <c r="B252" s="266"/>
      <c r="C252" s="267"/>
      <c r="D252" s="249" t="s">
        <v>227</v>
      </c>
      <c r="E252" s="268" t="s">
        <v>1</v>
      </c>
      <c r="F252" s="269" t="s">
        <v>375</v>
      </c>
      <c r="G252" s="267"/>
      <c r="H252" s="270">
        <v>57.704</v>
      </c>
      <c r="I252" s="271"/>
      <c r="J252" s="267"/>
      <c r="K252" s="267"/>
      <c r="L252" s="272"/>
      <c r="M252" s="273"/>
      <c r="N252" s="274"/>
      <c r="O252" s="274"/>
      <c r="P252" s="274"/>
      <c r="Q252" s="274"/>
      <c r="R252" s="274"/>
      <c r="S252" s="274"/>
      <c r="T252" s="27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6" t="s">
        <v>227</v>
      </c>
      <c r="AU252" s="276" t="s">
        <v>88</v>
      </c>
      <c r="AV252" s="14" t="s">
        <v>88</v>
      </c>
      <c r="AW252" s="14" t="s">
        <v>33</v>
      </c>
      <c r="AX252" s="14" t="s">
        <v>86</v>
      </c>
      <c r="AY252" s="276" t="s">
        <v>124</v>
      </c>
    </row>
    <row r="253" spans="1:63" s="12" customFormat="1" ht="22.8" customHeight="1">
      <c r="A253" s="12"/>
      <c r="B253" s="220"/>
      <c r="C253" s="221"/>
      <c r="D253" s="222" t="s">
        <v>77</v>
      </c>
      <c r="E253" s="247" t="s">
        <v>164</v>
      </c>
      <c r="F253" s="247" t="s">
        <v>376</v>
      </c>
      <c r="G253" s="221"/>
      <c r="H253" s="221"/>
      <c r="I253" s="224"/>
      <c r="J253" s="248">
        <f>BK253</f>
        <v>0</v>
      </c>
      <c r="K253" s="221"/>
      <c r="L253" s="226"/>
      <c r="M253" s="227"/>
      <c r="N253" s="228"/>
      <c r="O253" s="228"/>
      <c r="P253" s="229">
        <f>SUM(P254:P379)</f>
        <v>0</v>
      </c>
      <c r="Q253" s="228"/>
      <c r="R253" s="229">
        <f>SUM(R254:R379)</f>
        <v>12.09</v>
      </c>
      <c r="S253" s="228"/>
      <c r="T253" s="230">
        <f>SUM(T254:T379)</f>
        <v>276.186438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31" t="s">
        <v>86</v>
      </c>
      <c r="AT253" s="232" t="s">
        <v>77</v>
      </c>
      <c r="AU253" s="232" t="s">
        <v>86</v>
      </c>
      <c r="AY253" s="231" t="s">
        <v>124</v>
      </c>
      <c r="BK253" s="233">
        <f>SUM(BK254:BK379)</f>
        <v>0</v>
      </c>
    </row>
    <row r="254" spans="1:65" s="2" customFormat="1" ht="21.75" customHeight="1">
      <c r="A254" s="39"/>
      <c r="B254" s="40"/>
      <c r="C254" s="234" t="s">
        <v>377</v>
      </c>
      <c r="D254" s="234" t="s">
        <v>125</v>
      </c>
      <c r="E254" s="235" t="s">
        <v>378</v>
      </c>
      <c r="F254" s="236" t="s">
        <v>379</v>
      </c>
      <c r="G254" s="237" t="s">
        <v>225</v>
      </c>
      <c r="H254" s="238">
        <v>4386.08</v>
      </c>
      <c r="I254" s="239"/>
      <c r="J254" s="240">
        <f>ROUND(I254*H254,2)</f>
        <v>0</v>
      </c>
      <c r="K254" s="236" t="s">
        <v>159</v>
      </c>
      <c r="L254" s="45"/>
      <c r="M254" s="241" t="s">
        <v>1</v>
      </c>
      <c r="N254" s="242" t="s">
        <v>43</v>
      </c>
      <c r="O254" s="92"/>
      <c r="P254" s="243">
        <f>O254*H254</f>
        <v>0</v>
      </c>
      <c r="Q254" s="243">
        <v>0</v>
      </c>
      <c r="R254" s="243">
        <f>Q254*H254</f>
        <v>0</v>
      </c>
      <c r="S254" s="243">
        <v>0</v>
      </c>
      <c r="T254" s="244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5" t="s">
        <v>123</v>
      </c>
      <c r="AT254" s="245" t="s">
        <v>125</v>
      </c>
      <c r="AU254" s="245" t="s">
        <v>88</v>
      </c>
      <c r="AY254" s="18" t="s">
        <v>124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18" t="s">
        <v>86</v>
      </c>
      <c r="BK254" s="246">
        <f>ROUND(I254*H254,2)</f>
        <v>0</v>
      </c>
      <c r="BL254" s="18" t="s">
        <v>123</v>
      </c>
      <c r="BM254" s="245" t="s">
        <v>380</v>
      </c>
    </row>
    <row r="255" spans="1:51" s="14" customFormat="1" ht="12">
      <c r="A255" s="14"/>
      <c r="B255" s="266"/>
      <c r="C255" s="267"/>
      <c r="D255" s="249" t="s">
        <v>227</v>
      </c>
      <c r="E255" s="268" t="s">
        <v>1</v>
      </c>
      <c r="F255" s="269" t="s">
        <v>381</v>
      </c>
      <c r="G255" s="267"/>
      <c r="H255" s="270">
        <v>1577.6</v>
      </c>
      <c r="I255" s="271"/>
      <c r="J255" s="267"/>
      <c r="K255" s="267"/>
      <c r="L255" s="272"/>
      <c r="M255" s="273"/>
      <c r="N255" s="274"/>
      <c r="O255" s="274"/>
      <c r="P255" s="274"/>
      <c r="Q255" s="274"/>
      <c r="R255" s="274"/>
      <c r="S255" s="274"/>
      <c r="T255" s="27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6" t="s">
        <v>227</v>
      </c>
      <c r="AU255" s="276" t="s">
        <v>88</v>
      </c>
      <c r="AV255" s="14" t="s">
        <v>88</v>
      </c>
      <c r="AW255" s="14" t="s">
        <v>33</v>
      </c>
      <c r="AX255" s="14" t="s">
        <v>78</v>
      </c>
      <c r="AY255" s="276" t="s">
        <v>124</v>
      </c>
    </row>
    <row r="256" spans="1:51" s="14" customFormat="1" ht="12">
      <c r="A256" s="14"/>
      <c r="B256" s="266"/>
      <c r="C256" s="267"/>
      <c r="D256" s="249" t="s">
        <v>227</v>
      </c>
      <c r="E256" s="268" t="s">
        <v>1</v>
      </c>
      <c r="F256" s="269" t="s">
        <v>382</v>
      </c>
      <c r="G256" s="267"/>
      <c r="H256" s="270">
        <v>576</v>
      </c>
      <c r="I256" s="271"/>
      <c r="J256" s="267"/>
      <c r="K256" s="267"/>
      <c r="L256" s="272"/>
      <c r="M256" s="273"/>
      <c r="N256" s="274"/>
      <c r="O256" s="274"/>
      <c r="P256" s="274"/>
      <c r="Q256" s="274"/>
      <c r="R256" s="274"/>
      <c r="S256" s="274"/>
      <c r="T256" s="27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6" t="s">
        <v>227</v>
      </c>
      <c r="AU256" s="276" t="s">
        <v>88</v>
      </c>
      <c r="AV256" s="14" t="s">
        <v>88</v>
      </c>
      <c r="AW256" s="14" t="s">
        <v>33</v>
      </c>
      <c r="AX256" s="14" t="s">
        <v>78</v>
      </c>
      <c r="AY256" s="276" t="s">
        <v>124</v>
      </c>
    </row>
    <row r="257" spans="1:51" s="14" customFormat="1" ht="12">
      <c r="A257" s="14"/>
      <c r="B257" s="266"/>
      <c r="C257" s="267"/>
      <c r="D257" s="249" t="s">
        <v>227</v>
      </c>
      <c r="E257" s="268" t="s">
        <v>1</v>
      </c>
      <c r="F257" s="269" t="s">
        <v>383</v>
      </c>
      <c r="G257" s="267"/>
      <c r="H257" s="270">
        <v>1134</v>
      </c>
      <c r="I257" s="271"/>
      <c r="J257" s="267"/>
      <c r="K257" s="267"/>
      <c r="L257" s="272"/>
      <c r="M257" s="273"/>
      <c r="N257" s="274"/>
      <c r="O257" s="274"/>
      <c r="P257" s="274"/>
      <c r="Q257" s="274"/>
      <c r="R257" s="274"/>
      <c r="S257" s="274"/>
      <c r="T257" s="27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6" t="s">
        <v>227</v>
      </c>
      <c r="AU257" s="276" t="s">
        <v>88</v>
      </c>
      <c r="AV257" s="14" t="s">
        <v>88</v>
      </c>
      <c r="AW257" s="14" t="s">
        <v>33</v>
      </c>
      <c r="AX257" s="14" t="s">
        <v>78</v>
      </c>
      <c r="AY257" s="276" t="s">
        <v>124</v>
      </c>
    </row>
    <row r="258" spans="1:51" s="14" customFormat="1" ht="12">
      <c r="A258" s="14"/>
      <c r="B258" s="266"/>
      <c r="C258" s="267"/>
      <c r="D258" s="249" t="s">
        <v>227</v>
      </c>
      <c r="E258" s="268" t="s">
        <v>1</v>
      </c>
      <c r="F258" s="269" t="s">
        <v>384</v>
      </c>
      <c r="G258" s="267"/>
      <c r="H258" s="270">
        <v>120</v>
      </c>
      <c r="I258" s="271"/>
      <c r="J258" s="267"/>
      <c r="K258" s="267"/>
      <c r="L258" s="272"/>
      <c r="M258" s="273"/>
      <c r="N258" s="274"/>
      <c r="O258" s="274"/>
      <c r="P258" s="274"/>
      <c r="Q258" s="274"/>
      <c r="R258" s="274"/>
      <c r="S258" s="274"/>
      <c r="T258" s="27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6" t="s">
        <v>227</v>
      </c>
      <c r="AU258" s="276" t="s">
        <v>88</v>
      </c>
      <c r="AV258" s="14" t="s">
        <v>88</v>
      </c>
      <c r="AW258" s="14" t="s">
        <v>33</v>
      </c>
      <c r="AX258" s="14" t="s">
        <v>78</v>
      </c>
      <c r="AY258" s="276" t="s">
        <v>124</v>
      </c>
    </row>
    <row r="259" spans="1:51" s="14" customFormat="1" ht="12">
      <c r="A259" s="14"/>
      <c r="B259" s="266"/>
      <c r="C259" s="267"/>
      <c r="D259" s="249" t="s">
        <v>227</v>
      </c>
      <c r="E259" s="268" t="s">
        <v>1</v>
      </c>
      <c r="F259" s="269" t="s">
        <v>385</v>
      </c>
      <c r="G259" s="267"/>
      <c r="H259" s="270">
        <v>392</v>
      </c>
      <c r="I259" s="271"/>
      <c r="J259" s="267"/>
      <c r="K259" s="267"/>
      <c r="L259" s="272"/>
      <c r="M259" s="273"/>
      <c r="N259" s="274"/>
      <c r="O259" s="274"/>
      <c r="P259" s="274"/>
      <c r="Q259" s="274"/>
      <c r="R259" s="274"/>
      <c r="S259" s="274"/>
      <c r="T259" s="27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6" t="s">
        <v>227</v>
      </c>
      <c r="AU259" s="276" t="s">
        <v>88</v>
      </c>
      <c r="AV259" s="14" t="s">
        <v>88</v>
      </c>
      <c r="AW259" s="14" t="s">
        <v>33</v>
      </c>
      <c r="AX259" s="14" t="s">
        <v>78</v>
      </c>
      <c r="AY259" s="276" t="s">
        <v>124</v>
      </c>
    </row>
    <row r="260" spans="1:51" s="14" customFormat="1" ht="12">
      <c r="A260" s="14"/>
      <c r="B260" s="266"/>
      <c r="C260" s="267"/>
      <c r="D260" s="249" t="s">
        <v>227</v>
      </c>
      <c r="E260" s="268" t="s">
        <v>1</v>
      </c>
      <c r="F260" s="269" t="s">
        <v>386</v>
      </c>
      <c r="G260" s="267"/>
      <c r="H260" s="270">
        <v>520</v>
      </c>
      <c r="I260" s="271"/>
      <c r="J260" s="267"/>
      <c r="K260" s="267"/>
      <c r="L260" s="272"/>
      <c r="M260" s="273"/>
      <c r="N260" s="274"/>
      <c r="O260" s="274"/>
      <c r="P260" s="274"/>
      <c r="Q260" s="274"/>
      <c r="R260" s="274"/>
      <c r="S260" s="274"/>
      <c r="T260" s="27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6" t="s">
        <v>227</v>
      </c>
      <c r="AU260" s="276" t="s">
        <v>88</v>
      </c>
      <c r="AV260" s="14" t="s">
        <v>88</v>
      </c>
      <c r="AW260" s="14" t="s">
        <v>33</v>
      </c>
      <c r="AX260" s="14" t="s">
        <v>78</v>
      </c>
      <c r="AY260" s="276" t="s">
        <v>124</v>
      </c>
    </row>
    <row r="261" spans="1:51" s="14" customFormat="1" ht="12">
      <c r="A261" s="14"/>
      <c r="B261" s="266"/>
      <c r="C261" s="267"/>
      <c r="D261" s="249" t="s">
        <v>227</v>
      </c>
      <c r="E261" s="268" t="s">
        <v>1</v>
      </c>
      <c r="F261" s="269" t="s">
        <v>387</v>
      </c>
      <c r="G261" s="267"/>
      <c r="H261" s="270">
        <v>37.5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6" t="s">
        <v>227</v>
      </c>
      <c r="AU261" s="276" t="s">
        <v>88</v>
      </c>
      <c r="AV261" s="14" t="s">
        <v>88</v>
      </c>
      <c r="AW261" s="14" t="s">
        <v>33</v>
      </c>
      <c r="AX261" s="14" t="s">
        <v>78</v>
      </c>
      <c r="AY261" s="276" t="s">
        <v>124</v>
      </c>
    </row>
    <row r="262" spans="1:51" s="14" customFormat="1" ht="12">
      <c r="A262" s="14"/>
      <c r="B262" s="266"/>
      <c r="C262" s="267"/>
      <c r="D262" s="249" t="s">
        <v>227</v>
      </c>
      <c r="E262" s="268" t="s">
        <v>1</v>
      </c>
      <c r="F262" s="269" t="s">
        <v>388</v>
      </c>
      <c r="G262" s="267"/>
      <c r="H262" s="270">
        <v>28.98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6" t="s">
        <v>227</v>
      </c>
      <c r="AU262" s="276" t="s">
        <v>88</v>
      </c>
      <c r="AV262" s="14" t="s">
        <v>88</v>
      </c>
      <c r="AW262" s="14" t="s">
        <v>33</v>
      </c>
      <c r="AX262" s="14" t="s">
        <v>78</v>
      </c>
      <c r="AY262" s="276" t="s">
        <v>124</v>
      </c>
    </row>
    <row r="263" spans="1:51" s="15" customFormat="1" ht="12">
      <c r="A263" s="15"/>
      <c r="B263" s="277"/>
      <c r="C263" s="278"/>
      <c r="D263" s="249" t="s">
        <v>227</v>
      </c>
      <c r="E263" s="279" t="s">
        <v>169</v>
      </c>
      <c r="F263" s="280" t="s">
        <v>257</v>
      </c>
      <c r="G263" s="278"/>
      <c r="H263" s="281">
        <v>4386.08</v>
      </c>
      <c r="I263" s="282"/>
      <c r="J263" s="278"/>
      <c r="K263" s="278"/>
      <c r="L263" s="283"/>
      <c r="M263" s="284"/>
      <c r="N263" s="285"/>
      <c r="O263" s="285"/>
      <c r="P263" s="285"/>
      <c r="Q263" s="285"/>
      <c r="R263" s="285"/>
      <c r="S263" s="285"/>
      <c r="T263" s="286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87" t="s">
        <v>227</v>
      </c>
      <c r="AU263" s="287" t="s">
        <v>88</v>
      </c>
      <c r="AV263" s="15" t="s">
        <v>123</v>
      </c>
      <c r="AW263" s="15" t="s">
        <v>33</v>
      </c>
      <c r="AX263" s="15" t="s">
        <v>86</v>
      </c>
      <c r="AY263" s="287" t="s">
        <v>124</v>
      </c>
    </row>
    <row r="264" spans="1:65" s="2" customFormat="1" ht="21.75" customHeight="1">
      <c r="A264" s="39"/>
      <c r="B264" s="40"/>
      <c r="C264" s="234" t="s">
        <v>389</v>
      </c>
      <c r="D264" s="234" t="s">
        <v>125</v>
      </c>
      <c r="E264" s="235" t="s">
        <v>390</v>
      </c>
      <c r="F264" s="236" t="s">
        <v>391</v>
      </c>
      <c r="G264" s="237" t="s">
        <v>225</v>
      </c>
      <c r="H264" s="238">
        <v>438608</v>
      </c>
      <c r="I264" s="239"/>
      <c r="J264" s="240">
        <f>ROUND(I264*H264,2)</f>
        <v>0</v>
      </c>
      <c r="K264" s="236" t="s">
        <v>159</v>
      </c>
      <c r="L264" s="45"/>
      <c r="M264" s="241" t="s">
        <v>1</v>
      </c>
      <c r="N264" s="242" t="s">
        <v>43</v>
      </c>
      <c r="O264" s="92"/>
      <c r="P264" s="243">
        <f>O264*H264</f>
        <v>0</v>
      </c>
      <c r="Q264" s="243">
        <v>0</v>
      </c>
      <c r="R264" s="243">
        <f>Q264*H264</f>
        <v>0</v>
      </c>
      <c r="S264" s="243">
        <v>0</v>
      </c>
      <c r="T264" s="244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5" t="s">
        <v>123</v>
      </c>
      <c r="AT264" s="245" t="s">
        <v>125</v>
      </c>
      <c r="AU264" s="245" t="s">
        <v>88</v>
      </c>
      <c r="AY264" s="18" t="s">
        <v>124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18" t="s">
        <v>86</v>
      </c>
      <c r="BK264" s="246">
        <f>ROUND(I264*H264,2)</f>
        <v>0</v>
      </c>
      <c r="BL264" s="18" t="s">
        <v>123</v>
      </c>
      <c r="BM264" s="245" t="s">
        <v>392</v>
      </c>
    </row>
    <row r="265" spans="1:51" s="14" customFormat="1" ht="12">
      <c r="A265" s="14"/>
      <c r="B265" s="266"/>
      <c r="C265" s="267"/>
      <c r="D265" s="249" t="s">
        <v>227</v>
      </c>
      <c r="E265" s="268" t="s">
        <v>1</v>
      </c>
      <c r="F265" s="269" t="s">
        <v>393</v>
      </c>
      <c r="G265" s="267"/>
      <c r="H265" s="270">
        <v>438608</v>
      </c>
      <c r="I265" s="271"/>
      <c r="J265" s="267"/>
      <c r="K265" s="267"/>
      <c r="L265" s="272"/>
      <c r="M265" s="273"/>
      <c r="N265" s="274"/>
      <c r="O265" s="274"/>
      <c r="P265" s="274"/>
      <c r="Q265" s="274"/>
      <c r="R265" s="274"/>
      <c r="S265" s="274"/>
      <c r="T265" s="27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6" t="s">
        <v>227</v>
      </c>
      <c r="AU265" s="276" t="s">
        <v>88</v>
      </c>
      <c r="AV265" s="14" t="s">
        <v>88</v>
      </c>
      <c r="AW265" s="14" t="s">
        <v>33</v>
      </c>
      <c r="AX265" s="14" t="s">
        <v>86</v>
      </c>
      <c r="AY265" s="276" t="s">
        <v>124</v>
      </c>
    </row>
    <row r="266" spans="1:65" s="2" customFormat="1" ht="21.75" customHeight="1">
      <c r="A266" s="39"/>
      <c r="B266" s="40"/>
      <c r="C266" s="234" t="s">
        <v>394</v>
      </c>
      <c r="D266" s="234" t="s">
        <v>125</v>
      </c>
      <c r="E266" s="235" t="s">
        <v>395</v>
      </c>
      <c r="F266" s="236" t="s">
        <v>396</v>
      </c>
      <c r="G266" s="237" t="s">
        <v>225</v>
      </c>
      <c r="H266" s="238">
        <v>4386.08</v>
      </c>
      <c r="I266" s="239"/>
      <c r="J266" s="240">
        <f>ROUND(I266*H266,2)</f>
        <v>0</v>
      </c>
      <c r="K266" s="236" t="s">
        <v>159</v>
      </c>
      <c r="L266" s="45"/>
      <c r="M266" s="241" t="s">
        <v>1</v>
      </c>
      <c r="N266" s="242" t="s">
        <v>43</v>
      </c>
      <c r="O266" s="92"/>
      <c r="P266" s="243">
        <f>O266*H266</f>
        <v>0</v>
      </c>
      <c r="Q266" s="243">
        <v>0</v>
      </c>
      <c r="R266" s="243">
        <f>Q266*H266</f>
        <v>0</v>
      </c>
      <c r="S266" s="243">
        <v>0</v>
      </c>
      <c r="T266" s="244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5" t="s">
        <v>123</v>
      </c>
      <c r="AT266" s="245" t="s">
        <v>125</v>
      </c>
      <c r="AU266" s="245" t="s">
        <v>88</v>
      </c>
      <c r="AY266" s="18" t="s">
        <v>124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18" t="s">
        <v>86</v>
      </c>
      <c r="BK266" s="246">
        <f>ROUND(I266*H266,2)</f>
        <v>0</v>
      </c>
      <c r="BL266" s="18" t="s">
        <v>123</v>
      </c>
      <c r="BM266" s="245" t="s">
        <v>397</v>
      </c>
    </row>
    <row r="267" spans="1:51" s="14" customFormat="1" ht="12">
      <c r="A267" s="14"/>
      <c r="B267" s="266"/>
      <c r="C267" s="267"/>
      <c r="D267" s="249" t="s">
        <v>227</v>
      </c>
      <c r="E267" s="268" t="s">
        <v>1</v>
      </c>
      <c r="F267" s="269" t="s">
        <v>169</v>
      </c>
      <c r="G267" s="267"/>
      <c r="H267" s="270">
        <v>4386.08</v>
      </c>
      <c r="I267" s="271"/>
      <c r="J267" s="267"/>
      <c r="K267" s="267"/>
      <c r="L267" s="272"/>
      <c r="M267" s="273"/>
      <c r="N267" s="274"/>
      <c r="O267" s="274"/>
      <c r="P267" s="274"/>
      <c r="Q267" s="274"/>
      <c r="R267" s="274"/>
      <c r="S267" s="274"/>
      <c r="T267" s="27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6" t="s">
        <v>227</v>
      </c>
      <c r="AU267" s="276" t="s">
        <v>88</v>
      </c>
      <c r="AV267" s="14" t="s">
        <v>88</v>
      </c>
      <c r="AW267" s="14" t="s">
        <v>33</v>
      </c>
      <c r="AX267" s="14" t="s">
        <v>86</v>
      </c>
      <c r="AY267" s="276" t="s">
        <v>124</v>
      </c>
    </row>
    <row r="268" spans="1:65" s="2" customFormat="1" ht="16.5" customHeight="1">
      <c r="A268" s="39"/>
      <c r="B268" s="40"/>
      <c r="C268" s="234" t="s">
        <v>398</v>
      </c>
      <c r="D268" s="234" t="s">
        <v>125</v>
      </c>
      <c r="E268" s="235" t="s">
        <v>399</v>
      </c>
      <c r="F268" s="236" t="s">
        <v>400</v>
      </c>
      <c r="G268" s="237" t="s">
        <v>225</v>
      </c>
      <c r="H268" s="238">
        <v>4386.08</v>
      </c>
      <c r="I268" s="239"/>
      <c r="J268" s="240">
        <f>ROUND(I268*H268,2)</f>
        <v>0</v>
      </c>
      <c r="K268" s="236" t="s">
        <v>159</v>
      </c>
      <c r="L268" s="45"/>
      <c r="M268" s="241" t="s">
        <v>1</v>
      </c>
      <c r="N268" s="242" t="s">
        <v>43</v>
      </c>
      <c r="O268" s="92"/>
      <c r="P268" s="243">
        <f>O268*H268</f>
        <v>0</v>
      </c>
      <c r="Q268" s="243">
        <v>0</v>
      </c>
      <c r="R268" s="243">
        <f>Q268*H268</f>
        <v>0</v>
      </c>
      <c r="S268" s="243">
        <v>0</v>
      </c>
      <c r="T268" s="244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5" t="s">
        <v>123</v>
      </c>
      <c r="AT268" s="245" t="s">
        <v>125</v>
      </c>
      <c r="AU268" s="245" t="s">
        <v>88</v>
      </c>
      <c r="AY268" s="18" t="s">
        <v>124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18" t="s">
        <v>86</v>
      </c>
      <c r="BK268" s="246">
        <f>ROUND(I268*H268,2)</f>
        <v>0</v>
      </c>
      <c r="BL268" s="18" t="s">
        <v>123</v>
      </c>
      <c r="BM268" s="245" t="s">
        <v>401</v>
      </c>
    </row>
    <row r="269" spans="1:51" s="14" customFormat="1" ht="12">
      <c r="A269" s="14"/>
      <c r="B269" s="266"/>
      <c r="C269" s="267"/>
      <c r="D269" s="249" t="s">
        <v>227</v>
      </c>
      <c r="E269" s="268" t="s">
        <v>1</v>
      </c>
      <c r="F269" s="269" t="s">
        <v>169</v>
      </c>
      <c r="G269" s="267"/>
      <c r="H269" s="270">
        <v>4386.08</v>
      </c>
      <c r="I269" s="271"/>
      <c r="J269" s="267"/>
      <c r="K269" s="267"/>
      <c r="L269" s="272"/>
      <c r="M269" s="273"/>
      <c r="N269" s="274"/>
      <c r="O269" s="274"/>
      <c r="P269" s="274"/>
      <c r="Q269" s="274"/>
      <c r="R269" s="274"/>
      <c r="S269" s="274"/>
      <c r="T269" s="27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6" t="s">
        <v>227</v>
      </c>
      <c r="AU269" s="276" t="s">
        <v>88</v>
      </c>
      <c r="AV269" s="14" t="s">
        <v>88</v>
      </c>
      <c r="AW269" s="14" t="s">
        <v>33</v>
      </c>
      <c r="AX269" s="14" t="s">
        <v>86</v>
      </c>
      <c r="AY269" s="276" t="s">
        <v>124</v>
      </c>
    </row>
    <row r="270" spans="1:65" s="2" customFormat="1" ht="16.5" customHeight="1">
      <c r="A270" s="39"/>
      <c r="B270" s="40"/>
      <c r="C270" s="234" t="s">
        <v>402</v>
      </c>
      <c r="D270" s="234" t="s">
        <v>125</v>
      </c>
      <c r="E270" s="235" t="s">
        <v>403</v>
      </c>
      <c r="F270" s="236" t="s">
        <v>404</v>
      </c>
      <c r="G270" s="237" t="s">
        <v>225</v>
      </c>
      <c r="H270" s="238">
        <v>438608</v>
      </c>
      <c r="I270" s="239"/>
      <c r="J270" s="240">
        <f>ROUND(I270*H270,2)</f>
        <v>0</v>
      </c>
      <c r="K270" s="236" t="s">
        <v>159</v>
      </c>
      <c r="L270" s="45"/>
      <c r="M270" s="241" t="s">
        <v>1</v>
      </c>
      <c r="N270" s="242" t="s">
        <v>43</v>
      </c>
      <c r="O270" s="92"/>
      <c r="P270" s="243">
        <f>O270*H270</f>
        <v>0</v>
      </c>
      <c r="Q270" s="243">
        <v>0</v>
      </c>
      <c r="R270" s="243">
        <f>Q270*H270</f>
        <v>0</v>
      </c>
      <c r="S270" s="243">
        <v>0</v>
      </c>
      <c r="T270" s="244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5" t="s">
        <v>123</v>
      </c>
      <c r="AT270" s="245" t="s">
        <v>125</v>
      </c>
      <c r="AU270" s="245" t="s">
        <v>88</v>
      </c>
      <c r="AY270" s="18" t="s">
        <v>124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18" t="s">
        <v>86</v>
      </c>
      <c r="BK270" s="246">
        <f>ROUND(I270*H270,2)</f>
        <v>0</v>
      </c>
      <c r="BL270" s="18" t="s">
        <v>123</v>
      </c>
      <c r="BM270" s="245" t="s">
        <v>405</v>
      </c>
    </row>
    <row r="271" spans="1:51" s="14" customFormat="1" ht="12">
      <c r="A271" s="14"/>
      <c r="B271" s="266"/>
      <c r="C271" s="267"/>
      <c r="D271" s="249" t="s">
        <v>227</v>
      </c>
      <c r="E271" s="268" t="s">
        <v>1</v>
      </c>
      <c r="F271" s="269" t="s">
        <v>406</v>
      </c>
      <c r="G271" s="267"/>
      <c r="H271" s="270">
        <v>438608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6" t="s">
        <v>227</v>
      </c>
      <c r="AU271" s="276" t="s">
        <v>88</v>
      </c>
      <c r="AV271" s="14" t="s">
        <v>88</v>
      </c>
      <c r="AW271" s="14" t="s">
        <v>33</v>
      </c>
      <c r="AX271" s="14" t="s">
        <v>86</v>
      </c>
      <c r="AY271" s="276" t="s">
        <v>124</v>
      </c>
    </row>
    <row r="272" spans="1:65" s="2" customFormat="1" ht="16.5" customHeight="1">
      <c r="A272" s="39"/>
      <c r="B272" s="40"/>
      <c r="C272" s="234" t="s">
        <v>407</v>
      </c>
      <c r="D272" s="234" t="s">
        <v>125</v>
      </c>
      <c r="E272" s="235" t="s">
        <v>408</v>
      </c>
      <c r="F272" s="236" t="s">
        <v>409</v>
      </c>
      <c r="G272" s="237" t="s">
        <v>225</v>
      </c>
      <c r="H272" s="238">
        <v>4386.08</v>
      </c>
      <c r="I272" s="239"/>
      <c r="J272" s="240">
        <f>ROUND(I272*H272,2)</f>
        <v>0</v>
      </c>
      <c r="K272" s="236" t="s">
        <v>159</v>
      </c>
      <c r="L272" s="45"/>
      <c r="M272" s="241" t="s">
        <v>1</v>
      </c>
      <c r="N272" s="242" t="s">
        <v>43</v>
      </c>
      <c r="O272" s="92"/>
      <c r="P272" s="243">
        <f>O272*H272</f>
        <v>0</v>
      </c>
      <c r="Q272" s="243">
        <v>0</v>
      </c>
      <c r="R272" s="243">
        <f>Q272*H272</f>
        <v>0</v>
      </c>
      <c r="S272" s="243">
        <v>0</v>
      </c>
      <c r="T272" s="244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5" t="s">
        <v>123</v>
      </c>
      <c r="AT272" s="245" t="s">
        <v>125</v>
      </c>
      <c r="AU272" s="245" t="s">
        <v>88</v>
      </c>
      <c r="AY272" s="18" t="s">
        <v>124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18" t="s">
        <v>86</v>
      </c>
      <c r="BK272" s="246">
        <f>ROUND(I272*H272,2)</f>
        <v>0</v>
      </c>
      <c r="BL272" s="18" t="s">
        <v>123</v>
      </c>
      <c r="BM272" s="245" t="s">
        <v>410</v>
      </c>
    </row>
    <row r="273" spans="1:51" s="14" customFormat="1" ht="12">
      <c r="A273" s="14"/>
      <c r="B273" s="266"/>
      <c r="C273" s="267"/>
      <c r="D273" s="249" t="s">
        <v>227</v>
      </c>
      <c r="E273" s="268" t="s">
        <v>1</v>
      </c>
      <c r="F273" s="269" t="s">
        <v>169</v>
      </c>
      <c r="G273" s="267"/>
      <c r="H273" s="270">
        <v>4386.08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6" t="s">
        <v>227</v>
      </c>
      <c r="AU273" s="276" t="s">
        <v>88</v>
      </c>
      <c r="AV273" s="14" t="s">
        <v>88</v>
      </c>
      <c r="AW273" s="14" t="s">
        <v>33</v>
      </c>
      <c r="AX273" s="14" t="s">
        <v>86</v>
      </c>
      <c r="AY273" s="276" t="s">
        <v>124</v>
      </c>
    </row>
    <row r="274" spans="1:65" s="2" customFormat="1" ht="16.5" customHeight="1">
      <c r="A274" s="39"/>
      <c r="B274" s="40"/>
      <c r="C274" s="234" t="s">
        <v>411</v>
      </c>
      <c r="D274" s="234" t="s">
        <v>125</v>
      </c>
      <c r="E274" s="235" t="s">
        <v>412</v>
      </c>
      <c r="F274" s="236" t="s">
        <v>413</v>
      </c>
      <c r="G274" s="237" t="s">
        <v>225</v>
      </c>
      <c r="H274" s="238">
        <v>39.2</v>
      </c>
      <c r="I274" s="239"/>
      <c r="J274" s="240">
        <f>ROUND(I274*H274,2)</f>
        <v>0</v>
      </c>
      <c r="K274" s="236" t="s">
        <v>159</v>
      </c>
      <c r="L274" s="45"/>
      <c r="M274" s="241" t="s">
        <v>1</v>
      </c>
      <c r="N274" s="242" t="s">
        <v>43</v>
      </c>
      <c r="O274" s="92"/>
      <c r="P274" s="243">
        <f>O274*H274</f>
        <v>0</v>
      </c>
      <c r="Q274" s="243">
        <v>0</v>
      </c>
      <c r="R274" s="243">
        <f>Q274*H274</f>
        <v>0</v>
      </c>
      <c r="S274" s="243">
        <v>0.261</v>
      </c>
      <c r="T274" s="244">
        <f>S274*H274</f>
        <v>10.231200000000001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5" t="s">
        <v>123</v>
      </c>
      <c r="AT274" s="245" t="s">
        <v>125</v>
      </c>
      <c r="AU274" s="245" t="s">
        <v>88</v>
      </c>
      <c r="AY274" s="18" t="s">
        <v>124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18" t="s">
        <v>86</v>
      </c>
      <c r="BK274" s="246">
        <f>ROUND(I274*H274,2)</f>
        <v>0</v>
      </c>
      <c r="BL274" s="18" t="s">
        <v>123</v>
      </c>
      <c r="BM274" s="245" t="s">
        <v>414</v>
      </c>
    </row>
    <row r="275" spans="1:51" s="13" customFormat="1" ht="12">
      <c r="A275" s="13"/>
      <c r="B275" s="256"/>
      <c r="C275" s="257"/>
      <c r="D275" s="249" t="s">
        <v>227</v>
      </c>
      <c r="E275" s="258" t="s">
        <v>1</v>
      </c>
      <c r="F275" s="259" t="s">
        <v>415</v>
      </c>
      <c r="G275" s="257"/>
      <c r="H275" s="258" t="s">
        <v>1</v>
      </c>
      <c r="I275" s="260"/>
      <c r="J275" s="257"/>
      <c r="K275" s="257"/>
      <c r="L275" s="261"/>
      <c r="M275" s="262"/>
      <c r="N275" s="263"/>
      <c r="O275" s="263"/>
      <c r="P275" s="263"/>
      <c r="Q275" s="263"/>
      <c r="R275" s="263"/>
      <c r="S275" s="263"/>
      <c r="T275" s="26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5" t="s">
        <v>227</v>
      </c>
      <c r="AU275" s="265" t="s">
        <v>88</v>
      </c>
      <c r="AV275" s="13" t="s">
        <v>86</v>
      </c>
      <c r="AW275" s="13" t="s">
        <v>33</v>
      </c>
      <c r="AX275" s="13" t="s">
        <v>78</v>
      </c>
      <c r="AY275" s="265" t="s">
        <v>124</v>
      </c>
    </row>
    <row r="276" spans="1:51" s="14" customFormat="1" ht="12">
      <c r="A276" s="14"/>
      <c r="B276" s="266"/>
      <c r="C276" s="267"/>
      <c r="D276" s="249" t="s">
        <v>227</v>
      </c>
      <c r="E276" s="268" t="s">
        <v>1</v>
      </c>
      <c r="F276" s="269" t="s">
        <v>416</v>
      </c>
      <c r="G276" s="267"/>
      <c r="H276" s="270">
        <v>39.2</v>
      </c>
      <c r="I276" s="271"/>
      <c r="J276" s="267"/>
      <c r="K276" s="267"/>
      <c r="L276" s="272"/>
      <c r="M276" s="273"/>
      <c r="N276" s="274"/>
      <c r="O276" s="274"/>
      <c r="P276" s="274"/>
      <c r="Q276" s="274"/>
      <c r="R276" s="274"/>
      <c r="S276" s="274"/>
      <c r="T276" s="27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6" t="s">
        <v>227</v>
      </c>
      <c r="AU276" s="276" t="s">
        <v>88</v>
      </c>
      <c r="AV276" s="14" t="s">
        <v>88</v>
      </c>
      <c r="AW276" s="14" t="s">
        <v>33</v>
      </c>
      <c r="AX276" s="14" t="s">
        <v>86</v>
      </c>
      <c r="AY276" s="276" t="s">
        <v>124</v>
      </c>
    </row>
    <row r="277" spans="1:65" s="2" customFormat="1" ht="21.75" customHeight="1">
      <c r="A277" s="39"/>
      <c r="B277" s="40"/>
      <c r="C277" s="234" t="s">
        <v>417</v>
      </c>
      <c r="D277" s="234" t="s">
        <v>125</v>
      </c>
      <c r="E277" s="235" t="s">
        <v>418</v>
      </c>
      <c r="F277" s="236" t="s">
        <v>419</v>
      </c>
      <c r="G277" s="237" t="s">
        <v>225</v>
      </c>
      <c r="H277" s="238">
        <v>240.36</v>
      </c>
      <c r="I277" s="239"/>
      <c r="J277" s="240">
        <f>ROUND(I277*H277,2)</f>
        <v>0</v>
      </c>
      <c r="K277" s="236" t="s">
        <v>1</v>
      </c>
      <c r="L277" s="45"/>
      <c r="M277" s="241" t="s">
        <v>1</v>
      </c>
      <c r="N277" s="242" t="s">
        <v>43</v>
      </c>
      <c r="O277" s="92"/>
      <c r="P277" s="243">
        <f>O277*H277</f>
        <v>0</v>
      </c>
      <c r="Q277" s="243">
        <v>0</v>
      </c>
      <c r="R277" s="243">
        <f>Q277*H277</f>
        <v>0</v>
      </c>
      <c r="S277" s="243">
        <v>0.055</v>
      </c>
      <c r="T277" s="244">
        <f>S277*H277</f>
        <v>13.219800000000001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5" t="s">
        <v>123</v>
      </c>
      <c r="AT277" s="245" t="s">
        <v>125</v>
      </c>
      <c r="AU277" s="245" t="s">
        <v>88</v>
      </c>
      <c r="AY277" s="18" t="s">
        <v>124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18" t="s">
        <v>86</v>
      </c>
      <c r="BK277" s="246">
        <f>ROUND(I277*H277,2)</f>
        <v>0</v>
      </c>
      <c r="BL277" s="18" t="s">
        <v>123</v>
      </c>
      <c r="BM277" s="245" t="s">
        <v>420</v>
      </c>
    </row>
    <row r="278" spans="1:51" s="13" customFormat="1" ht="12">
      <c r="A278" s="13"/>
      <c r="B278" s="256"/>
      <c r="C278" s="257"/>
      <c r="D278" s="249" t="s">
        <v>227</v>
      </c>
      <c r="E278" s="258" t="s">
        <v>1</v>
      </c>
      <c r="F278" s="259" t="s">
        <v>421</v>
      </c>
      <c r="G278" s="257"/>
      <c r="H278" s="258" t="s">
        <v>1</v>
      </c>
      <c r="I278" s="260"/>
      <c r="J278" s="257"/>
      <c r="K278" s="257"/>
      <c r="L278" s="261"/>
      <c r="M278" s="262"/>
      <c r="N278" s="263"/>
      <c r="O278" s="263"/>
      <c r="P278" s="263"/>
      <c r="Q278" s="263"/>
      <c r="R278" s="263"/>
      <c r="S278" s="263"/>
      <c r="T278" s="26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5" t="s">
        <v>227</v>
      </c>
      <c r="AU278" s="265" t="s">
        <v>88</v>
      </c>
      <c r="AV278" s="13" t="s">
        <v>86</v>
      </c>
      <c r="AW278" s="13" t="s">
        <v>33</v>
      </c>
      <c r="AX278" s="13" t="s">
        <v>78</v>
      </c>
      <c r="AY278" s="265" t="s">
        <v>124</v>
      </c>
    </row>
    <row r="279" spans="1:51" s="14" customFormat="1" ht="12">
      <c r="A279" s="14"/>
      <c r="B279" s="266"/>
      <c r="C279" s="267"/>
      <c r="D279" s="249" t="s">
        <v>227</v>
      </c>
      <c r="E279" s="268" t="s">
        <v>1</v>
      </c>
      <c r="F279" s="269" t="s">
        <v>422</v>
      </c>
      <c r="G279" s="267"/>
      <c r="H279" s="270">
        <v>75.052</v>
      </c>
      <c r="I279" s="271"/>
      <c r="J279" s="267"/>
      <c r="K279" s="267"/>
      <c r="L279" s="272"/>
      <c r="M279" s="273"/>
      <c r="N279" s="274"/>
      <c r="O279" s="274"/>
      <c r="P279" s="274"/>
      <c r="Q279" s="274"/>
      <c r="R279" s="274"/>
      <c r="S279" s="274"/>
      <c r="T279" s="27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6" t="s">
        <v>227</v>
      </c>
      <c r="AU279" s="276" t="s">
        <v>88</v>
      </c>
      <c r="AV279" s="14" t="s">
        <v>88</v>
      </c>
      <c r="AW279" s="14" t="s">
        <v>33</v>
      </c>
      <c r="AX279" s="14" t="s">
        <v>78</v>
      </c>
      <c r="AY279" s="276" t="s">
        <v>124</v>
      </c>
    </row>
    <row r="280" spans="1:51" s="14" customFormat="1" ht="12">
      <c r="A280" s="14"/>
      <c r="B280" s="266"/>
      <c r="C280" s="267"/>
      <c r="D280" s="249" t="s">
        <v>227</v>
      </c>
      <c r="E280" s="268" t="s">
        <v>1</v>
      </c>
      <c r="F280" s="269" t="s">
        <v>423</v>
      </c>
      <c r="G280" s="267"/>
      <c r="H280" s="270">
        <v>1.294</v>
      </c>
      <c r="I280" s="271"/>
      <c r="J280" s="267"/>
      <c r="K280" s="267"/>
      <c r="L280" s="272"/>
      <c r="M280" s="273"/>
      <c r="N280" s="274"/>
      <c r="O280" s="274"/>
      <c r="P280" s="274"/>
      <c r="Q280" s="274"/>
      <c r="R280" s="274"/>
      <c r="S280" s="274"/>
      <c r="T280" s="27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6" t="s">
        <v>227</v>
      </c>
      <c r="AU280" s="276" t="s">
        <v>88</v>
      </c>
      <c r="AV280" s="14" t="s">
        <v>88</v>
      </c>
      <c r="AW280" s="14" t="s">
        <v>33</v>
      </c>
      <c r="AX280" s="14" t="s">
        <v>78</v>
      </c>
      <c r="AY280" s="276" t="s">
        <v>124</v>
      </c>
    </row>
    <row r="281" spans="1:51" s="14" customFormat="1" ht="12">
      <c r="A281" s="14"/>
      <c r="B281" s="266"/>
      <c r="C281" s="267"/>
      <c r="D281" s="249" t="s">
        <v>227</v>
      </c>
      <c r="E281" s="268" t="s">
        <v>1</v>
      </c>
      <c r="F281" s="269" t="s">
        <v>424</v>
      </c>
      <c r="G281" s="267"/>
      <c r="H281" s="270">
        <v>7.464</v>
      </c>
      <c r="I281" s="271"/>
      <c r="J281" s="267"/>
      <c r="K281" s="267"/>
      <c r="L281" s="272"/>
      <c r="M281" s="273"/>
      <c r="N281" s="274"/>
      <c r="O281" s="274"/>
      <c r="P281" s="274"/>
      <c r="Q281" s="274"/>
      <c r="R281" s="274"/>
      <c r="S281" s="274"/>
      <c r="T281" s="27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6" t="s">
        <v>227</v>
      </c>
      <c r="AU281" s="276" t="s">
        <v>88</v>
      </c>
      <c r="AV281" s="14" t="s">
        <v>88</v>
      </c>
      <c r="AW281" s="14" t="s">
        <v>33</v>
      </c>
      <c r="AX281" s="14" t="s">
        <v>78</v>
      </c>
      <c r="AY281" s="276" t="s">
        <v>124</v>
      </c>
    </row>
    <row r="282" spans="1:51" s="14" customFormat="1" ht="12">
      <c r="A282" s="14"/>
      <c r="B282" s="266"/>
      <c r="C282" s="267"/>
      <c r="D282" s="249" t="s">
        <v>227</v>
      </c>
      <c r="E282" s="268" t="s">
        <v>1</v>
      </c>
      <c r="F282" s="269" t="s">
        <v>424</v>
      </c>
      <c r="G282" s="267"/>
      <c r="H282" s="270">
        <v>7.464</v>
      </c>
      <c r="I282" s="271"/>
      <c r="J282" s="267"/>
      <c r="K282" s="267"/>
      <c r="L282" s="272"/>
      <c r="M282" s="273"/>
      <c r="N282" s="274"/>
      <c r="O282" s="274"/>
      <c r="P282" s="274"/>
      <c r="Q282" s="274"/>
      <c r="R282" s="274"/>
      <c r="S282" s="274"/>
      <c r="T282" s="27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6" t="s">
        <v>227</v>
      </c>
      <c r="AU282" s="276" t="s">
        <v>88</v>
      </c>
      <c r="AV282" s="14" t="s">
        <v>88</v>
      </c>
      <c r="AW282" s="14" t="s">
        <v>33</v>
      </c>
      <c r="AX282" s="14" t="s">
        <v>78</v>
      </c>
      <c r="AY282" s="276" t="s">
        <v>124</v>
      </c>
    </row>
    <row r="283" spans="1:51" s="14" customFormat="1" ht="12">
      <c r="A283" s="14"/>
      <c r="B283" s="266"/>
      <c r="C283" s="267"/>
      <c r="D283" s="249" t="s">
        <v>227</v>
      </c>
      <c r="E283" s="268" t="s">
        <v>1</v>
      </c>
      <c r="F283" s="269" t="s">
        <v>425</v>
      </c>
      <c r="G283" s="267"/>
      <c r="H283" s="270">
        <v>2.776</v>
      </c>
      <c r="I283" s="271"/>
      <c r="J283" s="267"/>
      <c r="K283" s="267"/>
      <c r="L283" s="272"/>
      <c r="M283" s="273"/>
      <c r="N283" s="274"/>
      <c r="O283" s="274"/>
      <c r="P283" s="274"/>
      <c r="Q283" s="274"/>
      <c r="R283" s="274"/>
      <c r="S283" s="274"/>
      <c r="T283" s="27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6" t="s">
        <v>227</v>
      </c>
      <c r="AU283" s="276" t="s">
        <v>88</v>
      </c>
      <c r="AV283" s="14" t="s">
        <v>88</v>
      </c>
      <c r="AW283" s="14" t="s">
        <v>33</v>
      </c>
      <c r="AX283" s="14" t="s">
        <v>78</v>
      </c>
      <c r="AY283" s="276" t="s">
        <v>124</v>
      </c>
    </row>
    <row r="284" spans="1:51" s="14" customFormat="1" ht="12">
      <c r="A284" s="14"/>
      <c r="B284" s="266"/>
      <c r="C284" s="267"/>
      <c r="D284" s="249" t="s">
        <v>227</v>
      </c>
      <c r="E284" s="268" t="s">
        <v>1</v>
      </c>
      <c r="F284" s="269" t="s">
        <v>426</v>
      </c>
      <c r="G284" s="267"/>
      <c r="H284" s="270">
        <v>38.192</v>
      </c>
      <c r="I284" s="271"/>
      <c r="J284" s="267"/>
      <c r="K284" s="267"/>
      <c r="L284" s="272"/>
      <c r="M284" s="273"/>
      <c r="N284" s="274"/>
      <c r="O284" s="274"/>
      <c r="P284" s="274"/>
      <c r="Q284" s="274"/>
      <c r="R284" s="274"/>
      <c r="S284" s="274"/>
      <c r="T284" s="27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6" t="s">
        <v>227</v>
      </c>
      <c r="AU284" s="276" t="s">
        <v>88</v>
      </c>
      <c r="AV284" s="14" t="s">
        <v>88</v>
      </c>
      <c r="AW284" s="14" t="s">
        <v>33</v>
      </c>
      <c r="AX284" s="14" t="s">
        <v>78</v>
      </c>
      <c r="AY284" s="276" t="s">
        <v>124</v>
      </c>
    </row>
    <row r="285" spans="1:51" s="14" customFormat="1" ht="12">
      <c r="A285" s="14"/>
      <c r="B285" s="266"/>
      <c r="C285" s="267"/>
      <c r="D285" s="249" t="s">
        <v>227</v>
      </c>
      <c r="E285" s="268" t="s">
        <v>1</v>
      </c>
      <c r="F285" s="269" t="s">
        <v>427</v>
      </c>
      <c r="G285" s="267"/>
      <c r="H285" s="270">
        <v>24.552</v>
      </c>
      <c r="I285" s="271"/>
      <c r="J285" s="267"/>
      <c r="K285" s="267"/>
      <c r="L285" s="272"/>
      <c r="M285" s="273"/>
      <c r="N285" s="274"/>
      <c r="O285" s="274"/>
      <c r="P285" s="274"/>
      <c r="Q285" s="274"/>
      <c r="R285" s="274"/>
      <c r="S285" s="274"/>
      <c r="T285" s="27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6" t="s">
        <v>227</v>
      </c>
      <c r="AU285" s="276" t="s">
        <v>88</v>
      </c>
      <c r="AV285" s="14" t="s">
        <v>88</v>
      </c>
      <c r="AW285" s="14" t="s">
        <v>33</v>
      </c>
      <c r="AX285" s="14" t="s">
        <v>78</v>
      </c>
      <c r="AY285" s="276" t="s">
        <v>124</v>
      </c>
    </row>
    <row r="286" spans="1:51" s="14" customFormat="1" ht="12">
      <c r="A286" s="14"/>
      <c r="B286" s="266"/>
      <c r="C286" s="267"/>
      <c r="D286" s="249" t="s">
        <v>227</v>
      </c>
      <c r="E286" s="268" t="s">
        <v>1</v>
      </c>
      <c r="F286" s="269" t="s">
        <v>428</v>
      </c>
      <c r="G286" s="267"/>
      <c r="H286" s="270">
        <v>24.408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6" t="s">
        <v>227</v>
      </c>
      <c r="AU286" s="276" t="s">
        <v>88</v>
      </c>
      <c r="AV286" s="14" t="s">
        <v>88</v>
      </c>
      <c r="AW286" s="14" t="s">
        <v>33</v>
      </c>
      <c r="AX286" s="14" t="s">
        <v>78</v>
      </c>
      <c r="AY286" s="276" t="s">
        <v>124</v>
      </c>
    </row>
    <row r="287" spans="1:51" s="14" customFormat="1" ht="12">
      <c r="A287" s="14"/>
      <c r="B287" s="266"/>
      <c r="C287" s="267"/>
      <c r="D287" s="249" t="s">
        <v>227</v>
      </c>
      <c r="E287" s="268" t="s">
        <v>1</v>
      </c>
      <c r="F287" s="269" t="s">
        <v>429</v>
      </c>
      <c r="G287" s="267"/>
      <c r="H287" s="270">
        <v>3.882</v>
      </c>
      <c r="I287" s="271"/>
      <c r="J287" s="267"/>
      <c r="K287" s="267"/>
      <c r="L287" s="272"/>
      <c r="M287" s="273"/>
      <c r="N287" s="274"/>
      <c r="O287" s="274"/>
      <c r="P287" s="274"/>
      <c r="Q287" s="274"/>
      <c r="R287" s="274"/>
      <c r="S287" s="274"/>
      <c r="T287" s="27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6" t="s">
        <v>227</v>
      </c>
      <c r="AU287" s="276" t="s">
        <v>88</v>
      </c>
      <c r="AV287" s="14" t="s">
        <v>88</v>
      </c>
      <c r="AW287" s="14" t="s">
        <v>33</v>
      </c>
      <c r="AX287" s="14" t="s">
        <v>78</v>
      </c>
      <c r="AY287" s="276" t="s">
        <v>124</v>
      </c>
    </row>
    <row r="288" spans="1:51" s="14" customFormat="1" ht="12">
      <c r="A288" s="14"/>
      <c r="B288" s="266"/>
      <c r="C288" s="267"/>
      <c r="D288" s="249" t="s">
        <v>227</v>
      </c>
      <c r="E288" s="268" t="s">
        <v>1</v>
      </c>
      <c r="F288" s="269" t="s">
        <v>430</v>
      </c>
      <c r="G288" s="267"/>
      <c r="H288" s="270">
        <v>3.618</v>
      </c>
      <c r="I288" s="271"/>
      <c r="J288" s="267"/>
      <c r="K288" s="267"/>
      <c r="L288" s="272"/>
      <c r="M288" s="273"/>
      <c r="N288" s="274"/>
      <c r="O288" s="274"/>
      <c r="P288" s="274"/>
      <c r="Q288" s="274"/>
      <c r="R288" s="274"/>
      <c r="S288" s="274"/>
      <c r="T288" s="27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6" t="s">
        <v>227</v>
      </c>
      <c r="AU288" s="276" t="s">
        <v>88</v>
      </c>
      <c r="AV288" s="14" t="s">
        <v>88</v>
      </c>
      <c r="AW288" s="14" t="s">
        <v>33</v>
      </c>
      <c r="AX288" s="14" t="s">
        <v>78</v>
      </c>
      <c r="AY288" s="276" t="s">
        <v>124</v>
      </c>
    </row>
    <row r="289" spans="1:51" s="14" customFormat="1" ht="12">
      <c r="A289" s="14"/>
      <c r="B289" s="266"/>
      <c r="C289" s="267"/>
      <c r="D289" s="249" t="s">
        <v>227</v>
      </c>
      <c r="E289" s="268" t="s">
        <v>1</v>
      </c>
      <c r="F289" s="269" t="s">
        <v>431</v>
      </c>
      <c r="G289" s="267"/>
      <c r="H289" s="270">
        <v>1.266</v>
      </c>
      <c r="I289" s="271"/>
      <c r="J289" s="267"/>
      <c r="K289" s="267"/>
      <c r="L289" s="272"/>
      <c r="M289" s="273"/>
      <c r="N289" s="274"/>
      <c r="O289" s="274"/>
      <c r="P289" s="274"/>
      <c r="Q289" s="274"/>
      <c r="R289" s="274"/>
      <c r="S289" s="274"/>
      <c r="T289" s="27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6" t="s">
        <v>227</v>
      </c>
      <c r="AU289" s="276" t="s">
        <v>88</v>
      </c>
      <c r="AV289" s="14" t="s">
        <v>88</v>
      </c>
      <c r="AW289" s="14" t="s">
        <v>33</v>
      </c>
      <c r="AX289" s="14" t="s">
        <v>78</v>
      </c>
      <c r="AY289" s="276" t="s">
        <v>124</v>
      </c>
    </row>
    <row r="290" spans="1:51" s="14" customFormat="1" ht="12">
      <c r="A290" s="14"/>
      <c r="B290" s="266"/>
      <c r="C290" s="267"/>
      <c r="D290" s="249" t="s">
        <v>227</v>
      </c>
      <c r="E290" s="268" t="s">
        <v>1</v>
      </c>
      <c r="F290" s="269" t="s">
        <v>432</v>
      </c>
      <c r="G290" s="267"/>
      <c r="H290" s="270">
        <v>13.18</v>
      </c>
      <c r="I290" s="271"/>
      <c r="J290" s="267"/>
      <c r="K290" s="267"/>
      <c r="L290" s="272"/>
      <c r="M290" s="273"/>
      <c r="N290" s="274"/>
      <c r="O290" s="274"/>
      <c r="P290" s="274"/>
      <c r="Q290" s="274"/>
      <c r="R290" s="274"/>
      <c r="S290" s="274"/>
      <c r="T290" s="27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6" t="s">
        <v>227</v>
      </c>
      <c r="AU290" s="276" t="s">
        <v>88</v>
      </c>
      <c r="AV290" s="14" t="s">
        <v>88</v>
      </c>
      <c r="AW290" s="14" t="s">
        <v>33</v>
      </c>
      <c r="AX290" s="14" t="s">
        <v>78</v>
      </c>
      <c r="AY290" s="276" t="s">
        <v>124</v>
      </c>
    </row>
    <row r="291" spans="1:51" s="14" customFormat="1" ht="12">
      <c r="A291" s="14"/>
      <c r="B291" s="266"/>
      <c r="C291" s="267"/>
      <c r="D291" s="249" t="s">
        <v>227</v>
      </c>
      <c r="E291" s="268" t="s">
        <v>1</v>
      </c>
      <c r="F291" s="269" t="s">
        <v>433</v>
      </c>
      <c r="G291" s="267"/>
      <c r="H291" s="270">
        <v>1.194</v>
      </c>
      <c r="I291" s="271"/>
      <c r="J291" s="267"/>
      <c r="K291" s="267"/>
      <c r="L291" s="272"/>
      <c r="M291" s="273"/>
      <c r="N291" s="274"/>
      <c r="O291" s="274"/>
      <c r="P291" s="274"/>
      <c r="Q291" s="274"/>
      <c r="R291" s="274"/>
      <c r="S291" s="274"/>
      <c r="T291" s="27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6" t="s">
        <v>227</v>
      </c>
      <c r="AU291" s="276" t="s">
        <v>88</v>
      </c>
      <c r="AV291" s="14" t="s">
        <v>88</v>
      </c>
      <c r="AW291" s="14" t="s">
        <v>33</v>
      </c>
      <c r="AX291" s="14" t="s">
        <v>78</v>
      </c>
      <c r="AY291" s="276" t="s">
        <v>124</v>
      </c>
    </row>
    <row r="292" spans="1:51" s="14" customFormat="1" ht="12">
      <c r="A292" s="14"/>
      <c r="B292" s="266"/>
      <c r="C292" s="267"/>
      <c r="D292" s="249" t="s">
        <v>227</v>
      </c>
      <c r="E292" s="268" t="s">
        <v>1</v>
      </c>
      <c r="F292" s="269" t="s">
        <v>434</v>
      </c>
      <c r="G292" s="267"/>
      <c r="H292" s="270">
        <v>13.716</v>
      </c>
      <c r="I292" s="271"/>
      <c r="J292" s="267"/>
      <c r="K292" s="267"/>
      <c r="L292" s="272"/>
      <c r="M292" s="273"/>
      <c r="N292" s="274"/>
      <c r="O292" s="274"/>
      <c r="P292" s="274"/>
      <c r="Q292" s="274"/>
      <c r="R292" s="274"/>
      <c r="S292" s="274"/>
      <c r="T292" s="27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6" t="s">
        <v>227</v>
      </c>
      <c r="AU292" s="276" t="s">
        <v>88</v>
      </c>
      <c r="AV292" s="14" t="s">
        <v>88</v>
      </c>
      <c r="AW292" s="14" t="s">
        <v>33</v>
      </c>
      <c r="AX292" s="14" t="s">
        <v>78</v>
      </c>
      <c r="AY292" s="276" t="s">
        <v>124</v>
      </c>
    </row>
    <row r="293" spans="1:51" s="14" customFormat="1" ht="12">
      <c r="A293" s="14"/>
      <c r="B293" s="266"/>
      <c r="C293" s="267"/>
      <c r="D293" s="249" t="s">
        <v>227</v>
      </c>
      <c r="E293" s="268" t="s">
        <v>1</v>
      </c>
      <c r="F293" s="269" t="s">
        <v>435</v>
      </c>
      <c r="G293" s="267"/>
      <c r="H293" s="270">
        <v>8.382</v>
      </c>
      <c r="I293" s="271"/>
      <c r="J293" s="267"/>
      <c r="K293" s="267"/>
      <c r="L293" s="272"/>
      <c r="M293" s="273"/>
      <c r="N293" s="274"/>
      <c r="O293" s="274"/>
      <c r="P293" s="274"/>
      <c r="Q293" s="274"/>
      <c r="R293" s="274"/>
      <c r="S293" s="274"/>
      <c r="T293" s="27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6" t="s">
        <v>227</v>
      </c>
      <c r="AU293" s="276" t="s">
        <v>88</v>
      </c>
      <c r="AV293" s="14" t="s">
        <v>88</v>
      </c>
      <c r="AW293" s="14" t="s">
        <v>33</v>
      </c>
      <c r="AX293" s="14" t="s">
        <v>78</v>
      </c>
      <c r="AY293" s="276" t="s">
        <v>124</v>
      </c>
    </row>
    <row r="294" spans="1:51" s="14" customFormat="1" ht="12">
      <c r="A294" s="14"/>
      <c r="B294" s="266"/>
      <c r="C294" s="267"/>
      <c r="D294" s="249" t="s">
        <v>227</v>
      </c>
      <c r="E294" s="268" t="s">
        <v>1</v>
      </c>
      <c r="F294" s="269" t="s">
        <v>436</v>
      </c>
      <c r="G294" s="267"/>
      <c r="H294" s="270">
        <v>0.756</v>
      </c>
      <c r="I294" s="271"/>
      <c r="J294" s="267"/>
      <c r="K294" s="267"/>
      <c r="L294" s="272"/>
      <c r="M294" s="273"/>
      <c r="N294" s="274"/>
      <c r="O294" s="274"/>
      <c r="P294" s="274"/>
      <c r="Q294" s="274"/>
      <c r="R294" s="274"/>
      <c r="S294" s="274"/>
      <c r="T294" s="27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6" t="s">
        <v>227</v>
      </c>
      <c r="AU294" s="276" t="s">
        <v>88</v>
      </c>
      <c r="AV294" s="14" t="s">
        <v>88</v>
      </c>
      <c r="AW294" s="14" t="s">
        <v>33</v>
      </c>
      <c r="AX294" s="14" t="s">
        <v>78</v>
      </c>
      <c r="AY294" s="276" t="s">
        <v>124</v>
      </c>
    </row>
    <row r="295" spans="1:51" s="14" customFormat="1" ht="12">
      <c r="A295" s="14"/>
      <c r="B295" s="266"/>
      <c r="C295" s="267"/>
      <c r="D295" s="249" t="s">
        <v>227</v>
      </c>
      <c r="E295" s="268" t="s">
        <v>1</v>
      </c>
      <c r="F295" s="269" t="s">
        <v>437</v>
      </c>
      <c r="G295" s="267"/>
      <c r="H295" s="270">
        <v>0.762</v>
      </c>
      <c r="I295" s="271"/>
      <c r="J295" s="267"/>
      <c r="K295" s="267"/>
      <c r="L295" s="272"/>
      <c r="M295" s="273"/>
      <c r="N295" s="274"/>
      <c r="O295" s="274"/>
      <c r="P295" s="274"/>
      <c r="Q295" s="274"/>
      <c r="R295" s="274"/>
      <c r="S295" s="274"/>
      <c r="T295" s="27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6" t="s">
        <v>227</v>
      </c>
      <c r="AU295" s="276" t="s">
        <v>88</v>
      </c>
      <c r="AV295" s="14" t="s">
        <v>88</v>
      </c>
      <c r="AW295" s="14" t="s">
        <v>33</v>
      </c>
      <c r="AX295" s="14" t="s">
        <v>78</v>
      </c>
      <c r="AY295" s="276" t="s">
        <v>124</v>
      </c>
    </row>
    <row r="296" spans="1:51" s="14" customFormat="1" ht="12">
      <c r="A296" s="14"/>
      <c r="B296" s="266"/>
      <c r="C296" s="267"/>
      <c r="D296" s="249" t="s">
        <v>227</v>
      </c>
      <c r="E296" s="268" t="s">
        <v>1</v>
      </c>
      <c r="F296" s="269" t="s">
        <v>438</v>
      </c>
      <c r="G296" s="267"/>
      <c r="H296" s="270">
        <v>1.392</v>
      </c>
      <c r="I296" s="271"/>
      <c r="J296" s="267"/>
      <c r="K296" s="267"/>
      <c r="L296" s="272"/>
      <c r="M296" s="273"/>
      <c r="N296" s="274"/>
      <c r="O296" s="274"/>
      <c r="P296" s="274"/>
      <c r="Q296" s="274"/>
      <c r="R296" s="274"/>
      <c r="S296" s="274"/>
      <c r="T296" s="27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6" t="s">
        <v>227</v>
      </c>
      <c r="AU296" s="276" t="s">
        <v>88</v>
      </c>
      <c r="AV296" s="14" t="s">
        <v>88</v>
      </c>
      <c r="AW296" s="14" t="s">
        <v>33</v>
      </c>
      <c r="AX296" s="14" t="s">
        <v>78</v>
      </c>
      <c r="AY296" s="276" t="s">
        <v>124</v>
      </c>
    </row>
    <row r="297" spans="1:51" s="14" customFormat="1" ht="12">
      <c r="A297" s="14"/>
      <c r="B297" s="266"/>
      <c r="C297" s="267"/>
      <c r="D297" s="249" t="s">
        <v>227</v>
      </c>
      <c r="E297" s="268" t="s">
        <v>1</v>
      </c>
      <c r="F297" s="269" t="s">
        <v>439</v>
      </c>
      <c r="G297" s="267"/>
      <c r="H297" s="270">
        <v>0.89</v>
      </c>
      <c r="I297" s="271"/>
      <c r="J297" s="267"/>
      <c r="K297" s="267"/>
      <c r="L297" s="272"/>
      <c r="M297" s="273"/>
      <c r="N297" s="274"/>
      <c r="O297" s="274"/>
      <c r="P297" s="274"/>
      <c r="Q297" s="274"/>
      <c r="R297" s="274"/>
      <c r="S297" s="274"/>
      <c r="T297" s="27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6" t="s">
        <v>227</v>
      </c>
      <c r="AU297" s="276" t="s">
        <v>88</v>
      </c>
      <c r="AV297" s="14" t="s">
        <v>88</v>
      </c>
      <c r="AW297" s="14" t="s">
        <v>33</v>
      </c>
      <c r="AX297" s="14" t="s">
        <v>78</v>
      </c>
      <c r="AY297" s="276" t="s">
        <v>124</v>
      </c>
    </row>
    <row r="298" spans="1:51" s="14" customFormat="1" ht="12">
      <c r="A298" s="14"/>
      <c r="B298" s="266"/>
      <c r="C298" s="267"/>
      <c r="D298" s="249" t="s">
        <v>227</v>
      </c>
      <c r="E298" s="268" t="s">
        <v>1</v>
      </c>
      <c r="F298" s="269" t="s">
        <v>439</v>
      </c>
      <c r="G298" s="267"/>
      <c r="H298" s="270">
        <v>0.89</v>
      </c>
      <c r="I298" s="271"/>
      <c r="J298" s="267"/>
      <c r="K298" s="267"/>
      <c r="L298" s="272"/>
      <c r="M298" s="273"/>
      <c r="N298" s="274"/>
      <c r="O298" s="274"/>
      <c r="P298" s="274"/>
      <c r="Q298" s="274"/>
      <c r="R298" s="274"/>
      <c r="S298" s="274"/>
      <c r="T298" s="27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6" t="s">
        <v>227</v>
      </c>
      <c r="AU298" s="276" t="s">
        <v>88</v>
      </c>
      <c r="AV298" s="14" t="s">
        <v>88</v>
      </c>
      <c r="AW298" s="14" t="s">
        <v>33</v>
      </c>
      <c r="AX298" s="14" t="s">
        <v>78</v>
      </c>
      <c r="AY298" s="276" t="s">
        <v>124</v>
      </c>
    </row>
    <row r="299" spans="1:51" s="14" customFormat="1" ht="12">
      <c r="A299" s="14"/>
      <c r="B299" s="266"/>
      <c r="C299" s="267"/>
      <c r="D299" s="249" t="s">
        <v>227</v>
      </c>
      <c r="E299" s="268" t="s">
        <v>1</v>
      </c>
      <c r="F299" s="269" t="s">
        <v>440</v>
      </c>
      <c r="G299" s="267"/>
      <c r="H299" s="270">
        <v>1.24</v>
      </c>
      <c r="I299" s="271"/>
      <c r="J299" s="267"/>
      <c r="K299" s="267"/>
      <c r="L299" s="272"/>
      <c r="M299" s="273"/>
      <c r="N299" s="274"/>
      <c r="O299" s="274"/>
      <c r="P299" s="274"/>
      <c r="Q299" s="274"/>
      <c r="R299" s="274"/>
      <c r="S299" s="274"/>
      <c r="T299" s="27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6" t="s">
        <v>227</v>
      </c>
      <c r="AU299" s="276" t="s">
        <v>88</v>
      </c>
      <c r="AV299" s="14" t="s">
        <v>88</v>
      </c>
      <c r="AW299" s="14" t="s">
        <v>33</v>
      </c>
      <c r="AX299" s="14" t="s">
        <v>78</v>
      </c>
      <c r="AY299" s="276" t="s">
        <v>124</v>
      </c>
    </row>
    <row r="300" spans="1:51" s="14" customFormat="1" ht="12">
      <c r="A300" s="14"/>
      <c r="B300" s="266"/>
      <c r="C300" s="267"/>
      <c r="D300" s="249" t="s">
        <v>227</v>
      </c>
      <c r="E300" s="268" t="s">
        <v>1</v>
      </c>
      <c r="F300" s="269" t="s">
        <v>440</v>
      </c>
      <c r="G300" s="267"/>
      <c r="H300" s="270">
        <v>1.24</v>
      </c>
      <c r="I300" s="271"/>
      <c r="J300" s="267"/>
      <c r="K300" s="267"/>
      <c r="L300" s="272"/>
      <c r="M300" s="273"/>
      <c r="N300" s="274"/>
      <c r="O300" s="274"/>
      <c r="P300" s="274"/>
      <c r="Q300" s="274"/>
      <c r="R300" s="274"/>
      <c r="S300" s="274"/>
      <c r="T300" s="27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6" t="s">
        <v>227</v>
      </c>
      <c r="AU300" s="276" t="s">
        <v>88</v>
      </c>
      <c r="AV300" s="14" t="s">
        <v>88</v>
      </c>
      <c r="AW300" s="14" t="s">
        <v>33</v>
      </c>
      <c r="AX300" s="14" t="s">
        <v>78</v>
      </c>
      <c r="AY300" s="276" t="s">
        <v>124</v>
      </c>
    </row>
    <row r="301" spans="1:51" s="14" customFormat="1" ht="12">
      <c r="A301" s="14"/>
      <c r="B301" s="266"/>
      <c r="C301" s="267"/>
      <c r="D301" s="249" t="s">
        <v>227</v>
      </c>
      <c r="E301" s="268" t="s">
        <v>1</v>
      </c>
      <c r="F301" s="269" t="s">
        <v>441</v>
      </c>
      <c r="G301" s="267"/>
      <c r="H301" s="270">
        <v>1.2</v>
      </c>
      <c r="I301" s="271"/>
      <c r="J301" s="267"/>
      <c r="K301" s="267"/>
      <c r="L301" s="272"/>
      <c r="M301" s="273"/>
      <c r="N301" s="274"/>
      <c r="O301" s="274"/>
      <c r="P301" s="274"/>
      <c r="Q301" s="274"/>
      <c r="R301" s="274"/>
      <c r="S301" s="274"/>
      <c r="T301" s="27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6" t="s">
        <v>227</v>
      </c>
      <c r="AU301" s="276" t="s">
        <v>88</v>
      </c>
      <c r="AV301" s="14" t="s">
        <v>88</v>
      </c>
      <c r="AW301" s="14" t="s">
        <v>33</v>
      </c>
      <c r="AX301" s="14" t="s">
        <v>78</v>
      </c>
      <c r="AY301" s="276" t="s">
        <v>124</v>
      </c>
    </row>
    <row r="302" spans="1:51" s="14" customFormat="1" ht="12">
      <c r="A302" s="14"/>
      <c r="B302" s="266"/>
      <c r="C302" s="267"/>
      <c r="D302" s="249" t="s">
        <v>227</v>
      </c>
      <c r="E302" s="268" t="s">
        <v>1</v>
      </c>
      <c r="F302" s="269" t="s">
        <v>442</v>
      </c>
      <c r="G302" s="267"/>
      <c r="H302" s="270">
        <v>1.196</v>
      </c>
      <c r="I302" s="271"/>
      <c r="J302" s="267"/>
      <c r="K302" s="267"/>
      <c r="L302" s="272"/>
      <c r="M302" s="273"/>
      <c r="N302" s="274"/>
      <c r="O302" s="274"/>
      <c r="P302" s="274"/>
      <c r="Q302" s="274"/>
      <c r="R302" s="274"/>
      <c r="S302" s="274"/>
      <c r="T302" s="27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6" t="s">
        <v>227</v>
      </c>
      <c r="AU302" s="276" t="s">
        <v>88</v>
      </c>
      <c r="AV302" s="14" t="s">
        <v>88</v>
      </c>
      <c r="AW302" s="14" t="s">
        <v>33</v>
      </c>
      <c r="AX302" s="14" t="s">
        <v>78</v>
      </c>
      <c r="AY302" s="276" t="s">
        <v>124</v>
      </c>
    </row>
    <row r="303" spans="1:51" s="14" customFormat="1" ht="12">
      <c r="A303" s="14"/>
      <c r="B303" s="266"/>
      <c r="C303" s="267"/>
      <c r="D303" s="249" t="s">
        <v>227</v>
      </c>
      <c r="E303" s="268" t="s">
        <v>1</v>
      </c>
      <c r="F303" s="269" t="s">
        <v>443</v>
      </c>
      <c r="G303" s="267"/>
      <c r="H303" s="270">
        <v>1.396</v>
      </c>
      <c r="I303" s="271"/>
      <c r="J303" s="267"/>
      <c r="K303" s="267"/>
      <c r="L303" s="272"/>
      <c r="M303" s="273"/>
      <c r="N303" s="274"/>
      <c r="O303" s="274"/>
      <c r="P303" s="274"/>
      <c r="Q303" s="274"/>
      <c r="R303" s="274"/>
      <c r="S303" s="274"/>
      <c r="T303" s="27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6" t="s">
        <v>227</v>
      </c>
      <c r="AU303" s="276" t="s">
        <v>88</v>
      </c>
      <c r="AV303" s="14" t="s">
        <v>88</v>
      </c>
      <c r="AW303" s="14" t="s">
        <v>33</v>
      </c>
      <c r="AX303" s="14" t="s">
        <v>78</v>
      </c>
      <c r="AY303" s="276" t="s">
        <v>124</v>
      </c>
    </row>
    <row r="304" spans="1:51" s="14" customFormat="1" ht="12">
      <c r="A304" s="14"/>
      <c r="B304" s="266"/>
      <c r="C304" s="267"/>
      <c r="D304" s="249" t="s">
        <v>227</v>
      </c>
      <c r="E304" s="268" t="s">
        <v>1</v>
      </c>
      <c r="F304" s="269" t="s">
        <v>444</v>
      </c>
      <c r="G304" s="267"/>
      <c r="H304" s="270">
        <v>1.346</v>
      </c>
      <c r="I304" s="271"/>
      <c r="J304" s="267"/>
      <c r="K304" s="267"/>
      <c r="L304" s="272"/>
      <c r="M304" s="273"/>
      <c r="N304" s="274"/>
      <c r="O304" s="274"/>
      <c r="P304" s="274"/>
      <c r="Q304" s="274"/>
      <c r="R304" s="274"/>
      <c r="S304" s="274"/>
      <c r="T304" s="27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6" t="s">
        <v>227</v>
      </c>
      <c r="AU304" s="276" t="s">
        <v>88</v>
      </c>
      <c r="AV304" s="14" t="s">
        <v>88</v>
      </c>
      <c r="AW304" s="14" t="s">
        <v>33</v>
      </c>
      <c r="AX304" s="14" t="s">
        <v>78</v>
      </c>
      <c r="AY304" s="276" t="s">
        <v>124</v>
      </c>
    </row>
    <row r="305" spans="1:51" s="14" customFormat="1" ht="12">
      <c r="A305" s="14"/>
      <c r="B305" s="266"/>
      <c r="C305" s="267"/>
      <c r="D305" s="249" t="s">
        <v>227</v>
      </c>
      <c r="E305" s="268" t="s">
        <v>1</v>
      </c>
      <c r="F305" s="269" t="s">
        <v>445</v>
      </c>
      <c r="G305" s="267"/>
      <c r="H305" s="270">
        <v>0.654</v>
      </c>
      <c r="I305" s="271"/>
      <c r="J305" s="267"/>
      <c r="K305" s="267"/>
      <c r="L305" s="272"/>
      <c r="M305" s="273"/>
      <c r="N305" s="274"/>
      <c r="O305" s="274"/>
      <c r="P305" s="274"/>
      <c r="Q305" s="274"/>
      <c r="R305" s="274"/>
      <c r="S305" s="274"/>
      <c r="T305" s="27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6" t="s">
        <v>227</v>
      </c>
      <c r="AU305" s="276" t="s">
        <v>88</v>
      </c>
      <c r="AV305" s="14" t="s">
        <v>88</v>
      </c>
      <c r="AW305" s="14" t="s">
        <v>33</v>
      </c>
      <c r="AX305" s="14" t="s">
        <v>78</v>
      </c>
      <c r="AY305" s="276" t="s">
        <v>124</v>
      </c>
    </row>
    <row r="306" spans="1:51" s="14" customFormat="1" ht="12">
      <c r="A306" s="14"/>
      <c r="B306" s="266"/>
      <c r="C306" s="267"/>
      <c r="D306" s="249" t="s">
        <v>227</v>
      </c>
      <c r="E306" s="268" t="s">
        <v>1</v>
      </c>
      <c r="F306" s="269" t="s">
        <v>446</v>
      </c>
      <c r="G306" s="267"/>
      <c r="H306" s="270">
        <v>0.958</v>
      </c>
      <c r="I306" s="271"/>
      <c r="J306" s="267"/>
      <c r="K306" s="267"/>
      <c r="L306" s="272"/>
      <c r="M306" s="273"/>
      <c r="N306" s="274"/>
      <c r="O306" s="274"/>
      <c r="P306" s="274"/>
      <c r="Q306" s="274"/>
      <c r="R306" s="274"/>
      <c r="S306" s="274"/>
      <c r="T306" s="27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6" t="s">
        <v>227</v>
      </c>
      <c r="AU306" s="276" t="s">
        <v>88</v>
      </c>
      <c r="AV306" s="14" t="s">
        <v>88</v>
      </c>
      <c r="AW306" s="14" t="s">
        <v>33</v>
      </c>
      <c r="AX306" s="14" t="s">
        <v>78</v>
      </c>
      <c r="AY306" s="276" t="s">
        <v>124</v>
      </c>
    </row>
    <row r="307" spans="1:51" s="15" customFormat="1" ht="12">
      <c r="A307" s="15"/>
      <c r="B307" s="277"/>
      <c r="C307" s="278"/>
      <c r="D307" s="249" t="s">
        <v>227</v>
      </c>
      <c r="E307" s="279" t="s">
        <v>181</v>
      </c>
      <c r="F307" s="280" t="s">
        <v>257</v>
      </c>
      <c r="G307" s="278"/>
      <c r="H307" s="281">
        <v>240.36</v>
      </c>
      <c r="I307" s="282"/>
      <c r="J307" s="278"/>
      <c r="K307" s="278"/>
      <c r="L307" s="283"/>
      <c r="M307" s="284"/>
      <c r="N307" s="285"/>
      <c r="O307" s="285"/>
      <c r="P307" s="285"/>
      <c r="Q307" s="285"/>
      <c r="R307" s="285"/>
      <c r="S307" s="285"/>
      <c r="T307" s="286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87" t="s">
        <v>227</v>
      </c>
      <c r="AU307" s="287" t="s">
        <v>88</v>
      </c>
      <c r="AV307" s="15" t="s">
        <v>123</v>
      </c>
      <c r="AW307" s="15" t="s">
        <v>33</v>
      </c>
      <c r="AX307" s="15" t="s">
        <v>86</v>
      </c>
      <c r="AY307" s="287" t="s">
        <v>124</v>
      </c>
    </row>
    <row r="308" spans="1:65" s="2" customFormat="1" ht="21.75" customHeight="1">
      <c r="A308" s="39"/>
      <c r="B308" s="40"/>
      <c r="C308" s="234" t="s">
        <v>447</v>
      </c>
      <c r="D308" s="234" t="s">
        <v>125</v>
      </c>
      <c r="E308" s="235" t="s">
        <v>448</v>
      </c>
      <c r="F308" s="236" t="s">
        <v>449</v>
      </c>
      <c r="G308" s="237" t="s">
        <v>225</v>
      </c>
      <c r="H308" s="238">
        <v>66.088</v>
      </c>
      <c r="I308" s="239"/>
      <c r="J308" s="240">
        <f>ROUND(I308*H308,2)</f>
        <v>0</v>
      </c>
      <c r="K308" s="236" t="s">
        <v>159</v>
      </c>
      <c r="L308" s="45"/>
      <c r="M308" s="241" t="s">
        <v>1</v>
      </c>
      <c r="N308" s="242" t="s">
        <v>43</v>
      </c>
      <c r="O308" s="92"/>
      <c r="P308" s="243">
        <f>O308*H308</f>
        <v>0</v>
      </c>
      <c r="Q308" s="243">
        <v>0</v>
      </c>
      <c r="R308" s="243">
        <f>Q308*H308</f>
        <v>0</v>
      </c>
      <c r="S308" s="243">
        <v>0.062</v>
      </c>
      <c r="T308" s="244">
        <f>S308*H308</f>
        <v>4.097455999999999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5" t="s">
        <v>123</v>
      </c>
      <c r="AT308" s="245" t="s">
        <v>125</v>
      </c>
      <c r="AU308" s="245" t="s">
        <v>88</v>
      </c>
      <c r="AY308" s="18" t="s">
        <v>124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18" t="s">
        <v>86</v>
      </c>
      <c r="BK308" s="246">
        <f>ROUND(I308*H308,2)</f>
        <v>0</v>
      </c>
      <c r="BL308" s="18" t="s">
        <v>123</v>
      </c>
      <c r="BM308" s="245" t="s">
        <v>450</v>
      </c>
    </row>
    <row r="309" spans="1:51" s="14" customFormat="1" ht="12">
      <c r="A309" s="14"/>
      <c r="B309" s="266"/>
      <c r="C309" s="267"/>
      <c r="D309" s="249" t="s">
        <v>227</v>
      </c>
      <c r="E309" s="268" t="s">
        <v>1</v>
      </c>
      <c r="F309" s="269" t="s">
        <v>451</v>
      </c>
      <c r="G309" s="267"/>
      <c r="H309" s="270">
        <v>4.788</v>
      </c>
      <c r="I309" s="271"/>
      <c r="J309" s="267"/>
      <c r="K309" s="267"/>
      <c r="L309" s="272"/>
      <c r="M309" s="273"/>
      <c r="N309" s="274"/>
      <c r="O309" s="274"/>
      <c r="P309" s="274"/>
      <c r="Q309" s="274"/>
      <c r="R309" s="274"/>
      <c r="S309" s="274"/>
      <c r="T309" s="27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6" t="s">
        <v>227</v>
      </c>
      <c r="AU309" s="276" t="s">
        <v>88</v>
      </c>
      <c r="AV309" s="14" t="s">
        <v>88</v>
      </c>
      <c r="AW309" s="14" t="s">
        <v>33</v>
      </c>
      <c r="AX309" s="14" t="s">
        <v>78</v>
      </c>
      <c r="AY309" s="276" t="s">
        <v>124</v>
      </c>
    </row>
    <row r="310" spans="1:51" s="14" customFormat="1" ht="12">
      <c r="A310" s="14"/>
      <c r="B310" s="266"/>
      <c r="C310" s="267"/>
      <c r="D310" s="249" t="s">
        <v>227</v>
      </c>
      <c r="E310" s="268" t="s">
        <v>1</v>
      </c>
      <c r="F310" s="269" t="s">
        <v>452</v>
      </c>
      <c r="G310" s="267"/>
      <c r="H310" s="270">
        <v>29.032</v>
      </c>
      <c r="I310" s="271"/>
      <c r="J310" s="267"/>
      <c r="K310" s="267"/>
      <c r="L310" s="272"/>
      <c r="M310" s="273"/>
      <c r="N310" s="274"/>
      <c r="O310" s="274"/>
      <c r="P310" s="274"/>
      <c r="Q310" s="274"/>
      <c r="R310" s="274"/>
      <c r="S310" s="274"/>
      <c r="T310" s="27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6" t="s">
        <v>227</v>
      </c>
      <c r="AU310" s="276" t="s">
        <v>88</v>
      </c>
      <c r="AV310" s="14" t="s">
        <v>88</v>
      </c>
      <c r="AW310" s="14" t="s">
        <v>33</v>
      </c>
      <c r="AX310" s="14" t="s">
        <v>78</v>
      </c>
      <c r="AY310" s="276" t="s">
        <v>124</v>
      </c>
    </row>
    <row r="311" spans="1:51" s="14" customFormat="1" ht="12">
      <c r="A311" s="14"/>
      <c r="B311" s="266"/>
      <c r="C311" s="267"/>
      <c r="D311" s="249" t="s">
        <v>227</v>
      </c>
      <c r="E311" s="268" t="s">
        <v>1</v>
      </c>
      <c r="F311" s="269" t="s">
        <v>453</v>
      </c>
      <c r="G311" s="267"/>
      <c r="H311" s="270">
        <v>17.742</v>
      </c>
      <c r="I311" s="271"/>
      <c r="J311" s="267"/>
      <c r="K311" s="267"/>
      <c r="L311" s="272"/>
      <c r="M311" s="273"/>
      <c r="N311" s="274"/>
      <c r="O311" s="274"/>
      <c r="P311" s="274"/>
      <c r="Q311" s="274"/>
      <c r="R311" s="274"/>
      <c r="S311" s="274"/>
      <c r="T311" s="27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6" t="s">
        <v>227</v>
      </c>
      <c r="AU311" s="276" t="s">
        <v>88</v>
      </c>
      <c r="AV311" s="14" t="s">
        <v>88</v>
      </c>
      <c r="AW311" s="14" t="s">
        <v>33</v>
      </c>
      <c r="AX311" s="14" t="s">
        <v>78</v>
      </c>
      <c r="AY311" s="276" t="s">
        <v>124</v>
      </c>
    </row>
    <row r="312" spans="1:51" s="14" customFormat="1" ht="12">
      <c r="A312" s="14"/>
      <c r="B312" s="266"/>
      <c r="C312" s="267"/>
      <c r="D312" s="249" t="s">
        <v>227</v>
      </c>
      <c r="E312" s="268" t="s">
        <v>1</v>
      </c>
      <c r="F312" s="269" t="s">
        <v>454</v>
      </c>
      <c r="G312" s="267"/>
      <c r="H312" s="270">
        <v>3.226</v>
      </c>
      <c r="I312" s="271"/>
      <c r="J312" s="267"/>
      <c r="K312" s="267"/>
      <c r="L312" s="272"/>
      <c r="M312" s="273"/>
      <c r="N312" s="274"/>
      <c r="O312" s="274"/>
      <c r="P312" s="274"/>
      <c r="Q312" s="274"/>
      <c r="R312" s="274"/>
      <c r="S312" s="274"/>
      <c r="T312" s="27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6" t="s">
        <v>227</v>
      </c>
      <c r="AU312" s="276" t="s">
        <v>88</v>
      </c>
      <c r="AV312" s="14" t="s">
        <v>88</v>
      </c>
      <c r="AW312" s="14" t="s">
        <v>33</v>
      </c>
      <c r="AX312" s="14" t="s">
        <v>78</v>
      </c>
      <c r="AY312" s="276" t="s">
        <v>124</v>
      </c>
    </row>
    <row r="313" spans="1:51" s="14" customFormat="1" ht="12">
      <c r="A313" s="14"/>
      <c r="B313" s="266"/>
      <c r="C313" s="267"/>
      <c r="D313" s="249" t="s">
        <v>227</v>
      </c>
      <c r="E313" s="268" t="s">
        <v>1</v>
      </c>
      <c r="F313" s="269" t="s">
        <v>455</v>
      </c>
      <c r="G313" s="267"/>
      <c r="H313" s="270">
        <v>2.45</v>
      </c>
      <c r="I313" s="271"/>
      <c r="J313" s="267"/>
      <c r="K313" s="267"/>
      <c r="L313" s="272"/>
      <c r="M313" s="273"/>
      <c r="N313" s="274"/>
      <c r="O313" s="274"/>
      <c r="P313" s="274"/>
      <c r="Q313" s="274"/>
      <c r="R313" s="274"/>
      <c r="S313" s="274"/>
      <c r="T313" s="27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6" t="s">
        <v>227</v>
      </c>
      <c r="AU313" s="276" t="s">
        <v>88</v>
      </c>
      <c r="AV313" s="14" t="s">
        <v>88</v>
      </c>
      <c r="AW313" s="14" t="s">
        <v>33</v>
      </c>
      <c r="AX313" s="14" t="s">
        <v>78</v>
      </c>
      <c r="AY313" s="276" t="s">
        <v>124</v>
      </c>
    </row>
    <row r="314" spans="1:51" s="14" customFormat="1" ht="12">
      <c r="A314" s="14"/>
      <c r="B314" s="266"/>
      <c r="C314" s="267"/>
      <c r="D314" s="249" t="s">
        <v>227</v>
      </c>
      <c r="E314" s="268" t="s">
        <v>1</v>
      </c>
      <c r="F314" s="269" t="s">
        <v>456</v>
      </c>
      <c r="G314" s="267"/>
      <c r="H314" s="270">
        <v>4.35</v>
      </c>
      <c r="I314" s="271"/>
      <c r="J314" s="267"/>
      <c r="K314" s="267"/>
      <c r="L314" s="272"/>
      <c r="M314" s="273"/>
      <c r="N314" s="274"/>
      <c r="O314" s="274"/>
      <c r="P314" s="274"/>
      <c r="Q314" s="274"/>
      <c r="R314" s="274"/>
      <c r="S314" s="274"/>
      <c r="T314" s="27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6" t="s">
        <v>227</v>
      </c>
      <c r="AU314" s="276" t="s">
        <v>88</v>
      </c>
      <c r="AV314" s="14" t="s">
        <v>88</v>
      </c>
      <c r="AW314" s="14" t="s">
        <v>33</v>
      </c>
      <c r="AX314" s="14" t="s">
        <v>78</v>
      </c>
      <c r="AY314" s="276" t="s">
        <v>124</v>
      </c>
    </row>
    <row r="315" spans="1:51" s="14" customFormat="1" ht="12">
      <c r="A315" s="14"/>
      <c r="B315" s="266"/>
      <c r="C315" s="267"/>
      <c r="D315" s="249" t="s">
        <v>227</v>
      </c>
      <c r="E315" s="268" t="s">
        <v>1</v>
      </c>
      <c r="F315" s="269" t="s">
        <v>457</v>
      </c>
      <c r="G315" s="267"/>
      <c r="H315" s="270">
        <v>2.25</v>
      </c>
      <c r="I315" s="271"/>
      <c r="J315" s="267"/>
      <c r="K315" s="267"/>
      <c r="L315" s="272"/>
      <c r="M315" s="273"/>
      <c r="N315" s="274"/>
      <c r="O315" s="274"/>
      <c r="P315" s="274"/>
      <c r="Q315" s="274"/>
      <c r="R315" s="274"/>
      <c r="S315" s="274"/>
      <c r="T315" s="27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6" t="s">
        <v>227</v>
      </c>
      <c r="AU315" s="276" t="s">
        <v>88</v>
      </c>
      <c r="AV315" s="14" t="s">
        <v>88</v>
      </c>
      <c r="AW315" s="14" t="s">
        <v>33</v>
      </c>
      <c r="AX315" s="14" t="s">
        <v>78</v>
      </c>
      <c r="AY315" s="276" t="s">
        <v>124</v>
      </c>
    </row>
    <row r="316" spans="1:51" s="14" customFormat="1" ht="12">
      <c r="A316" s="14"/>
      <c r="B316" s="266"/>
      <c r="C316" s="267"/>
      <c r="D316" s="249" t="s">
        <v>227</v>
      </c>
      <c r="E316" s="268" t="s">
        <v>1</v>
      </c>
      <c r="F316" s="269" t="s">
        <v>457</v>
      </c>
      <c r="G316" s="267"/>
      <c r="H316" s="270">
        <v>2.25</v>
      </c>
      <c r="I316" s="271"/>
      <c r="J316" s="267"/>
      <c r="K316" s="267"/>
      <c r="L316" s="272"/>
      <c r="M316" s="273"/>
      <c r="N316" s="274"/>
      <c r="O316" s="274"/>
      <c r="P316" s="274"/>
      <c r="Q316" s="274"/>
      <c r="R316" s="274"/>
      <c r="S316" s="274"/>
      <c r="T316" s="27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6" t="s">
        <v>227</v>
      </c>
      <c r="AU316" s="276" t="s">
        <v>88</v>
      </c>
      <c r="AV316" s="14" t="s">
        <v>88</v>
      </c>
      <c r="AW316" s="14" t="s">
        <v>33</v>
      </c>
      <c r="AX316" s="14" t="s">
        <v>78</v>
      </c>
      <c r="AY316" s="276" t="s">
        <v>124</v>
      </c>
    </row>
    <row r="317" spans="1:51" s="15" customFormat="1" ht="12">
      <c r="A317" s="15"/>
      <c r="B317" s="277"/>
      <c r="C317" s="278"/>
      <c r="D317" s="249" t="s">
        <v>227</v>
      </c>
      <c r="E317" s="279" t="s">
        <v>1</v>
      </c>
      <c r="F317" s="280" t="s">
        <v>257</v>
      </c>
      <c r="G317" s="278"/>
      <c r="H317" s="281">
        <v>66.088</v>
      </c>
      <c r="I317" s="282"/>
      <c r="J317" s="278"/>
      <c r="K317" s="278"/>
      <c r="L317" s="283"/>
      <c r="M317" s="284"/>
      <c r="N317" s="285"/>
      <c r="O317" s="285"/>
      <c r="P317" s="285"/>
      <c r="Q317" s="285"/>
      <c r="R317" s="285"/>
      <c r="S317" s="285"/>
      <c r="T317" s="286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87" t="s">
        <v>227</v>
      </c>
      <c r="AU317" s="287" t="s">
        <v>88</v>
      </c>
      <c r="AV317" s="15" t="s">
        <v>123</v>
      </c>
      <c r="AW317" s="15" t="s">
        <v>33</v>
      </c>
      <c r="AX317" s="15" t="s">
        <v>86</v>
      </c>
      <c r="AY317" s="287" t="s">
        <v>124</v>
      </c>
    </row>
    <row r="318" spans="1:65" s="2" customFormat="1" ht="21.75" customHeight="1">
      <c r="A318" s="39"/>
      <c r="B318" s="40"/>
      <c r="C318" s="234" t="s">
        <v>458</v>
      </c>
      <c r="D318" s="234" t="s">
        <v>125</v>
      </c>
      <c r="E318" s="235" t="s">
        <v>459</v>
      </c>
      <c r="F318" s="236" t="s">
        <v>460</v>
      </c>
      <c r="G318" s="237" t="s">
        <v>225</v>
      </c>
      <c r="H318" s="238">
        <v>549.518</v>
      </c>
      <c r="I318" s="239"/>
      <c r="J318" s="240">
        <f>ROUND(I318*H318,2)</f>
        <v>0</v>
      </c>
      <c r="K318" s="236" t="s">
        <v>159</v>
      </c>
      <c r="L318" s="45"/>
      <c r="M318" s="241" t="s">
        <v>1</v>
      </c>
      <c r="N318" s="242" t="s">
        <v>43</v>
      </c>
      <c r="O318" s="92"/>
      <c r="P318" s="243">
        <f>O318*H318</f>
        <v>0</v>
      </c>
      <c r="Q318" s="243">
        <v>0</v>
      </c>
      <c r="R318" s="243">
        <f>Q318*H318</f>
        <v>0</v>
      </c>
      <c r="S318" s="243">
        <v>0.054</v>
      </c>
      <c r="T318" s="244">
        <f>S318*H318</f>
        <v>29.673972000000003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5" t="s">
        <v>123</v>
      </c>
      <c r="AT318" s="245" t="s">
        <v>125</v>
      </c>
      <c r="AU318" s="245" t="s">
        <v>88</v>
      </c>
      <c r="AY318" s="18" t="s">
        <v>124</v>
      </c>
      <c r="BE318" s="246">
        <f>IF(N318="základní",J318,0)</f>
        <v>0</v>
      </c>
      <c r="BF318" s="246">
        <f>IF(N318="snížená",J318,0)</f>
        <v>0</v>
      </c>
      <c r="BG318" s="246">
        <f>IF(N318="zákl. přenesená",J318,0)</f>
        <v>0</v>
      </c>
      <c r="BH318" s="246">
        <f>IF(N318="sníž. přenesená",J318,0)</f>
        <v>0</v>
      </c>
      <c r="BI318" s="246">
        <f>IF(N318="nulová",J318,0)</f>
        <v>0</v>
      </c>
      <c r="BJ318" s="18" t="s">
        <v>86</v>
      </c>
      <c r="BK318" s="246">
        <f>ROUND(I318*H318,2)</f>
        <v>0</v>
      </c>
      <c r="BL318" s="18" t="s">
        <v>123</v>
      </c>
      <c r="BM318" s="245" t="s">
        <v>461</v>
      </c>
    </row>
    <row r="319" spans="1:51" s="14" customFormat="1" ht="12">
      <c r="A319" s="14"/>
      <c r="B319" s="266"/>
      <c r="C319" s="267"/>
      <c r="D319" s="249" t="s">
        <v>227</v>
      </c>
      <c r="E319" s="268" t="s">
        <v>1</v>
      </c>
      <c r="F319" s="269" t="s">
        <v>462</v>
      </c>
      <c r="G319" s="267"/>
      <c r="H319" s="270">
        <v>209.009</v>
      </c>
      <c r="I319" s="271"/>
      <c r="J319" s="267"/>
      <c r="K319" s="267"/>
      <c r="L319" s="272"/>
      <c r="M319" s="273"/>
      <c r="N319" s="274"/>
      <c r="O319" s="274"/>
      <c r="P319" s="274"/>
      <c r="Q319" s="274"/>
      <c r="R319" s="274"/>
      <c r="S319" s="274"/>
      <c r="T319" s="27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6" t="s">
        <v>227</v>
      </c>
      <c r="AU319" s="276" t="s">
        <v>88</v>
      </c>
      <c r="AV319" s="14" t="s">
        <v>88</v>
      </c>
      <c r="AW319" s="14" t="s">
        <v>33</v>
      </c>
      <c r="AX319" s="14" t="s">
        <v>78</v>
      </c>
      <c r="AY319" s="276" t="s">
        <v>124</v>
      </c>
    </row>
    <row r="320" spans="1:51" s="14" customFormat="1" ht="12">
      <c r="A320" s="14"/>
      <c r="B320" s="266"/>
      <c r="C320" s="267"/>
      <c r="D320" s="249" t="s">
        <v>227</v>
      </c>
      <c r="E320" s="268" t="s">
        <v>1</v>
      </c>
      <c r="F320" s="269" t="s">
        <v>463</v>
      </c>
      <c r="G320" s="267"/>
      <c r="H320" s="270">
        <v>3.604</v>
      </c>
      <c r="I320" s="271"/>
      <c r="J320" s="267"/>
      <c r="K320" s="267"/>
      <c r="L320" s="272"/>
      <c r="M320" s="273"/>
      <c r="N320" s="274"/>
      <c r="O320" s="274"/>
      <c r="P320" s="274"/>
      <c r="Q320" s="274"/>
      <c r="R320" s="274"/>
      <c r="S320" s="274"/>
      <c r="T320" s="27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6" t="s">
        <v>227</v>
      </c>
      <c r="AU320" s="276" t="s">
        <v>88</v>
      </c>
      <c r="AV320" s="14" t="s">
        <v>88</v>
      </c>
      <c r="AW320" s="14" t="s">
        <v>33</v>
      </c>
      <c r="AX320" s="14" t="s">
        <v>78</v>
      </c>
      <c r="AY320" s="276" t="s">
        <v>124</v>
      </c>
    </row>
    <row r="321" spans="1:51" s="14" customFormat="1" ht="12">
      <c r="A321" s="14"/>
      <c r="B321" s="266"/>
      <c r="C321" s="267"/>
      <c r="D321" s="249" t="s">
        <v>227</v>
      </c>
      <c r="E321" s="268" t="s">
        <v>1</v>
      </c>
      <c r="F321" s="269" t="s">
        <v>464</v>
      </c>
      <c r="G321" s="267"/>
      <c r="H321" s="270">
        <v>17.842</v>
      </c>
      <c r="I321" s="271"/>
      <c r="J321" s="267"/>
      <c r="K321" s="267"/>
      <c r="L321" s="272"/>
      <c r="M321" s="273"/>
      <c r="N321" s="274"/>
      <c r="O321" s="274"/>
      <c r="P321" s="274"/>
      <c r="Q321" s="274"/>
      <c r="R321" s="274"/>
      <c r="S321" s="274"/>
      <c r="T321" s="27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6" t="s">
        <v>227</v>
      </c>
      <c r="AU321" s="276" t="s">
        <v>88</v>
      </c>
      <c r="AV321" s="14" t="s">
        <v>88</v>
      </c>
      <c r="AW321" s="14" t="s">
        <v>33</v>
      </c>
      <c r="AX321" s="14" t="s">
        <v>78</v>
      </c>
      <c r="AY321" s="276" t="s">
        <v>124</v>
      </c>
    </row>
    <row r="322" spans="1:51" s="14" customFormat="1" ht="12">
      <c r="A322" s="14"/>
      <c r="B322" s="266"/>
      <c r="C322" s="267"/>
      <c r="D322" s="249" t="s">
        <v>227</v>
      </c>
      <c r="E322" s="268" t="s">
        <v>1</v>
      </c>
      <c r="F322" s="269" t="s">
        <v>464</v>
      </c>
      <c r="G322" s="267"/>
      <c r="H322" s="270">
        <v>17.842</v>
      </c>
      <c r="I322" s="271"/>
      <c r="J322" s="267"/>
      <c r="K322" s="267"/>
      <c r="L322" s="272"/>
      <c r="M322" s="273"/>
      <c r="N322" s="274"/>
      <c r="O322" s="274"/>
      <c r="P322" s="274"/>
      <c r="Q322" s="274"/>
      <c r="R322" s="274"/>
      <c r="S322" s="274"/>
      <c r="T322" s="27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6" t="s">
        <v>227</v>
      </c>
      <c r="AU322" s="276" t="s">
        <v>88</v>
      </c>
      <c r="AV322" s="14" t="s">
        <v>88</v>
      </c>
      <c r="AW322" s="14" t="s">
        <v>33</v>
      </c>
      <c r="AX322" s="14" t="s">
        <v>78</v>
      </c>
      <c r="AY322" s="276" t="s">
        <v>124</v>
      </c>
    </row>
    <row r="323" spans="1:51" s="14" customFormat="1" ht="12">
      <c r="A323" s="14"/>
      <c r="B323" s="266"/>
      <c r="C323" s="267"/>
      <c r="D323" s="249" t="s">
        <v>227</v>
      </c>
      <c r="E323" s="268" t="s">
        <v>1</v>
      </c>
      <c r="F323" s="269" t="s">
        <v>465</v>
      </c>
      <c r="G323" s="267"/>
      <c r="H323" s="270">
        <v>112.784</v>
      </c>
      <c r="I323" s="271"/>
      <c r="J323" s="267"/>
      <c r="K323" s="267"/>
      <c r="L323" s="272"/>
      <c r="M323" s="273"/>
      <c r="N323" s="274"/>
      <c r="O323" s="274"/>
      <c r="P323" s="274"/>
      <c r="Q323" s="274"/>
      <c r="R323" s="274"/>
      <c r="S323" s="274"/>
      <c r="T323" s="27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6" t="s">
        <v>227</v>
      </c>
      <c r="AU323" s="276" t="s">
        <v>88</v>
      </c>
      <c r="AV323" s="14" t="s">
        <v>88</v>
      </c>
      <c r="AW323" s="14" t="s">
        <v>33</v>
      </c>
      <c r="AX323" s="14" t="s">
        <v>78</v>
      </c>
      <c r="AY323" s="276" t="s">
        <v>124</v>
      </c>
    </row>
    <row r="324" spans="1:51" s="14" customFormat="1" ht="12">
      <c r="A324" s="14"/>
      <c r="B324" s="266"/>
      <c r="C324" s="267"/>
      <c r="D324" s="249" t="s">
        <v>227</v>
      </c>
      <c r="E324" s="268" t="s">
        <v>1</v>
      </c>
      <c r="F324" s="269" t="s">
        <v>466</v>
      </c>
      <c r="G324" s="267"/>
      <c r="H324" s="270">
        <v>72.504</v>
      </c>
      <c r="I324" s="271"/>
      <c r="J324" s="267"/>
      <c r="K324" s="267"/>
      <c r="L324" s="272"/>
      <c r="M324" s="273"/>
      <c r="N324" s="274"/>
      <c r="O324" s="274"/>
      <c r="P324" s="274"/>
      <c r="Q324" s="274"/>
      <c r="R324" s="274"/>
      <c r="S324" s="274"/>
      <c r="T324" s="27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6" t="s">
        <v>227</v>
      </c>
      <c r="AU324" s="276" t="s">
        <v>88</v>
      </c>
      <c r="AV324" s="14" t="s">
        <v>88</v>
      </c>
      <c r="AW324" s="14" t="s">
        <v>33</v>
      </c>
      <c r="AX324" s="14" t="s">
        <v>78</v>
      </c>
      <c r="AY324" s="276" t="s">
        <v>124</v>
      </c>
    </row>
    <row r="325" spans="1:51" s="14" customFormat="1" ht="12">
      <c r="A325" s="14"/>
      <c r="B325" s="266"/>
      <c r="C325" s="267"/>
      <c r="D325" s="249" t="s">
        <v>227</v>
      </c>
      <c r="E325" s="268" t="s">
        <v>1</v>
      </c>
      <c r="F325" s="269" t="s">
        <v>467</v>
      </c>
      <c r="G325" s="267"/>
      <c r="H325" s="270">
        <v>70.596</v>
      </c>
      <c r="I325" s="271"/>
      <c r="J325" s="267"/>
      <c r="K325" s="267"/>
      <c r="L325" s="272"/>
      <c r="M325" s="273"/>
      <c r="N325" s="274"/>
      <c r="O325" s="274"/>
      <c r="P325" s="274"/>
      <c r="Q325" s="274"/>
      <c r="R325" s="274"/>
      <c r="S325" s="274"/>
      <c r="T325" s="27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6" t="s">
        <v>227</v>
      </c>
      <c r="AU325" s="276" t="s">
        <v>88</v>
      </c>
      <c r="AV325" s="14" t="s">
        <v>88</v>
      </c>
      <c r="AW325" s="14" t="s">
        <v>33</v>
      </c>
      <c r="AX325" s="14" t="s">
        <v>78</v>
      </c>
      <c r="AY325" s="276" t="s">
        <v>124</v>
      </c>
    </row>
    <row r="326" spans="1:51" s="14" customFormat="1" ht="12">
      <c r="A326" s="14"/>
      <c r="B326" s="266"/>
      <c r="C326" s="267"/>
      <c r="D326" s="249" t="s">
        <v>227</v>
      </c>
      <c r="E326" s="268" t="s">
        <v>1</v>
      </c>
      <c r="F326" s="269" t="s">
        <v>468</v>
      </c>
      <c r="G326" s="267"/>
      <c r="H326" s="270">
        <v>10.811</v>
      </c>
      <c r="I326" s="271"/>
      <c r="J326" s="267"/>
      <c r="K326" s="267"/>
      <c r="L326" s="272"/>
      <c r="M326" s="273"/>
      <c r="N326" s="274"/>
      <c r="O326" s="274"/>
      <c r="P326" s="274"/>
      <c r="Q326" s="274"/>
      <c r="R326" s="274"/>
      <c r="S326" s="274"/>
      <c r="T326" s="27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6" t="s">
        <v>227</v>
      </c>
      <c r="AU326" s="276" t="s">
        <v>88</v>
      </c>
      <c r="AV326" s="14" t="s">
        <v>88</v>
      </c>
      <c r="AW326" s="14" t="s">
        <v>33</v>
      </c>
      <c r="AX326" s="14" t="s">
        <v>78</v>
      </c>
      <c r="AY326" s="276" t="s">
        <v>124</v>
      </c>
    </row>
    <row r="327" spans="1:51" s="14" customFormat="1" ht="12">
      <c r="A327" s="14"/>
      <c r="B327" s="266"/>
      <c r="C327" s="267"/>
      <c r="D327" s="249" t="s">
        <v>227</v>
      </c>
      <c r="E327" s="268" t="s">
        <v>1</v>
      </c>
      <c r="F327" s="269" t="s">
        <v>469</v>
      </c>
      <c r="G327" s="267"/>
      <c r="H327" s="270">
        <v>31.28</v>
      </c>
      <c r="I327" s="271"/>
      <c r="J327" s="267"/>
      <c r="K327" s="267"/>
      <c r="L327" s="272"/>
      <c r="M327" s="273"/>
      <c r="N327" s="274"/>
      <c r="O327" s="274"/>
      <c r="P327" s="274"/>
      <c r="Q327" s="274"/>
      <c r="R327" s="274"/>
      <c r="S327" s="274"/>
      <c r="T327" s="275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6" t="s">
        <v>227</v>
      </c>
      <c r="AU327" s="276" t="s">
        <v>88</v>
      </c>
      <c r="AV327" s="14" t="s">
        <v>88</v>
      </c>
      <c r="AW327" s="14" t="s">
        <v>33</v>
      </c>
      <c r="AX327" s="14" t="s">
        <v>78</v>
      </c>
      <c r="AY327" s="276" t="s">
        <v>124</v>
      </c>
    </row>
    <row r="328" spans="1:51" s="14" customFormat="1" ht="12">
      <c r="A328" s="14"/>
      <c r="B328" s="266"/>
      <c r="C328" s="267"/>
      <c r="D328" s="249" t="s">
        <v>227</v>
      </c>
      <c r="E328" s="268" t="s">
        <v>1</v>
      </c>
      <c r="F328" s="269" t="s">
        <v>470</v>
      </c>
      <c r="G328" s="267"/>
      <c r="H328" s="270">
        <v>3.246</v>
      </c>
      <c r="I328" s="271"/>
      <c r="J328" s="267"/>
      <c r="K328" s="267"/>
      <c r="L328" s="272"/>
      <c r="M328" s="273"/>
      <c r="N328" s="274"/>
      <c r="O328" s="274"/>
      <c r="P328" s="274"/>
      <c r="Q328" s="274"/>
      <c r="R328" s="274"/>
      <c r="S328" s="274"/>
      <c r="T328" s="27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6" t="s">
        <v>227</v>
      </c>
      <c r="AU328" s="276" t="s">
        <v>88</v>
      </c>
      <c r="AV328" s="14" t="s">
        <v>88</v>
      </c>
      <c r="AW328" s="14" t="s">
        <v>33</v>
      </c>
      <c r="AX328" s="14" t="s">
        <v>78</v>
      </c>
      <c r="AY328" s="276" t="s">
        <v>124</v>
      </c>
    </row>
    <row r="329" spans="1:51" s="15" customFormat="1" ht="12">
      <c r="A329" s="15"/>
      <c r="B329" s="277"/>
      <c r="C329" s="278"/>
      <c r="D329" s="249" t="s">
        <v>227</v>
      </c>
      <c r="E329" s="279" t="s">
        <v>1</v>
      </c>
      <c r="F329" s="280" t="s">
        <v>257</v>
      </c>
      <c r="G329" s="278"/>
      <c r="H329" s="281">
        <v>549.518</v>
      </c>
      <c r="I329" s="282"/>
      <c r="J329" s="278"/>
      <c r="K329" s="278"/>
      <c r="L329" s="283"/>
      <c r="M329" s="284"/>
      <c r="N329" s="285"/>
      <c r="O329" s="285"/>
      <c r="P329" s="285"/>
      <c r="Q329" s="285"/>
      <c r="R329" s="285"/>
      <c r="S329" s="285"/>
      <c r="T329" s="286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87" t="s">
        <v>227</v>
      </c>
      <c r="AU329" s="287" t="s">
        <v>88</v>
      </c>
      <c r="AV329" s="15" t="s">
        <v>123</v>
      </c>
      <c r="AW329" s="15" t="s">
        <v>33</v>
      </c>
      <c r="AX329" s="15" t="s">
        <v>86</v>
      </c>
      <c r="AY329" s="287" t="s">
        <v>124</v>
      </c>
    </row>
    <row r="330" spans="1:65" s="2" customFormat="1" ht="21.75" customHeight="1">
      <c r="A330" s="39"/>
      <c r="B330" s="40"/>
      <c r="C330" s="234" t="s">
        <v>471</v>
      </c>
      <c r="D330" s="234" t="s">
        <v>125</v>
      </c>
      <c r="E330" s="235" t="s">
        <v>472</v>
      </c>
      <c r="F330" s="236" t="s">
        <v>473</v>
      </c>
      <c r="G330" s="237" t="s">
        <v>225</v>
      </c>
      <c r="H330" s="238">
        <v>2.685</v>
      </c>
      <c r="I330" s="239"/>
      <c r="J330" s="240">
        <f>ROUND(I330*H330,2)</f>
        <v>0</v>
      </c>
      <c r="K330" s="236" t="s">
        <v>159</v>
      </c>
      <c r="L330" s="45"/>
      <c r="M330" s="241" t="s">
        <v>1</v>
      </c>
      <c r="N330" s="242" t="s">
        <v>43</v>
      </c>
      <c r="O330" s="92"/>
      <c r="P330" s="243">
        <f>O330*H330</f>
        <v>0</v>
      </c>
      <c r="Q330" s="243">
        <v>0</v>
      </c>
      <c r="R330" s="243">
        <f>Q330*H330</f>
        <v>0</v>
      </c>
      <c r="S330" s="243">
        <v>0.034</v>
      </c>
      <c r="T330" s="244">
        <f>S330*H330</f>
        <v>0.09129000000000001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5" t="s">
        <v>123</v>
      </c>
      <c r="AT330" s="245" t="s">
        <v>125</v>
      </c>
      <c r="AU330" s="245" t="s">
        <v>88</v>
      </c>
      <c r="AY330" s="18" t="s">
        <v>124</v>
      </c>
      <c r="BE330" s="246">
        <f>IF(N330="základní",J330,0)</f>
        <v>0</v>
      </c>
      <c r="BF330" s="246">
        <f>IF(N330="snížená",J330,0)</f>
        <v>0</v>
      </c>
      <c r="BG330" s="246">
        <f>IF(N330="zákl. přenesená",J330,0)</f>
        <v>0</v>
      </c>
      <c r="BH330" s="246">
        <f>IF(N330="sníž. přenesená",J330,0)</f>
        <v>0</v>
      </c>
      <c r="BI330" s="246">
        <f>IF(N330="nulová",J330,0)</f>
        <v>0</v>
      </c>
      <c r="BJ330" s="18" t="s">
        <v>86</v>
      </c>
      <c r="BK330" s="246">
        <f>ROUND(I330*H330,2)</f>
        <v>0</v>
      </c>
      <c r="BL330" s="18" t="s">
        <v>123</v>
      </c>
      <c r="BM330" s="245" t="s">
        <v>474</v>
      </c>
    </row>
    <row r="331" spans="1:51" s="14" customFormat="1" ht="12">
      <c r="A331" s="14"/>
      <c r="B331" s="266"/>
      <c r="C331" s="267"/>
      <c r="D331" s="249" t="s">
        <v>227</v>
      </c>
      <c r="E331" s="268" t="s">
        <v>1</v>
      </c>
      <c r="F331" s="269" t="s">
        <v>475</v>
      </c>
      <c r="G331" s="267"/>
      <c r="H331" s="270">
        <v>1.296</v>
      </c>
      <c r="I331" s="271"/>
      <c r="J331" s="267"/>
      <c r="K331" s="267"/>
      <c r="L331" s="272"/>
      <c r="M331" s="273"/>
      <c r="N331" s="274"/>
      <c r="O331" s="274"/>
      <c r="P331" s="274"/>
      <c r="Q331" s="274"/>
      <c r="R331" s="274"/>
      <c r="S331" s="274"/>
      <c r="T331" s="27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6" t="s">
        <v>227</v>
      </c>
      <c r="AU331" s="276" t="s">
        <v>88</v>
      </c>
      <c r="AV331" s="14" t="s">
        <v>88</v>
      </c>
      <c r="AW331" s="14" t="s">
        <v>33</v>
      </c>
      <c r="AX331" s="14" t="s">
        <v>78</v>
      </c>
      <c r="AY331" s="276" t="s">
        <v>124</v>
      </c>
    </row>
    <row r="332" spans="1:51" s="14" customFormat="1" ht="12">
      <c r="A332" s="14"/>
      <c r="B332" s="266"/>
      <c r="C332" s="267"/>
      <c r="D332" s="249" t="s">
        <v>227</v>
      </c>
      <c r="E332" s="268" t="s">
        <v>1</v>
      </c>
      <c r="F332" s="269" t="s">
        <v>476</v>
      </c>
      <c r="G332" s="267"/>
      <c r="H332" s="270">
        <v>2.685</v>
      </c>
      <c r="I332" s="271"/>
      <c r="J332" s="267"/>
      <c r="K332" s="267"/>
      <c r="L332" s="272"/>
      <c r="M332" s="273"/>
      <c r="N332" s="274"/>
      <c r="O332" s="274"/>
      <c r="P332" s="274"/>
      <c r="Q332" s="274"/>
      <c r="R332" s="274"/>
      <c r="S332" s="274"/>
      <c r="T332" s="275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6" t="s">
        <v>227</v>
      </c>
      <c r="AU332" s="276" t="s">
        <v>88</v>
      </c>
      <c r="AV332" s="14" t="s">
        <v>88</v>
      </c>
      <c r="AW332" s="14" t="s">
        <v>33</v>
      </c>
      <c r="AX332" s="14" t="s">
        <v>86</v>
      </c>
      <c r="AY332" s="276" t="s">
        <v>124</v>
      </c>
    </row>
    <row r="333" spans="1:65" s="2" customFormat="1" ht="21.75" customHeight="1">
      <c r="A333" s="39"/>
      <c r="B333" s="40"/>
      <c r="C333" s="234" t="s">
        <v>477</v>
      </c>
      <c r="D333" s="234" t="s">
        <v>125</v>
      </c>
      <c r="E333" s="235" t="s">
        <v>478</v>
      </c>
      <c r="F333" s="236" t="s">
        <v>479</v>
      </c>
      <c r="G333" s="237" t="s">
        <v>225</v>
      </c>
      <c r="H333" s="238">
        <v>5.634</v>
      </c>
      <c r="I333" s="239"/>
      <c r="J333" s="240">
        <f>ROUND(I333*H333,2)</f>
        <v>0</v>
      </c>
      <c r="K333" s="236" t="s">
        <v>159</v>
      </c>
      <c r="L333" s="45"/>
      <c r="M333" s="241" t="s">
        <v>1</v>
      </c>
      <c r="N333" s="242" t="s">
        <v>43</v>
      </c>
      <c r="O333" s="92"/>
      <c r="P333" s="243">
        <f>O333*H333</f>
        <v>0</v>
      </c>
      <c r="Q333" s="243">
        <v>0</v>
      </c>
      <c r="R333" s="243">
        <f>Q333*H333</f>
        <v>0</v>
      </c>
      <c r="S333" s="243">
        <v>0.032</v>
      </c>
      <c r="T333" s="244">
        <f>S333*H333</f>
        <v>0.180288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45" t="s">
        <v>123</v>
      </c>
      <c r="AT333" s="245" t="s">
        <v>125</v>
      </c>
      <c r="AU333" s="245" t="s">
        <v>88</v>
      </c>
      <c r="AY333" s="18" t="s">
        <v>124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18" t="s">
        <v>86</v>
      </c>
      <c r="BK333" s="246">
        <f>ROUND(I333*H333,2)</f>
        <v>0</v>
      </c>
      <c r="BL333" s="18" t="s">
        <v>123</v>
      </c>
      <c r="BM333" s="245" t="s">
        <v>480</v>
      </c>
    </row>
    <row r="334" spans="1:51" s="14" customFormat="1" ht="12">
      <c r="A334" s="14"/>
      <c r="B334" s="266"/>
      <c r="C334" s="267"/>
      <c r="D334" s="249" t="s">
        <v>227</v>
      </c>
      <c r="E334" s="268" t="s">
        <v>1</v>
      </c>
      <c r="F334" s="269" t="s">
        <v>481</v>
      </c>
      <c r="G334" s="267"/>
      <c r="H334" s="270">
        <v>5.634</v>
      </c>
      <c r="I334" s="271"/>
      <c r="J334" s="267"/>
      <c r="K334" s="267"/>
      <c r="L334" s="272"/>
      <c r="M334" s="273"/>
      <c r="N334" s="274"/>
      <c r="O334" s="274"/>
      <c r="P334" s="274"/>
      <c r="Q334" s="274"/>
      <c r="R334" s="274"/>
      <c r="S334" s="274"/>
      <c r="T334" s="27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6" t="s">
        <v>227</v>
      </c>
      <c r="AU334" s="276" t="s">
        <v>88</v>
      </c>
      <c r="AV334" s="14" t="s">
        <v>88</v>
      </c>
      <c r="AW334" s="14" t="s">
        <v>33</v>
      </c>
      <c r="AX334" s="14" t="s">
        <v>86</v>
      </c>
      <c r="AY334" s="276" t="s">
        <v>124</v>
      </c>
    </row>
    <row r="335" spans="1:65" s="2" customFormat="1" ht="16.5" customHeight="1">
      <c r="A335" s="39"/>
      <c r="B335" s="40"/>
      <c r="C335" s="234" t="s">
        <v>482</v>
      </c>
      <c r="D335" s="234" t="s">
        <v>125</v>
      </c>
      <c r="E335" s="235" t="s">
        <v>483</v>
      </c>
      <c r="F335" s="236" t="s">
        <v>484</v>
      </c>
      <c r="G335" s="237" t="s">
        <v>225</v>
      </c>
      <c r="H335" s="238">
        <v>12.31</v>
      </c>
      <c r="I335" s="239"/>
      <c r="J335" s="240">
        <f>ROUND(I335*H335,2)</f>
        <v>0</v>
      </c>
      <c r="K335" s="236" t="s">
        <v>159</v>
      </c>
      <c r="L335" s="45"/>
      <c r="M335" s="241" t="s">
        <v>1</v>
      </c>
      <c r="N335" s="242" t="s">
        <v>43</v>
      </c>
      <c r="O335" s="92"/>
      <c r="P335" s="243">
        <f>O335*H335</f>
        <v>0</v>
      </c>
      <c r="Q335" s="243">
        <v>0</v>
      </c>
      <c r="R335" s="243">
        <f>Q335*H335</f>
        <v>0</v>
      </c>
      <c r="S335" s="243">
        <v>0.063</v>
      </c>
      <c r="T335" s="244">
        <f>S335*H335</f>
        <v>0.77553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5" t="s">
        <v>123</v>
      </c>
      <c r="AT335" s="245" t="s">
        <v>125</v>
      </c>
      <c r="AU335" s="245" t="s">
        <v>88</v>
      </c>
      <c r="AY335" s="18" t="s">
        <v>124</v>
      </c>
      <c r="BE335" s="246">
        <f>IF(N335="základní",J335,0)</f>
        <v>0</v>
      </c>
      <c r="BF335" s="246">
        <f>IF(N335="snížená",J335,0)</f>
        <v>0</v>
      </c>
      <c r="BG335" s="246">
        <f>IF(N335="zákl. přenesená",J335,0)</f>
        <v>0</v>
      </c>
      <c r="BH335" s="246">
        <f>IF(N335="sníž. přenesená",J335,0)</f>
        <v>0</v>
      </c>
      <c r="BI335" s="246">
        <f>IF(N335="nulová",J335,0)</f>
        <v>0</v>
      </c>
      <c r="BJ335" s="18" t="s">
        <v>86</v>
      </c>
      <c r="BK335" s="246">
        <f>ROUND(I335*H335,2)</f>
        <v>0</v>
      </c>
      <c r="BL335" s="18" t="s">
        <v>123</v>
      </c>
      <c r="BM335" s="245" t="s">
        <v>485</v>
      </c>
    </row>
    <row r="336" spans="1:51" s="14" customFormat="1" ht="12">
      <c r="A336" s="14"/>
      <c r="B336" s="266"/>
      <c r="C336" s="267"/>
      <c r="D336" s="249" t="s">
        <v>227</v>
      </c>
      <c r="E336" s="268" t="s">
        <v>1</v>
      </c>
      <c r="F336" s="269" t="s">
        <v>486</v>
      </c>
      <c r="G336" s="267"/>
      <c r="H336" s="270">
        <v>3.52</v>
      </c>
      <c r="I336" s="271"/>
      <c r="J336" s="267"/>
      <c r="K336" s="267"/>
      <c r="L336" s="272"/>
      <c r="M336" s="273"/>
      <c r="N336" s="274"/>
      <c r="O336" s="274"/>
      <c r="P336" s="274"/>
      <c r="Q336" s="274"/>
      <c r="R336" s="274"/>
      <c r="S336" s="274"/>
      <c r="T336" s="27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6" t="s">
        <v>227</v>
      </c>
      <c r="AU336" s="276" t="s">
        <v>88</v>
      </c>
      <c r="AV336" s="14" t="s">
        <v>88</v>
      </c>
      <c r="AW336" s="14" t="s">
        <v>33</v>
      </c>
      <c r="AX336" s="14" t="s">
        <v>78</v>
      </c>
      <c r="AY336" s="276" t="s">
        <v>124</v>
      </c>
    </row>
    <row r="337" spans="1:51" s="14" customFormat="1" ht="12">
      <c r="A337" s="14"/>
      <c r="B337" s="266"/>
      <c r="C337" s="267"/>
      <c r="D337" s="249" t="s">
        <v>227</v>
      </c>
      <c r="E337" s="268" t="s">
        <v>1</v>
      </c>
      <c r="F337" s="269" t="s">
        <v>487</v>
      </c>
      <c r="G337" s="267"/>
      <c r="H337" s="270">
        <v>3.532</v>
      </c>
      <c r="I337" s="271"/>
      <c r="J337" s="267"/>
      <c r="K337" s="267"/>
      <c r="L337" s="272"/>
      <c r="M337" s="273"/>
      <c r="N337" s="274"/>
      <c r="O337" s="274"/>
      <c r="P337" s="274"/>
      <c r="Q337" s="274"/>
      <c r="R337" s="274"/>
      <c r="S337" s="274"/>
      <c r="T337" s="27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6" t="s">
        <v>227</v>
      </c>
      <c r="AU337" s="276" t="s">
        <v>88</v>
      </c>
      <c r="AV337" s="14" t="s">
        <v>88</v>
      </c>
      <c r="AW337" s="14" t="s">
        <v>33</v>
      </c>
      <c r="AX337" s="14" t="s">
        <v>78</v>
      </c>
      <c r="AY337" s="276" t="s">
        <v>124</v>
      </c>
    </row>
    <row r="338" spans="1:51" s="14" customFormat="1" ht="12">
      <c r="A338" s="14"/>
      <c r="B338" s="266"/>
      <c r="C338" s="267"/>
      <c r="D338" s="249" t="s">
        <v>227</v>
      </c>
      <c r="E338" s="268" t="s">
        <v>1</v>
      </c>
      <c r="F338" s="269" t="s">
        <v>488</v>
      </c>
      <c r="G338" s="267"/>
      <c r="H338" s="270">
        <v>5.258</v>
      </c>
      <c r="I338" s="271"/>
      <c r="J338" s="267"/>
      <c r="K338" s="267"/>
      <c r="L338" s="272"/>
      <c r="M338" s="273"/>
      <c r="N338" s="274"/>
      <c r="O338" s="274"/>
      <c r="P338" s="274"/>
      <c r="Q338" s="274"/>
      <c r="R338" s="274"/>
      <c r="S338" s="274"/>
      <c r="T338" s="27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6" t="s">
        <v>227</v>
      </c>
      <c r="AU338" s="276" t="s">
        <v>88</v>
      </c>
      <c r="AV338" s="14" t="s">
        <v>88</v>
      </c>
      <c r="AW338" s="14" t="s">
        <v>33</v>
      </c>
      <c r="AX338" s="14" t="s">
        <v>78</v>
      </c>
      <c r="AY338" s="276" t="s">
        <v>124</v>
      </c>
    </row>
    <row r="339" spans="1:51" s="15" customFormat="1" ht="12">
      <c r="A339" s="15"/>
      <c r="B339" s="277"/>
      <c r="C339" s="278"/>
      <c r="D339" s="249" t="s">
        <v>227</v>
      </c>
      <c r="E339" s="279" t="s">
        <v>1</v>
      </c>
      <c r="F339" s="280" t="s">
        <v>257</v>
      </c>
      <c r="G339" s="278"/>
      <c r="H339" s="281">
        <v>12.31</v>
      </c>
      <c r="I339" s="282"/>
      <c r="J339" s="278"/>
      <c r="K339" s="278"/>
      <c r="L339" s="283"/>
      <c r="M339" s="284"/>
      <c r="N339" s="285"/>
      <c r="O339" s="285"/>
      <c r="P339" s="285"/>
      <c r="Q339" s="285"/>
      <c r="R339" s="285"/>
      <c r="S339" s="285"/>
      <c r="T339" s="286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87" t="s">
        <v>227</v>
      </c>
      <c r="AU339" s="287" t="s">
        <v>88</v>
      </c>
      <c r="AV339" s="15" t="s">
        <v>123</v>
      </c>
      <c r="AW339" s="15" t="s">
        <v>33</v>
      </c>
      <c r="AX339" s="15" t="s">
        <v>86</v>
      </c>
      <c r="AY339" s="287" t="s">
        <v>124</v>
      </c>
    </row>
    <row r="340" spans="1:65" s="2" customFormat="1" ht="16.5" customHeight="1">
      <c r="A340" s="39"/>
      <c r="B340" s="40"/>
      <c r="C340" s="234" t="s">
        <v>489</v>
      </c>
      <c r="D340" s="234" t="s">
        <v>125</v>
      </c>
      <c r="E340" s="235" t="s">
        <v>490</v>
      </c>
      <c r="F340" s="236" t="s">
        <v>491</v>
      </c>
      <c r="G340" s="237" t="s">
        <v>225</v>
      </c>
      <c r="H340" s="238">
        <v>1.6</v>
      </c>
      <c r="I340" s="239"/>
      <c r="J340" s="240">
        <f>ROUND(I340*H340,2)</f>
        <v>0</v>
      </c>
      <c r="K340" s="236" t="s">
        <v>159</v>
      </c>
      <c r="L340" s="45"/>
      <c r="M340" s="241" t="s">
        <v>1</v>
      </c>
      <c r="N340" s="242" t="s">
        <v>43</v>
      </c>
      <c r="O340" s="92"/>
      <c r="P340" s="243">
        <f>O340*H340</f>
        <v>0</v>
      </c>
      <c r="Q340" s="243">
        <v>0</v>
      </c>
      <c r="R340" s="243">
        <f>Q340*H340</f>
        <v>0</v>
      </c>
      <c r="S340" s="243">
        <v>0.076</v>
      </c>
      <c r="T340" s="244">
        <f>S340*H340</f>
        <v>0.1216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5" t="s">
        <v>123</v>
      </c>
      <c r="AT340" s="245" t="s">
        <v>125</v>
      </c>
      <c r="AU340" s="245" t="s">
        <v>88</v>
      </c>
      <c r="AY340" s="18" t="s">
        <v>124</v>
      </c>
      <c r="BE340" s="246">
        <f>IF(N340="základní",J340,0)</f>
        <v>0</v>
      </c>
      <c r="BF340" s="246">
        <f>IF(N340="snížená",J340,0)</f>
        <v>0</v>
      </c>
      <c r="BG340" s="246">
        <f>IF(N340="zákl. přenesená",J340,0)</f>
        <v>0</v>
      </c>
      <c r="BH340" s="246">
        <f>IF(N340="sníž. přenesená",J340,0)</f>
        <v>0</v>
      </c>
      <c r="BI340" s="246">
        <f>IF(N340="nulová",J340,0)</f>
        <v>0</v>
      </c>
      <c r="BJ340" s="18" t="s">
        <v>86</v>
      </c>
      <c r="BK340" s="246">
        <f>ROUND(I340*H340,2)</f>
        <v>0</v>
      </c>
      <c r="BL340" s="18" t="s">
        <v>123</v>
      </c>
      <c r="BM340" s="245" t="s">
        <v>492</v>
      </c>
    </row>
    <row r="341" spans="1:51" s="13" customFormat="1" ht="12">
      <c r="A341" s="13"/>
      <c r="B341" s="256"/>
      <c r="C341" s="257"/>
      <c r="D341" s="249" t="s">
        <v>227</v>
      </c>
      <c r="E341" s="258" t="s">
        <v>1</v>
      </c>
      <c r="F341" s="259" t="s">
        <v>493</v>
      </c>
      <c r="G341" s="257"/>
      <c r="H341" s="258" t="s">
        <v>1</v>
      </c>
      <c r="I341" s="260"/>
      <c r="J341" s="257"/>
      <c r="K341" s="257"/>
      <c r="L341" s="261"/>
      <c r="M341" s="262"/>
      <c r="N341" s="263"/>
      <c r="O341" s="263"/>
      <c r="P341" s="263"/>
      <c r="Q341" s="263"/>
      <c r="R341" s="263"/>
      <c r="S341" s="263"/>
      <c r="T341" s="26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5" t="s">
        <v>227</v>
      </c>
      <c r="AU341" s="265" t="s">
        <v>88</v>
      </c>
      <c r="AV341" s="13" t="s">
        <v>86</v>
      </c>
      <c r="AW341" s="13" t="s">
        <v>33</v>
      </c>
      <c r="AX341" s="13" t="s">
        <v>78</v>
      </c>
      <c r="AY341" s="265" t="s">
        <v>124</v>
      </c>
    </row>
    <row r="342" spans="1:51" s="14" customFormat="1" ht="12">
      <c r="A342" s="14"/>
      <c r="B342" s="266"/>
      <c r="C342" s="267"/>
      <c r="D342" s="249" t="s">
        <v>227</v>
      </c>
      <c r="E342" s="268" t="s">
        <v>1</v>
      </c>
      <c r="F342" s="269" t="s">
        <v>494</v>
      </c>
      <c r="G342" s="267"/>
      <c r="H342" s="270">
        <v>1.6</v>
      </c>
      <c r="I342" s="271"/>
      <c r="J342" s="267"/>
      <c r="K342" s="267"/>
      <c r="L342" s="272"/>
      <c r="M342" s="273"/>
      <c r="N342" s="274"/>
      <c r="O342" s="274"/>
      <c r="P342" s="274"/>
      <c r="Q342" s="274"/>
      <c r="R342" s="274"/>
      <c r="S342" s="274"/>
      <c r="T342" s="27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6" t="s">
        <v>227</v>
      </c>
      <c r="AU342" s="276" t="s">
        <v>88</v>
      </c>
      <c r="AV342" s="14" t="s">
        <v>88</v>
      </c>
      <c r="AW342" s="14" t="s">
        <v>33</v>
      </c>
      <c r="AX342" s="14" t="s">
        <v>86</v>
      </c>
      <c r="AY342" s="276" t="s">
        <v>124</v>
      </c>
    </row>
    <row r="343" spans="1:65" s="2" customFormat="1" ht="21.75" customHeight="1">
      <c r="A343" s="39"/>
      <c r="B343" s="40"/>
      <c r="C343" s="234" t="s">
        <v>308</v>
      </c>
      <c r="D343" s="234" t="s">
        <v>125</v>
      </c>
      <c r="E343" s="235" t="s">
        <v>495</v>
      </c>
      <c r="F343" s="236" t="s">
        <v>496</v>
      </c>
      <c r="G343" s="237" t="s">
        <v>225</v>
      </c>
      <c r="H343" s="238">
        <v>12.423</v>
      </c>
      <c r="I343" s="239"/>
      <c r="J343" s="240">
        <f>ROUND(I343*H343,2)</f>
        <v>0</v>
      </c>
      <c r="K343" s="236" t="s">
        <v>159</v>
      </c>
      <c r="L343" s="45"/>
      <c r="M343" s="241" t="s">
        <v>1</v>
      </c>
      <c r="N343" s="242" t="s">
        <v>43</v>
      </c>
      <c r="O343" s="92"/>
      <c r="P343" s="243">
        <f>O343*H343</f>
        <v>0</v>
      </c>
      <c r="Q343" s="243">
        <v>0</v>
      </c>
      <c r="R343" s="243">
        <f>Q343*H343</f>
        <v>0</v>
      </c>
      <c r="S343" s="243">
        <v>0.051</v>
      </c>
      <c r="T343" s="244">
        <f>S343*H343</f>
        <v>0.6335729999999999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5" t="s">
        <v>123</v>
      </c>
      <c r="AT343" s="245" t="s">
        <v>125</v>
      </c>
      <c r="AU343" s="245" t="s">
        <v>88</v>
      </c>
      <c r="AY343" s="18" t="s">
        <v>124</v>
      </c>
      <c r="BE343" s="246">
        <f>IF(N343="základní",J343,0)</f>
        <v>0</v>
      </c>
      <c r="BF343" s="246">
        <f>IF(N343="snížená",J343,0)</f>
        <v>0</v>
      </c>
      <c r="BG343" s="246">
        <f>IF(N343="zákl. přenesená",J343,0)</f>
        <v>0</v>
      </c>
      <c r="BH343" s="246">
        <f>IF(N343="sníž. přenesená",J343,0)</f>
        <v>0</v>
      </c>
      <c r="BI343" s="246">
        <f>IF(N343="nulová",J343,0)</f>
        <v>0</v>
      </c>
      <c r="BJ343" s="18" t="s">
        <v>86</v>
      </c>
      <c r="BK343" s="246">
        <f>ROUND(I343*H343,2)</f>
        <v>0</v>
      </c>
      <c r="BL343" s="18" t="s">
        <v>123</v>
      </c>
      <c r="BM343" s="245" t="s">
        <v>497</v>
      </c>
    </row>
    <row r="344" spans="1:51" s="14" customFormat="1" ht="12">
      <c r="A344" s="14"/>
      <c r="B344" s="266"/>
      <c r="C344" s="267"/>
      <c r="D344" s="249" t="s">
        <v>227</v>
      </c>
      <c r="E344" s="268" t="s">
        <v>1</v>
      </c>
      <c r="F344" s="269" t="s">
        <v>498</v>
      </c>
      <c r="G344" s="267"/>
      <c r="H344" s="270">
        <v>9.172</v>
      </c>
      <c r="I344" s="271"/>
      <c r="J344" s="267"/>
      <c r="K344" s="267"/>
      <c r="L344" s="272"/>
      <c r="M344" s="273"/>
      <c r="N344" s="274"/>
      <c r="O344" s="274"/>
      <c r="P344" s="274"/>
      <c r="Q344" s="274"/>
      <c r="R344" s="274"/>
      <c r="S344" s="274"/>
      <c r="T344" s="27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6" t="s">
        <v>227</v>
      </c>
      <c r="AU344" s="276" t="s">
        <v>88</v>
      </c>
      <c r="AV344" s="14" t="s">
        <v>88</v>
      </c>
      <c r="AW344" s="14" t="s">
        <v>33</v>
      </c>
      <c r="AX344" s="14" t="s">
        <v>78</v>
      </c>
      <c r="AY344" s="276" t="s">
        <v>124</v>
      </c>
    </row>
    <row r="345" spans="1:51" s="14" customFormat="1" ht="12">
      <c r="A345" s="14"/>
      <c r="B345" s="266"/>
      <c r="C345" s="267"/>
      <c r="D345" s="249" t="s">
        <v>227</v>
      </c>
      <c r="E345" s="268" t="s">
        <v>1</v>
      </c>
      <c r="F345" s="269" t="s">
        <v>499</v>
      </c>
      <c r="G345" s="267"/>
      <c r="H345" s="270">
        <v>3.251</v>
      </c>
      <c r="I345" s="271"/>
      <c r="J345" s="267"/>
      <c r="K345" s="267"/>
      <c r="L345" s="272"/>
      <c r="M345" s="273"/>
      <c r="N345" s="274"/>
      <c r="O345" s="274"/>
      <c r="P345" s="274"/>
      <c r="Q345" s="274"/>
      <c r="R345" s="274"/>
      <c r="S345" s="274"/>
      <c r="T345" s="27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6" t="s">
        <v>227</v>
      </c>
      <c r="AU345" s="276" t="s">
        <v>88</v>
      </c>
      <c r="AV345" s="14" t="s">
        <v>88</v>
      </c>
      <c r="AW345" s="14" t="s">
        <v>33</v>
      </c>
      <c r="AX345" s="14" t="s">
        <v>78</v>
      </c>
      <c r="AY345" s="276" t="s">
        <v>124</v>
      </c>
    </row>
    <row r="346" spans="1:51" s="15" customFormat="1" ht="12">
      <c r="A346" s="15"/>
      <c r="B346" s="277"/>
      <c r="C346" s="278"/>
      <c r="D346" s="249" t="s">
        <v>227</v>
      </c>
      <c r="E346" s="279" t="s">
        <v>1</v>
      </c>
      <c r="F346" s="280" t="s">
        <v>257</v>
      </c>
      <c r="G346" s="278"/>
      <c r="H346" s="281">
        <v>12.423</v>
      </c>
      <c r="I346" s="282"/>
      <c r="J346" s="278"/>
      <c r="K346" s="278"/>
      <c r="L346" s="283"/>
      <c r="M346" s="284"/>
      <c r="N346" s="285"/>
      <c r="O346" s="285"/>
      <c r="P346" s="285"/>
      <c r="Q346" s="285"/>
      <c r="R346" s="285"/>
      <c r="S346" s="285"/>
      <c r="T346" s="286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87" t="s">
        <v>227</v>
      </c>
      <c r="AU346" s="287" t="s">
        <v>88</v>
      </c>
      <c r="AV346" s="15" t="s">
        <v>123</v>
      </c>
      <c r="AW346" s="15" t="s">
        <v>33</v>
      </c>
      <c r="AX346" s="15" t="s">
        <v>86</v>
      </c>
      <c r="AY346" s="287" t="s">
        <v>124</v>
      </c>
    </row>
    <row r="347" spans="1:65" s="2" customFormat="1" ht="21.75" customHeight="1">
      <c r="A347" s="39"/>
      <c r="B347" s="40"/>
      <c r="C347" s="234" t="s">
        <v>500</v>
      </c>
      <c r="D347" s="234" t="s">
        <v>125</v>
      </c>
      <c r="E347" s="235" t="s">
        <v>501</v>
      </c>
      <c r="F347" s="236" t="s">
        <v>502</v>
      </c>
      <c r="G347" s="237" t="s">
        <v>225</v>
      </c>
      <c r="H347" s="238">
        <v>6.4</v>
      </c>
      <c r="I347" s="239"/>
      <c r="J347" s="240">
        <f>ROUND(I347*H347,2)</f>
        <v>0</v>
      </c>
      <c r="K347" s="236" t="s">
        <v>159</v>
      </c>
      <c r="L347" s="45"/>
      <c r="M347" s="241" t="s">
        <v>1</v>
      </c>
      <c r="N347" s="242" t="s">
        <v>43</v>
      </c>
      <c r="O347" s="92"/>
      <c r="P347" s="243">
        <f>O347*H347</f>
        <v>0</v>
      </c>
      <c r="Q347" s="243">
        <v>0</v>
      </c>
      <c r="R347" s="243">
        <f>Q347*H347</f>
        <v>0</v>
      </c>
      <c r="S347" s="243">
        <v>0.27</v>
      </c>
      <c r="T347" s="244">
        <f>S347*H347</f>
        <v>1.7280000000000002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5" t="s">
        <v>123</v>
      </c>
      <c r="AT347" s="245" t="s">
        <v>125</v>
      </c>
      <c r="AU347" s="245" t="s">
        <v>88</v>
      </c>
      <c r="AY347" s="18" t="s">
        <v>124</v>
      </c>
      <c r="BE347" s="246">
        <f>IF(N347="základní",J347,0)</f>
        <v>0</v>
      </c>
      <c r="BF347" s="246">
        <f>IF(N347="snížená",J347,0)</f>
        <v>0</v>
      </c>
      <c r="BG347" s="246">
        <f>IF(N347="zákl. přenesená",J347,0)</f>
        <v>0</v>
      </c>
      <c r="BH347" s="246">
        <f>IF(N347="sníž. přenesená",J347,0)</f>
        <v>0</v>
      </c>
      <c r="BI347" s="246">
        <f>IF(N347="nulová",J347,0)</f>
        <v>0</v>
      </c>
      <c r="BJ347" s="18" t="s">
        <v>86</v>
      </c>
      <c r="BK347" s="246">
        <f>ROUND(I347*H347,2)</f>
        <v>0</v>
      </c>
      <c r="BL347" s="18" t="s">
        <v>123</v>
      </c>
      <c r="BM347" s="245" t="s">
        <v>503</v>
      </c>
    </row>
    <row r="348" spans="1:51" s="13" customFormat="1" ht="12">
      <c r="A348" s="13"/>
      <c r="B348" s="256"/>
      <c r="C348" s="257"/>
      <c r="D348" s="249" t="s">
        <v>227</v>
      </c>
      <c r="E348" s="258" t="s">
        <v>1</v>
      </c>
      <c r="F348" s="259" t="s">
        <v>504</v>
      </c>
      <c r="G348" s="257"/>
      <c r="H348" s="258" t="s">
        <v>1</v>
      </c>
      <c r="I348" s="260"/>
      <c r="J348" s="257"/>
      <c r="K348" s="257"/>
      <c r="L348" s="261"/>
      <c r="M348" s="262"/>
      <c r="N348" s="263"/>
      <c r="O348" s="263"/>
      <c r="P348" s="263"/>
      <c r="Q348" s="263"/>
      <c r="R348" s="263"/>
      <c r="S348" s="263"/>
      <c r="T348" s="26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5" t="s">
        <v>227</v>
      </c>
      <c r="AU348" s="265" t="s">
        <v>88</v>
      </c>
      <c r="AV348" s="13" t="s">
        <v>86</v>
      </c>
      <c r="AW348" s="13" t="s">
        <v>33</v>
      </c>
      <c r="AX348" s="13" t="s">
        <v>78</v>
      </c>
      <c r="AY348" s="265" t="s">
        <v>124</v>
      </c>
    </row>
    <row r="349" spans="1:51" s="14" customFormat="1" ht="12">
      <c r="A349" s="14"/>
      <c r="B349" s="266"/>
      <c r="C349" s="267"/>
      <c r="D349" s="249" t="s">
        <v>227</v>
      </c>
      <c r="E349" s="268" t="s">
        <v>1</v>
      </c>
      <c r="F349" s="269" t="s">
        <v>229</v>
      </c>
      <c r="G349" s="267"/>
      <c r="H349" s="270">
        <v>6.4</v>
      </c>
      <c r="I349" s="271"/>
      <c r="J349" s="267"/>
      <c r="K349" s="267"/>
      <c r="L349" s="272"/>
      <c r="M349" s="273"/>
      <c r="N349" s="274"/>
      <c r="O349" s="274"/>
      <c r="P349" s="274"/>
      <c r="Q349" s="274"/>
      <c r="R349" s="274"/>
      <c r="S349" s="274"/>
      <c r="T349" s="27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6" t="s">
        <v>227</v>
      </c>
      <c r="AU349" s="276" t="s">
        <v>88</v>
      </c>
      <c r="AV349" s="14" t="s">
        <v>88</v>
      </c>
      <c r="AW349" s="14" t="s">
        <v>33</v>
      </c>
      <c r="AX349" s="14" t="s">
        <v>86</v>
      </c>
      <c r="AY349" s="276" t="s">
        <v>124</v>
      </c>
    </row>
    <row r="350" spans="1:65" s="2" customFormat="1" ht="21.75" customHeight="1">
      <c r="A350" s="39"/>
      <c r="B350" s="40"/>
      <c r="C350" s="234" t="s">
        <v>505</v>
      </c>
      <c r="D350" s="234" t="s">
        <v>125</v>
      </c>
      <c r="E350" s="235" t="s">
        <v>506</v>
      </c>
      <c r="F350" s="236" t="s">
        <v>507</v>
      </c>
      <c r="G350" s="237" t="s">
        <v>225</v>
      </c>
      <c r="H350" s="238">
        <v>71.276</v>
      </c>
      <c r="I350" s="239"/>
      <c r="J350" s="240">
        <f>ROUND(I350*H350,2)</f>
        <v>0</v>
      </c>
      <c r="K350" s="236" t="s">
        <v>159</v>
      </c>
      <c r="L350" s="45"/>
      <c r="M350" s="241" t="s">
        <v>1</v>
      </c>
      <c r="N350" s="242" t="s">
        <v>43</v>
      </c>
      <c r="O350" s="92"/>
      <c r="P350" s="243">
        <f>O350*H350</f>
        <v>0</v>
      </c>
      <c r="Q350" s="243">
        <v>0</v>
      </c>
      <c r="R350" s="243">
        <f>Q350*H350</f>
        <v>0</v>
      </c>
      <c r="S350" s="243">
        <v>0.005</v>
      </c>
      <c r="T350" s="244">
        <f>S350*H350</f>
        <v>0.35638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5" t="s">
        <v>123</v>
      </c>
      <c r="AT350" s="245" t="s">
        <v>125</v>
      </c>
      <c r="AU350" s="245" t="s">
        <v>88</v>
      </c>
      <c r="AY350" s="18" t="s">
        <v>124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18" t="s">
        <v>86</v>
      </c>
      <c r="BK350" s="246">
        <f>ROUND(I350*H350,2)</f>
        <v>0</v>
      </c>
      <c r="BL350" s="18" t="s">
        <v>123</v>
      </c>
      <c r="BM350" s="245" t="s">
        <v>508</v>
      </c>
    </row>
    <row r="351" spans="1:51" s="14" customFormat="1" ht="12">
      <c r="A351" s="14"/>
      <c r="B351" s="266"/>
      <c r="C351" s="267"/>
      <c r="D351" s="249" t="s">
        <v>227</v>
      </c>
      <c r="E351" s="268" t="s">
        <v>1</v>
      </c>
      <c r="F351" s="269" t="s">
        <v>509</v>
      </c>
      <c r="G351" s="267"/>
      <c r="H351" s="270">
        <v>71.276</v>
      </c>
      <c r="I351" s="271"/>
      <c r="J351" s="267"/>
      <c r="K351" s="267"/>
      <c r="L351" s="272"/>
      <c r="M351" s="273"/>
      <c r="N351" s="274"/>
      <c r="O351" s="274"/>
      <c r="P351" s="274"/>
      <c r="Q351" s="274"/>
      <c r="R351" s="274"/>
      <c r="S351" s="274"/>
      <c r="T351" s="27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6" t="s">
        <v>227</v>
      </c>
      <c r="AU351" s="276" t="s">
        <v>88</v>
      </c>
      <c r="AV351" s="14" t="s">
        <v>88</v>
      </c>
      <c r="AW351" s="14" t="s">
        <v>33</v>
      </c>
      <c r="AX351" s="14" t="s">
        <v>86</v>
      </c>
      <c r="AY351" s="276" t="s">
        <v>124</v>
      </c>
    </row>
    <row r="352" spans="1:65" s="2" customFormat="1" ht="21.75" customHeight="1">
      <c r="A352" s="39"/>
      <c r="B352" s="40"/>
      <c r="C352" s="234" t="s">
        <v>510</v>
      </c>
      <c r="D352" s="234" t="s">
        <v>125</v>
      </c>
      <c r="E352" s="235" t="s">
        <v>511</v>
      </c>
      <c r="F352" s="236" t="s">
        <v>512</v>
      </c>
      <c r="G352" s="237" t="s">
        <v>225</v>
      </c>
      <c r="H352" s="238">
        <v>285.73</v>
      </c>
      <c r="I352" s="239"/>
      <c r="J352" s="240">
        <f>ROUND(I352*H352,2)</f>
        <v>0</v>
      </c>
      <c r="K352" s="236" t="s">
        <v>159</v>
      </c>
      <c r="L352" s="45"/>
      <c r="M352" s="241" t="s">
        <v>1</v>
      </c>
      <c r="N352" s="242" t="s">
        <v>43</v>
      </c>
      <c r="O352" s="92"/>
      <c r="P352" s="243">
        <f>O352*H352</f>
        <v>0</v>
      </c>
      <c r="Q352" s="243">
        <v>0</v>
      </c>
      <c r="R352" s="243">
        <f>Q352*H352</f>
        <v>0</v>
      </c>
      <c r="S352" s="243">
        <v>0.028</v>
      </c>
      <c r="T352" s="244">
        <f>S352*H352</f>
        <v>8.000440000000001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5" t="s">
        <v>123</v>
      </c>
      <c r="AT352" s="245" t="s">
        <v>125</v>
      </c>
      <c r="AU352" s="245" t="s">
        <v>88</v>
      </c>
      <c r="AY352" s="18" t="s">
        <v>124</v>
      </c>
      <c r="BE352" s="246">
        <f>IF(N352="základní",J352,0)</f>
        <v>0</v>
      </c>
      <c r="BF352" s="246">
        <f>IF(N352="snížená",J352,0)</f>
        <v>0</v>
      </c>
      <c r="BG352" s="246">
        <f>IF(N352="zákl. přenesená",J352,0)</f>
        <v>0</v>
      </c>
      <c r="BH352" s="246">
        <f>IF(N352="sníž. přenesená",J352,0)</f>
        <v>0</v>
      </c>
      <c r="BI352" s="246">
        <f>IF(N352="nulová",J352,0)</f>
        <v>0</v>
      </c>
      <c r="BJ352" s="18" t="s">
        <v>86</v>
      </c>
      <c r="BK352" s="246">
        <f>ROUND(I352*H352,2)</f>
        <v>0</v>
      </c>
      <c r="BL352" s="18" t="s">
        <v>123</v>
      </c>
      <c r="BM352" s="245" t="s">
        <v>513</v>
      </c>
    </row>
    <row r="353" spans="1:51" s="14" customFormat="1" ht="12">
      <c r="A353" s="14"/>
      <c r="B353" s="266"/>
      <c r="C353" s="267"/>
      <c r="D353" s="249" t="s">
        <v>227</v>
      </c>
      <c r="E353" s="268" t="s">
        <v>1</v>
      </c>
      <c r="F353" s="269" t="s">
        <v>193</v>
      </c>
      <c r="G353" s="267"/>
      <c r="H353" s="270">
        <v>256.93</v>
      </c>
      <c r="I353" s="271"/>
      <c r="J353" s="267"/>
      <c r="K353" s="267"/>
      <c r="L353" s="272"/>
      <c r="M353" s="273"/>
      <c r="N353" s="274"/>
      <c r="O353" s="274"/>
      <c r="P353" s="274"/>
      <c r="Q353" s="274"/>
      <c r="R353" s="274"/>
      <c r="S353" s="274"/>
      <c r="T353" s="27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6" t="s">
        <v>227</v>
      </c>
      <c r="AU353" s="276" t="s">
        <v>88</v>
      </c>
      <c r="AV353" s="14" t="s">
        <v>88</v>
      </c>
      <c r="AW353" s="14" t="s">
        <v>33</v>
      </c>
      <c r="AX353" s="14" t="s">
        <v>78</v>
      </c>
      <c r="AY353" s="276" t="s">
        <v>124</v>
      </c>
    </row>
    <row r="354" spans="1:51" s="14" customFormat="1" ht="12">
      <c r="A354" s="14"/>
      <c r="B354" s="266"/>
      <c r="C354" s="267"/>
      <c r="D354" s="249" t="s">
        <v>227</v>
      </c>
      <c r="E354" s="268" t="s">
        <v>1</v>
      </c>
      <c r="F354" s="269" t="s">
        <v>514</v>
      </c>
      <c r="G354" s="267"/>
      <c r="H354" s="270">
        <v>28.8</v>
      </c>
      <c r="I354" s="271"/>
      <c r="J354" s="267"/>
      <c r="K354" s="267"/>
      <c r="L354" s="272"/>
      <c r="M354" s="273"/>
      <c r="N354" s="274"/>
      <c r="O354" s="274"/>
      <c r="P354" s="274"/>
      <c r="Q354" s="274"/>
      <c r="R354" s="274"/>
      <c r="S354" s="274"/>
      <c r="T354" s="27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6" t="s">
        <v>227</v>
      </c>
      <c r="AU354" s="276" t="s">
        <v>88</v>
      </c>
      <c r="AV354" s="14" t="s">
        <v>88</v>
      </c>
      <c r="AW354" s="14" t="s">
        <v>33</v>
      </c>
      <c r="AX354" s="14" t="s">
        <v>78</v>
      </c>
      <c r="AY354" s="276" t="s">
        <v>124</v>
      </c>
    </row>
    <row r="355" spans="1:51" s="15" customFormat="1" ht="12">
      <c r="A355" s="15"/>
      <c r="B355" s="277"/>
      <c r="C355" s="278"/>
      <c r="D355" s="249" t="s">
        <v>227</v>
      </c>
      <c r="E355" s="279" t="s">
        <v>1</v>
      </c>
      <c r="F355" s="280" t="s">
        <v>257</v>
      </c>
      <c r="G355" s="278"/>
      <c r="H355" s="281">
        <v>285.73</v>
      </c>
      <c r="I355" s="282"/>
      <c r="J355" s="278"/>
      <c r="K355" s="278"/>
      <c r="L355" s="283"/>
      <c r="M355" s="284"/>
      <c r="N355" s="285"/>
      <c r="O355" s="285"/>
      <c r="P355" s="285"/>
      <c r="Q355" s="285"/>
      <c r="R355" s="285"/>
      <c r="S355" s="285"/>
      <c r="T355" s="286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87" t="s">
        <v>227</v>
      </c>
      <c r="AU355" s="287" t="s">
        <v>88</v>
      </c>
      <c r="AV355" s="15" t="s">
        <v>123</v>
      </c>
      <c r="AW355" s="15" t="s">
        <v>33</v>
      </c>
      <c r="AX355" s="15" t="s">
        <v>86</v>
      </c>
      <c r="AY355" s="287" t="s">
        <v>124</v>
      </c>
    </row>
    <row r="356" spans="1:65" s="2" customFormat="1" ht="21.75" customHeight="1">
      <c r="A356" s="39"/>
      <c r="B356" s="40"/>
      <c r="C356" s="234" t="s">
        <v>515</v>
      </c>
      <c r="D356" s="234" t="s">
        <v>125</v>
      </c>
      <c r="E356" s="235" t="s">
        <v>516</v>
      </c>
      <c r="F356" s="236" t="s">
        <v>517</v>
      </c>
      <c r="G356" s="237" t="s">
        <v>225</v>
      </c>
      <c r="H356" s="238">
        <v>3410.147</v>
      </c>
      <c r="I356" s="239"/>
      <c r="J356" s="240">
        <f>ROUND(I356*H356,2)</f>
        <v>0</v>
      </c>
      <c r="K356" s="236" t="s">
        <v>159</v>
      </c>
      <c r="L356" s="45"/>
      <c r="M356" s="241" t="s">
        <v>1</v>
      </c>
      <c r="N356" s="242" t="s">
        <v>43</v>
      </c>
      <c r="O356" s="92"/>
      <c r="P356" s="243">
        <f>O356*H356</f>
        <v>0</v>
      </c>
      <c r="Q356" s="243">
        <v>0</v>
      </c>
      <c r="R356" s="243">
        <f>Q356*H356</f>
        <v>0</v>
      </c>
      <c r="S356" s="243">
        <v>0.047</v>
      </c>
      <c r="T356" s="244">
        <f>S356*H356</f>
        <v>160.276909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45" t="s">
        <v>123</v>
      </c>
      <c r="AT356" s="245" t="s">
        <v>125</v>
      </c>
      <c r="AU356" s="245" t="s">
        <v>88</v>
      </c>
      <c r="AY356" s="18" t="s">
        <v>124</v>
      </c>
      <c r="BE356" s="246">
        <f>IF(N356="základní",J356,0)</f>
        <v>0</v>
      </c>
      <c r="BF356" s="246">
        <f>IF(N356="snížená",J356,0)</f>
        <v>0</v>
      </c>
      <c r="BG356" s="246">
        <f>IF(N356="zákl. přenesená",J356,0)</f>
        <v>0</v>
      </c>
      <c r="BH356" s="246">
        <f>IF(N356="sníž. přenesená",J356,0)</f>
        <v>0</v>
      </c>
      <c r="BI356" s="246">
        <f>IF(N356="nulová",J356,0)</f>
        <v>0</v>
      </c>
      <c r="BJ356" s="18" t="s">
        <v>86</v>
      </c>
      <c r="BK356" s="246">
        <f>ROUND(I356*H356,2)</f>
        <v>0</v>
      </c>
      <c r="BL356" s="18" t="s">
        <v>123</v>
      </c>
      <c r="BM356" s="245" t="s">
        <v>518</v>
      </c>
    </row>
    <row r="357" spans="1:51" s="14" customFormat="1" ht="12">
      <c r="A357" s="14"/>
      <c r="B357" s="266"/>
      <c r="C357" s="267"/>
      <c r="D357" s="249" t="s">
        <v>227</v>
      </c>
      <c r="E357" s="268" t="s">
        <v>1</v>
      </c>
      <c r="F357" s="269" t="s">
        <v>519</v>
      </c>
      <c r="G357" s="267"/>
      <c r="H357" s="270">
        <v>3410.147</v>
      </c>
      <c r="I357" s="271"/>
      <c r="J357" s="267"/>
      <c r="K357" s="267"/>
      <c r="L357" s="272"/>
      <c r="M357" s="273"/>
      <c r="N357" s="274"/>
      <c r="O357" s="274"/>
      <c r="P357" s="274"/>
      <c r="Q357" s="274"/>
      <c r="R357" s="274"/>
      <c r="S357" s="274"/>
      <c r="T357" s="27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6" t="s">
        <v>227</v>
      </c>
      <c r="AU357" s="276" t="s">
        <v>88</v>
      </c>
      <c r="AV357" s="14" t="s">
        <v>88</v>
      </c>
      <c r="AW357" s="14" t="s">
        <v>33</v>
      </c>
      <c r="AX357" s="14" t="s">
        <v>86</v>
      </c>
      <c r="AY357" s="276" t="s">
        <v>124</v>
      </c>
    </row>
    <row r="358" spans="1:65" s="2" customFormat="1" ht="21.75" customHeight="1">
      <c r="A358" s="39"/>
      <c r="B358" s="40"/>
      <c r="C358" s="234" t="s">
        <v>520</v>
      </c>
      <c r="D358" s="234" t="s">
        <v>125</v>
      </c>
      <c r="E358" s="235" t="s">
        <v>521</v>
      </c>
      <c r="F358" s="236" t="s">
        <v>522</v>
      </c>
      <c r="G358" s="237" t="s">
        <v>523</v>
      </c>
      <c r="H358" s="238">
        <v>24</v>
      </c>
      <c r="I358" s="239"/>
      <c r="J358" s="240">
        <f>ROUND(I358*H358,2)</f>
        <v>0</v>
      </c>
      <c r="K358" s="236" t="s">
        <v>1</v>
      </c>
      <c r="L358" s="45"/>
      <c r="M358" s="241" t="s">
        <v>1</v>
      </c>
      <c r="N358" s="242" t="s">
        <v>43</v>
      </c>
      <c r="O358" s="92"/>
      <c r="P358" s="243">
        <f>O358*H358</f>
        <v>0</v>
      </c>
      <c r="Q358" s="243">
        <v>0.50375</v>
      </c>
      <c r="R358" s="243">
        <f>Q358*H358</f>
        <v>12.09</v>
      </c>
      <c r="S358" s="243">
        <v>1.95</v>
      </c>
      <c r="T358" s="244">
        <f>S358*H358</f>
        <v>46.8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45" t="s">
        <v>123</v>
      </c>
      <c r="AT358" s="245" t="s">
        <v>125</v>
      </c>
      <c r="AU358" s="245" t="s">
        <v>88</v>
      </c>
      <c r="AY358" s="18" t="s">
        <v>124</v>
      </c>
      <c r="BE358" s="246">
        <f>IF(N358="základní",J358,0)</f>
        <v>0</v>
      </c>
      <c r="BF358" s="246">
        <f>IF(N358="snížená",J358,0)</f>
        <v>0</v>
      </c>
      <c r="BG358" s="246">
        <f>IF(N358="zákl. přenesená",J358,0)</f>
        <v>0</v>
      </c>
      <c r="BH358" s="246">
        <f>IF(N358="sníž. přenesená",J358,0)</f>
        <v>0</v>
      </c>
      <c r="BI358" s="246">
        <f>IF(N358="nulová",J358,0)</f>
        <v>0</v>
      </c>
      <c r="BJ358" s="18" t="s">
        <v>86</v>
      </c>
      <c r="BK358" s="246">
        <f>ROUND(I358*H358,2)</f>
        <v>0</v>
      </c>
      <c r="BL358" s="18" t="s">
        <v>123</v>
      </c>
      <c r="BM358" s="245" t="s">
        <v>524</v>
      </c>
    </row>
    <row r="359" spans="1:51" s="13" customFormat="1" ht="12">
      <c r="A359" s="13"/>
      <c r="B359" s="256"/>
      <c r="C359" s="257"/>
      <c r="D359" s="249" t="s">
        <v>227</v>
      </c>
      <c r="E359" s="258" t="s">
        <v>1</v>
      </c>
      <c r="F359" s="259" t="s">
        <v>525</v>
      </c>
      <c r="G359" s="257"/>
      <c r="H359" s="258" t="s">
        <v>1</v>
      </c>
      <c r="I359" s="260"/>
      <c r="J359" s="257"/>
      <c r="K359" s="257"/>
      <c r="L359" s="261"/>
      <c r="M359" s="262"/>
      <c r="N359" s="263"/>
      <c r="O359" s="263"/>
      <c r="P359" s="263"/>
      <c r="Q359" s="263"/>
      <c r="R359" s="263"/>
      <c r="S359" s="263"/>
      <c r="T359" s="26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5" t="s">
        <v>227</v>
      </c>
      <c r="AU359" s="265" t="s">
        <v>88</v>
      </c>
      <c r="AV359" s="13" t="s">
        <v>86</v>
      </c>
      <c r="AW359" s="13" t="s">
        <v>33</v>
      </c>
      <c r="AX359" s="13" t="s">
        <v>78</v>
      </c>
      <c r="AY359" s="265" t="s">
        <v>124</v>
      </c>
    </row>
    <row r="360" spans="1:51" s="14" customFormat="1" ht="12">
      <c r="A360" s="14"/>
      <c r="B360" s="266"/>
      <c r="C360" s="267"/>
      <c r="D360" s="249" t="s">
        <v>227</v>
      </c>
      <c r="E360" s="268" t="s">
        <v>1</v>
      </c>
      <c r="F360" s="269" t="s">
        <v>526</v>
      </c>
      <c r="G360" s="267"/>
      <c r="H360" s="270">
        <v>24</v>
      </c>
      <c r="I360" s="271"/>
      <c r="J360" s="267"/>
      <c r="K360" s="267"/>
      <c r="L360" s="272"/>
      <c r="M360" s="273"/>
      <c r="N360" s="274"/>
      <c r="O360" s="274"/>
      <c r="P360" s="274"/>
      <c r="Q360" s="274"/>
      <c r="R360" s="274"/>
      <c r="S360" s="274"/>
      <c r="T360" s="275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6" t="s">
        <v>227</v>
      </c>
      <c r="AU360" s="276" t="s">
        <v>88</v>
      </c>
      <c r="AV360" s="14" t="s">
        <v>88</v>
      </c>
      <c r="AW360" s="14" t="s">
        <v>33</v>
      </c>
      <c r="AX360" s="14" t="s">
        <v>86</v>
      </c>
      <c r="AY360" s="276" t="s">
        <v>124</v>
      </c>
    </row>
    <row r="361" spans="1:65" s="2" customFormat="1" ht="16.5" customHeight="1">
      <c r="A361" s="39"/>
      <c r="B361" s="40"/>
      <c r="C361" s="234" t="s">
        <v>527</v>
      </c>
      <c r="D361" s="234" t="s">
        <v>125</v>
      </c>
      <c r="E361" s="235" t="s">
        <v>528</v>
      </c>
      <c r="F361" s="236" t="s">
        <v>529</v>
      </c>
      <c r="G361" s="237" t="s">
        <v>530</v>
      </c>
      <c r="H361" s="238">
        <v>23</v>
      </c>
      <c r="I361" s="239"/>
      <c r="J361" s="240">
        <f>ROUND(I361*H361,2)</f>
        <v>0</v>
      </c>
      <c r="K361" s="236" t="s">
        <v>1</v>
      </c>
      <c r="L361" s="45"/>
      <c r="M361" s="241" t="s">
        <v>1</v>
      </c>
      <c r="N361" s="242" t="s">
        <v>43</v>
      </c>
      <c r="O361" s="92"/>
      <c r="P361" s="243">
        <f>O361*H361</f>
        <v>0</v>
      </c>
      <c r="Q361" s="243">
        <v>0</v>
      </c>
      <c r="R361" s="243">
        <f>Q361*H361</f>
        <v>0</v>
      </c>
      <c r="S361" s="243">
        <v>0</v>
      </c>
      <c r="T361" s="244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5" t="s">
        <v>123</v>
      </c>
      <c r="AT361" s="245" t="s">
        <v>125</v>
      </c>
      <c r="AU361" s="245" t="s">
        <v>88</v>
      </c>
      <c r="AY361" s="18" t="s">
        <v>124</v>
      </c>
      <c r="BE361" s="246">
        <f>IF(N361="základní",J361,0)</f>
        <v>0</v>
      </c>
      <c r="BF361" s="246">
        <f>IF(N361="snížená",J361,0)</f>
        <v>0</v>
      </c>
      <c r="BG361" s="246">
        <f>IF(N361="zákl. přenesená",J361,0)</f>
        <v>0</v>
      </c>
      <c r="BH361" s="246">
        <f>IF(N361="sníž. přenesená",J361,0)</f>
        <v>0</v>
      </c>
      <c r="BI361" s="246">
        <f>IF(N361="nulová",J361,0)</f>
        <v>0</v>
      </c>
      <c r="BJ361" s="18" t="s">
        <v>86</v>
      </c>
      <c r="BK361" s="246">
        <f>ROUND(I361*H361,2)</f>
        <v>0</v>
      </c>
      <c r="BL361" s="18" t="s">
        <v>123</v>
      </c>
      <c r="BM361" s="245" t="s">
        <v>531</v>
      </c>
    </row>
    <row r="362" spans="1:51" s="14" customFormat="1" ht="12">
      <c r="A362" s="14"/>
      <c r="B362" s="266"/>
      <c r="C362" s="267"/>
      <c r="D362" s="249" t="s">
        <v>227</v>
      </c>
      <c r="E362" s="268" t="s">
        <v>1</v>
      </c>
      <c r="F362" s="269" t="s">
        <v>532</v>
      </c>
      <c r="G362" s="267"/>
      <c r="H362" s="270">
        <v>8</v>
      </c>
      <c r="I362" s="271"/>
      <c r="J362" s="267"/>
      <c r="K362" s="267"/>
      <c r="L362" s="272"/>
      <c r="M362" s="273"/>
      <c r="N362" s="274"/>
      <c r="O362" s="274"/>
      <c r="P362" s="274"/>
      <c r="Q362" s="274"/>
      <c r="R362" s="274"/>
      <c r="S362" s="274"/>
      <c r="T362" s="27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6" t="s">
        <v>227</v>
      </c>
      <c r="AU362" s="276" t="s">
        <v>88</v>
      </c>
      <c r="AV362" s="14" t="s">
        <v>88</v>
      </c>
      <c r="AW362" s="14" t="s">
        <v>33</v>
      </c>
      <c r="AX362" s="14" t="s">
        <v>78</v>
      </c>
      <c r="AY362" s="276" t="s">
        <v>124</v>
      </c>
    </row>
    <row r="363" spans="1:51" s="14" customFormat="1" ht="12">
      <c r="A363" s="14"/>
      <c r="B363" s="266"/>
      <c r="C363" s="267"/>
      <c r="D363" s="249" t="s">
        <v>227</v>
      </c>
      <c r="E363" s="268" t="s">
        <v>1</v>
      </c>
      <c r="F363" s="269" t="s">
        <v>533</v>
      </c>
      <c r="G363" s="267"/>
      <c r="H363" s="270">
        <v>6</v>
      </c>
      <c r="I363" s="271"/>
      <c r="J363" s="267"/>
      <c r="K363" s="267"/>
      <c r="L363" s="272"/>
      <c r="M363" s="273"/>
      <c r="N363" s="274"/>
      <c r="O363" s="274"/>
      <c r="P363" s="274"/>
      <c r="Q363" s="274"/>
      <c r="R363" s="274"/>
      <c r="S363" s="274"/>
      <c r="T363" s="27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6" t="s">
        <v>227</v>
      </c>
      <c r="AU363" s="276" t="s">
        <v>88</v>
      </c>
      <c r="AV363" s="14" t="s">
        <v>88</v>
      </c>
      <c r="AW363" s="14" t="s">
        <v>33</v>
      </c>
      <c r="AX363" s="14" t="s">
        <v>78</v>
      </c>
      <c r="AY363" s="276" t="s">
        <v>124</v>
      </c>
    </row>
    <row r="364" spans="1:51" s="14" customFormat="1" ht="12">
      <c r="A364" s="14"/>
      <c r="B364" s="266"/>
      <c r="C364" s="267"/>
      <c r="D364" s="249" t="s">
        <v>227</v>
      </c>
      <c r="E364" s="268" t="s">
        <v>1</v>
      </c>
      <c r="F364" s="269" t="s">
        <v>534</v>
      </c>
      <c r="G364" s="267"/>
      <c r="H364" s="270">
        <v>4</v>
      </c>
      <c r="I364" s="271"/>
      <c r="J364" s="267"/>
      <c r="K364" s="267"/>
      <c r="L364" s="272"/>
      <c r="M364" s="273"/>
      <c r="N364" s="274"/>
      <c r="O364" s="274"/>
      <c r="P364" s="274"/>
      <c r="Q364" s="274"/>
      <c r="R364" s="274"/>
      <c r="S364" s="274"/>
      <c r="T364" s="275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6" t="s">
        <v>227</v>
      </c>
      <c r="AU364" s="276" t="s">
        <v>88</v>
      </c>
      <c r="AV364" s="14" t="s">
        <v>88</v>
      </c>
      <c r="AW364" s="14" t="s">
        <v>33</v>
      </c>
      <c r="AX364" s="14" t="s">
        <v>78</v>
      </c>
      <c r="AY364" s="276" t="s">
        <v>124</v>
      </c>
    </row>
    <row r="365" spans="1:51" s="14" customFormat="1" ht="12">
      <c r="A365" s="14"/>
      <c r="B365" s="266"/>
      <c r="C365" s="267"/>
      <c r="D365" s="249" t="s">
        <v>227</v>
      </c>
      <c r="E365" s="268" t="s">
        <v>1</v>
      </c>
      <c r="F365" s="269" t="s">
        <v>535</v>
      </c>
      <c r="G365" s="267"/>
      <c r="H365" s="270">
        <v>5</v>
      </c>
      <c r="I365" s="271"/>
      <c r="J365" s="267"/>
      <c r="K365" s="267"/>
      <c r="L365" s="272"/>
      <c r="M365" s="273"/>
      <c r="N365" s="274"/>
      <c r="O365" s="274"/>
      <c r="P365" s="274"/>
      <c r="Q365" s="274"/>
      <c r="R365" s="274"/>
      <c r="S365" s="274"/>
      <c r="T365" s="275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6" t="s">
        <v>227</v>
      </c>
      <c r="AU365" s="276" t="s">
        <v>88</v>
      </c>
      <c r="AV365" s="14" t="s">
        <v>88</v>
      </c>
      <c r="AW365" s="14" t="s">
        <v>33</v>
      </c>
      <c r="AX365" s="14" t="s">
        <v>78</v>
      </c>
      <c r="AY365" s="276" t="s">
        <v>124</v>
      </c>
    </row>
    <row r="366" spans="1:51" s="15" customFormat="1" ht="12">
      <c r="A366" s="15"/>
      <c r="B366" s="277"/>
      <c r="C366" s="278"/>
      <c r="D366" s="249" t="s">
        <v>227</v>
      </c>
      <c r="E366" s="279" t="s">
        <v>1</v>
      </c>
      <c r="F366" s="280" t="s">
        <v>257</v>
      </c>
      <c r="G366" s="278"/>
      <c r="H366" s="281">
        <v>23</v>
      </c>
      <c r="I366" s="282"/>
      <c r="J366" s="278"/>
      <c r="K366" s="278"/>
      <c r="L366" s="283"/>
      <c r="M366" s="284"/>
      <c r="N366" s="285"/>
      <c r="O366" s="285"/>
      <c r="P366" s="285"/>
      <c r="Q366" s="285"/>
      <c r="R366" s="285"/>
      <c r="S366" s="285"/>
      <c r="T366" s="286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87" t="s">
        <v>227</v>
      </c>
      <c r="AU366" s="287" t="s">
        <v>88</v>
      </c>
      <c r="AV366" s="15" t="s">
        <v>123</v>
      </c>
      <c r="AW366" s="15" t="s">
        <v>33</v>
      </c>
      <c r="AX366" s="15" t="s">
        <v>86</v>
      </c>
      <c r="AY366" s="287" t="s">
        <v>124</v>
      </c>
    </row>
    <row r="367" spans="1:65" s="2" customFormat="1" ht="16.5" customHeight="1">
      <c r="A367" s="39"/>
      <c r="B367" s="40"/>
      <c r="C367" s="234" t="s">
        <v>536</v>
      </c>
      <c r="D367" s="234" t="s">
        <v>125</v>
      </c>
      <c r="E367" s="235" t="s">
        <v>537</v>
      </c>
      <c r="F367" s="236" t="s">
        <v>538</v>
      </c>
      <c r="G367" s="237" t="s">
        <v>530</v>
      </c>
      <c r="H367" s="238">
        <v>7</v>
      </c>
      <c r="I367" s="239"/>
      <c r="J367" s="240">
        <f>ROUND(I367*H367,2)</f>
        <v>0</v>
      </c>
      <c r="K367" s="236" t="s">
        <v>1</v>
      </c>
      <c r="L367" s="45"/>
      <c r="M367" s="241" t="s">
        <v>1</v>
      </c>
      <c r="N367" s="242" t="s">
        <v>43</v>
      </c>
      <c r="O367" s="92"/>
      <c r="P367" s="243">
        <f>O367*H367</f>
        <v>0</v>
      </c>
      <c r="Q367" s="243">
        <v>0</v>
      </c>
      <c r="R367" s="243">
        <f>Q367*H367</f>
        <v>0</v>
      </c>
      <c r="S367" s="243">
        <v>0</v>
      </c>
      <c r="T367" s="244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45" t="s">
        <v>123</v>
      </c>
      <c r="AT367" s="245" t="s">
        <v>125</v>
      </c>
      <c r="AU367" s="245" t="s">
        <v>88</v>
      </c>
      <c r="AY367" s="18" t="s">
        <v>124</v>
      </c>
      <c r="BE367" s="246">
        <f>IF(N367="základní",J367,0)</f>
        <v>0</v>
      </c>
      <c r="BF367" s="246">
        <f>IF(N367="snížená",J367,0)</f>
        <v>0</v>
      </c>
      <c r="BG367" s="246">
        <f>IF(N367="zákl. přenesená",J367,0)</f>
        <v>0</v>
      </c>
      <c r="BH367" s="246">
        <f>IF(N367="sníž. přenesená",J367,0)</f>
        <v>0</v>
      </c>
      <c r="BI367" s="246">
        <f>IF(N367="nulová",J367,0)</f>
        <v>0</v>
      </c>
      <c r="BJ367" s="18" t="s">
        <v>86</v>
      </c>
      <c r="BK367" s="246">
        <f>ROUND(I367*H367,2)</f>
        <v>0</v>
      </c>
      <c r="BL367" s="18" t="s">
        <v>123</v>
      </c>
      <c r="BM367" s="245" t="s">
        <v>539</v>
      </c>
    </row>
    <row r="368" spans="1:51" s="14" customFormat="1" ht="12">
      <c r="A368" s="14"/>
      <c r="B368" s="266"/>
      <c r="C368" s="267"/>
      <c r="D368" s="249" t="s">
        <v>227</v>
      </c>
      <c r="E368" s="268" t="s">
        <v>1</v>
      </c>
      <c r="F368" s="269" t="s">
        <v>540</v>
      </c>
      <c r="G368" s="267"/>
      <c r="H368" s="270">
        <v>2</v>
      </c>
      <c r="I368" s="271"/>
      <c r="J368" s="267"/>
      <c r="K368" s="267"/>
      <c r="L368" s="272"/>
      <c r="M368" s="273"/>
      <c r="N368" s="274"/>
      <c r="O368" s="274"/>
      <c r="P368" s="274"/>
      <c r="Q368" s="274"/>
      <c r="R368" s="274"/>
      <c r="S368" s="274"/>
      <c r="T368" s="275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6" t="s">
        <v>227</v>
      </c>
      <c r="AU368" s="276" t="s">
        <v>88</v>
      </c>
      <c r="AV368" s="14" t="s">
        <v>88</v>
      </c>
      <c r="AW368" s="14" t="s">
        <v>33</v>
      </c>
      <c r="AX368" s="14" t="s">
        <v>78</v>
      </c>
      <c r="AY368" s="276" t="s">
        <v>124</v>
      </c>
    </row>
    <row r="369" spans="1:51" s="14" customFormat="1" ht="12">
      <c r="A369" s="14"/>
      <c r="B369" s="266"/>
      <c r="C369" s="267"/>
      <c r="D369" s="249" t="s">
        <v>227</v>
      </c>
      <c r="E369" s="268" t="s">
        <v>1</v>
      </c>
      <c r="F369" s="269" t="s">
        <v>541</v>
      </c>
      <c r="G369" s="267"/>
      <c r="H369" s="270">
        <v>5</v>
      </c>
      <c r="I369" s="271"/>
      <c r="J369" s="267"/>
      <c r="K369" s="267"/>
      <c r="L369" s="272"/>
      <c r="M369" s="273"/>
      <c r="N369" s="274"/>
      <c r="O369" s="274"/>
      <c r="P369" s="274"/>
      <c r="Q369" s="274"/>
      <c r="R369" s="274"/>
      <c r="S369" s="274"/>
      <c r="T369" s="275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6" t="s">
        <v>227</v>
      </c>
      <c r="AU369" s="276" t="s">
        <v>88</v>
      </c>
      <c r="AV369" s="14" t="s">
        <v>88</v>
      </c>
      <c r="AW369" s="14" t="s">
        <v>33</v>
      </c>
      <c r="AX369" s="14" t="s">
        <v>78</v>
      </c>
      <c r="AY369" s="276" t="s">
        <v>124</v>
      </c>
    </row>
    <row r="370" spans="1:51" s="15" customFormat="1" ht="12">
      <c r="A370" s="15"/>
      <c r="B370" s="277"/>
      <c r="C370" s="278"/>
      <c r="D370" s="249" t="s">
        <v>227</v>
      </c>
      <c r="E370" s="279" t="s">
        <v>1</v>
      </c>
      <c r="F370" s="280" t="s">
        <v>257</v>
      </c>
      <c r="G370" s="278"/>
      <c r="H370" s="281">
        <v>7</v>
      </c>
      <c r="I370" s="282"/>
      <c r="J370" s="278"/>
      <c r="K370" s="278"/>
      <c r="L370" s="283"/>
      <c r="M370" s="284"/>
      <c r="N370" s="285"/>
      <c r="O370" s="285"/>
      <c r="P370" s="285"/>
      <c r="Q370" s="285"/>
      <c r="R370" s="285"/>
      <c r="S370" s="285"/>
      <c r="T370" s="286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87" t="s">
        <v>227</v>
      </c>
      <c r="AU370" s="287" t="s">
        <v>88</v>
      </c>
      <c r="AV370" s="15" t="s">
        <v>123</v>
      </c>
      <c r="AW370" s="15" t="s">
        <v>33</v>
      </c>
      <c r="AX370" s="15" t="s">
        <v>86</v>
      </c>
      <c r="AY370" s="287" t="s">
        <v>124</v>
      </c>
    </row>
    <row r="371" spans="1:65" s="2" customFormat="1" ht="16.5" customHeight="1">
      <c r="A371" s="39"/>
      <c r="B371" s="40"/>
      <c r="C371" s="234" t="s">
        <v>542</v>
      </c>
      <c r="D371" s="234" t="s">
        <v>125</v>
      </c>
      <c r="E371" s="235" t="s">
        <v>543</v>
      </c>
      <c r="F371" s="236" t="s">
        <v>544</v>
      </c>
      <c r="G371" s="237" t="s">
        <v>530</v>
      </c>
      <c r="H371" s="238">
        <v>2</v>
      </c>
      <c r="I371" s="239"/>
      <c r="J371" s="240">
        <f>ROUND(I371*H371,2)</f>
        <v>0</v>
      </c>
      <c r="K371" s="236" t="s">
        <v>1</v>
      </c>
      <c r="L371" s="45"/>
      <c r="M371" s="241" t="s">
        <v>1</v>
      </c>
      <c r="N371" s="242" t="s">
        <v>43</v>
      </c>
      <c r="O371" s="92"/>
      <c r="P371" s="243">
        <f>O371*H371</f>
        <v>0</v>
      </c>
      <c r="Q371" s="243">
        <v>0</v>
      </c>
      <c r="R371" s="243">
        <f>Q371*H371</f>
        <v>0</v>
      </c>
      <c r="S371" s="243">
        <v>0</v>
      </c>
      <c r="T371" s="244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45" t="s">
        <v>123</v>
      </c>
      <c r="AT371" s="245" t="s">
        <v>125</v>
      </c>
      <c r="AU371" s="245" t="s">
        <v>88</v>
      </c>
      <c r="AY371" s="18" t="s">
        <v>124</v>
      </c>
      <c r="BE371" s="246">
        <f>IF(N371="základní",J371,0)</f>
        <v>0</v>
      </c>
      <c r="BF371" s="246">
        <f>IF(N371="snížená",J371,0)</f>
        <v>0</v>
      </c>
      <c r="BG371" s="246">
        <f>IF(N371="zákl. přenesená",J371,0)</f>
        <v>0</v>
      </c>
      <c r="BH371" s="246">
        <f>IF(N371="sníž. přenesená",J371,0)</f>
        <v>0</v>
      </c>
      <c r="BI371" s="246">
        <f>IF(N371="nulová",J371,0)</f>
        <v>0</v>
      </c>
      <c r="BJ371" s="18" t="s">
        <v>86</v>
      </c>
      <c r="BK371" s="246">
        <f>ROUND(I371*H371,2)</f>
        <v>0</v>
      </c>
      <c r="BL371" s="18" t="s">
        <v>123</v>
      </c>
      <c r="BM371" s="245" t="s">
        <v>545</v>
      </c>
    </row>
    <row r="372" spans="1:65" s="2" customFormat="1" ht="16.5" customHeight="1">
      <c r="A372" s="39"/>
      <c r="B372" s="40"/>
      <c r="C372" s="234" t="s">
        <v>546</v>
      </c>
      <c r="D372" s="234" t="s">
        <v>125</v>
      </c>
      <c r="E372" s="235" t="s">
        <v>547</v>
      </c>
      <c r="F372" s="236" t="s">
        <v>548</v>
      </c>
      <c r="G372" s="237" t="s">
        <v>128</v>
      </c>
      <c r="H372" s="238">
        <v>1</v>
      </c>
      <c r="I372" s="239"/>
      <c r="J372" s="240">
        <f>ROUND(I372*H372,2)</f>
        <v>0</v>
      </c>
      <c r="K372" s="236" t="s">
        <v>1</v>
      </c>
      <c r="L372" s="45"/>
      <c r="M372" s="241" t="s">
        <v>1</v>
      </c>
      <c r="N372" s="242" t="s">
        <v>43</v>
      </c>
      <c r="O372" s="92"/>
      <c r="P372" s="243">
        <f>O372*H372</f>
        <v>0</v>
      </c>
      <c r="Q372" s="243">
        <v>0</v>
      </c>
      <c r="R372" s="243">
        <f>Q372*H372</f>
        <v>0</v>
      </c>
      <c r="S372" s="243">
        <v>0</v>
      </c>
      <c r="T372" s="244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5" t="s">
        <v>123</v>
      </c>
      <c r="AT372" s="245" t="s">
        <v>125</v>
      </c>
      <c r="AU372" s="245" t="s">
        <v>88</v>
      </c>
      <c r="AY372" s="18" t="s">
        <v>124</v>
      </c>
      <c r="BE372" s="246">
        <f>IF(N372="základní",J372,0)</f>
        <v>0</v>
      </c>
      <c r="BF372" s="246">
        <f>IF(N372="snížená",J372,0)</f>
        <v>0</v>
      </c>
      <c r="BG372" s="246">
        <f>IF(N372="zákl. přenesená",J372,0)</f>
        <v>0</v>
      </c>
      <c r="BH372" s="246">
        <f>IF(N372="sníž. přenesená",J372,0)</f>
        <v>0</v>
      </c>
      <c r="BI372" s="246">
        <f>IF(N372="nulová",J372,0)</f>
        <v>0</v>
      </c>
      <c r="BJ372" s="18" t="s">
        <v>86</v>
      </c>
      <c r="BK372" s="246">
        <f>ROUND(I372*H372,2)</f>
        <v>0</v>
      </c>
      <c r="BL372" s="18" t="s">
        <v>123</v>
      </c>
      <c r="BM372" s="245" t="s">
        <v>549</v>
      </c>
    </row>
    <row r="373" spans="1:65" s="2" customFormat="1" ht="16.5" customHeight="1">
      <c r="A373" s="39"/>
      <c r="B373" s="40"/>
      <c r="C373" s="234" t="s">
        <v>550</v>
      </c>
      <c r="D373" s="234" t="s">
        <v>125</v>
      </c>
      <c r="E373" s="235" t="s">
        <v>551</v>
      </c>
      <c r="F373" s="236" t="s">
        <v>552</v>
      </c>
      <c r="G373" s="237" t="s">
        <v>530</v>
      </c>
      <c r="H373" s="238">
        <v>18</v>
      </c>
      <c r="I373" s="239"/>
      <c r="J373" s="240">
        <f>ROUND(I373*H373,2)</f>
        <v>0</v>
      </c>
      <c r="K373" s="236" t="s">
        <v>1</v>
      </c>
      <c r="L373" s="45"/>
      <c r="M373" s="241" t="s">
        <v>1</v>
      </c>
      <c r="N373" s="242" t="s">
        <v>43</v>
      </c>
      <c r="O373" s="92"/>
      <c r="P373" s="243">
        <f>O373*H373</f>
        <v>0</v>
      </c>
      <c r="Q373" s="243">
        <v>0</v>
      </c>
      <c r="R373" s="243">
        <f>Q373*H373</f>
        <v>0</v>
      </c>
      <c r="S373" s="243">
        <v>0</v>
      </c>
      <c r="T373" s="244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5" t="s">
        <v>123</v>
      </c>
      <c r="AT373" s="245" t="s">
        <v>125</v>
      </c>
      <c r="AU373" s="245" t="s">
        <v>88</v>
      </c>
      <c r="AY373" s="18" t="s">
        <v>124</v>
      </c>
      <c r="BE373" s="246">
        <f>IF(N373="základní",J373,0)</f>
        <v>0</v>
      </c>
      <c r="BF373" s="246">
        <f>IF(N373="snížená",J373,0)</f>
        <v>0</v>
      </c>
      <c r="BG373" s="246">
        <f>IF(N373="zákl. přenesená",J373,0)</f>
        <v>0</v>
      </c>
      <c r="BH373" s="246">
        <f>IF(N373="sníž. přenesená",J373,0)</f>
        <v>0</v>
      </c>
      <c r="BI373" s="246">
        <f>IF(N373="nulová",J373,0)</f>
        <v>0</v>
      </c>
      <c r="BJ373" s="18" t="s">
        <v>86</v>
      </c>
      <c r="BK373" s="246">
        <f>ROUND(I373*H373,2)</f>
        <v>0</v>
      </c>
      <c r="BL373" s="18" t="s">
        <v>123</v>
      </c>
      <c r="BM373" s="245" t="s">
        <v>553</v>
      </c>
    </row>
    <row r="374" spans="1:65" s="2" customFormat="1" ht="16.5" customHeight="1">
      <c r="A374" s="39"/>
      <c r="B374" s="40"/>
      <c r="C374" s="234" t="s">
        <v>554</v>
      </c>
      <c r="D374" s="234" t="s">
        <v>125</v>
      </c>
      <c r="E374" s="235" t="s">
        <v>555</v>
      </c>
      <c r="F374" s="236" t="s">
        <v>556</v>
      </c>
      <c r="G374" s="237" t="s">
        <v>530</v>
      </c>
      <c r="H374" s="238">
        <v>18</v>
      </c>
      <c r="I374" s="239"/>
      <c r="J374" s="240">
        <f>ROUND(I374*H374,2)</f>
        <v>0</v>
      </c>
      <c r="K374" s="236" t="s">
        <v>1</v>
      </c>
      <c r="L374" s="45"/>
      <c r="M374" s="241" t="s">
        <v>1</v>
      </c>
      <c r="N374" s="242" t="s">
        <v>43</v>
      </c>
      <c r="O374" s="92"/>
      <c r="P374" s="243">
        <f>O374*H374</f>
        <v>0</v>
      </c>
      <c r="Q374" s="243">
        <v>0</v>
      </c>
      <c r="R374" s="243">
        <f>Q374*H374</f>
        <v>0</v>
      </c>
      <c r="S374" s="243">
        <v>0</v>
      </c>
      <c r="T374" s="244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5" t="s">
        <v>123</v>
      </c>
      <c r="AT374" s="245" t="s">
        <v>125</v>
      </c>
      <c r="AU374" s="245" t="s">
        <v>88</v>
      </c>
      <c r="AY374" s="18" t="s">
        <v>124</v>
      </c>
      <c r="BE374" s="246">
        <f>IF(N374="základní",J374,0)</f>
        <v>0</v>
      </c>
      <c r="BF374" s="246">
        <f>IF(N374="snížená",J374,0)</f>
        <v>0</v>
      </c>
      <c r="BG374" s="246">
        <f>IF(N374="zákl. přenesená",J374,0)</f>
        <v>0</v>
      </c>
      <c r="BH374" s="246">
        <f>IF(N374="sníž. přenesená",J374,0)</f>
        <v>0</v>
      </c>
      <c r="BI374" s="246">
        <f>IF(N374="nulová",J374,0)</f>
        <v>0</v>
      </c>
      <c r="BJ374" s="18" t="s">
        <v>86</v>
      </c>
      <c r="BK374" s="246">
        <f>ROUND(I374*H374,2)</f>
        <v>0</v>
      </c>
      <c r="BL374" s="18" t="s">
        <v>123</v>
      </c>
      <c r="BM374" s="245" t="s">
        <v>557</v>
      </c>
    </row>
    <row r="375" spans="1:65" s="2" customFormat="1" ht="16.5" customHeight="1">
      <c r="A375" s="39"/>
      <c r="B375" s="40"/>
      <c r="C375" s="234" t="s">
        <v>558</v>
      </c>
      <c r="D375" s="234" t="s">
        <v>125</v>
      </c>
      <c r="E375" s="235" t="s">
        <v>559</v>
      </c>
      <c r="F375" s="236" t="s">
        <v>560</v>
      </c>
      <c r="G375" s="237" t="s">
        <v>530</v>
      </c>
      <c r="H375" s="238">
        <v>2</v>
      </c>
      <c r="I375" s="239"/>
      <c r="J375" s="240">
        <f>ROUND(I375*H375,2)</f>
        <v>0</v>
      </c>
      <c r="K375" s="236" t="s">
        <v>1</v>
      </c>
      <c r="L375" s="45"/>
      <c r="M375" s="241" t="s">
        <v>1</v>
      </c>
      <c r="N375" s="242" t="s">
        <v>43</v>
      </c>
      <c r="O375" s="92"/>
      <c r="P375" s="243">
        <f>O375*H375</f>
        <v>0</v>
      </c>
      <c r="Q375" s="243">
        <v>0</v>
      </c>
      <c r="R375" s="243">
        <f>Q375*H375</f>
        <v>0</v>
      </c>
      <c r="S375" s="243">
        <v>0</v>
      </c>
      <c r="T375" s="244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5" t="s">
        <v>123</v>
      </c>
      <c r="AT375" s="245" t="s">
        <v>125</v>
      </c>
      <c r="AU375" s="245" t="s">
        <v>88</v>
      </c>
      <c r="AY375" s="18" t="s">
        <v>124</v>
      </c>
      <c r="BE375" s="246">
        <f>IF(N375="základní",J375,0)</f>
        <v>0</v>
      </c>
      <c r="BF375" s="246">
        <f>IF(N375="snížená",J375,0)</f>
        <v>0</v>
      </c>
      <c r="BG375" s="246">
        <f>IF(N375="zákl. přenesená",J375,0)</f>
        <v>0</v>
      </c>
      <c r="BH375" s="246">
        <f>IF(N375="sníž. přenesená",J375,0)</f>
        <v>0</v>
      </c>
      <c r="BI375" s="246">
        <f>IF(N375="nulová",J375,0)</f>
        <v>0</v>
      </c>
      <c r="BJ375" s="18" t="s">
        <v>86</v>
      </c>
      <c r="BK375" s="246">
        <f>ROUND(I375*H375,2)</f>
        <v>0</v>
      </c>
      <c r="BL375" s="18" t="s">
        <v>123</v>
      </c>
      <c r="BM375" s="245" t="s">
        <v>561</v>
      </c>
    </row>
    <row r="376" spans="1:65" s="2" customFormat="1" ht="16.5" customHeight="1">
      <c r="A376" s="39"/>
      <c r="B376" s="40"/>
      <c r="C376" s="234" t="s">
        <v>562</v>
      </c>
      <c r="D376" s="234" t="s">
        <v>125</v>
      </c>
      <c r="E376" s="235" t="s">
        <v>563</v>
      </c>
      <c r="F376" s="236" t="s">
        <v>564</v>
      </c>
      <c r="G376" s="237" t="s">
        <v>530</v>
      </c>
      <c r="H376" s="238">
        <v>3</v>
      </c>
      <c r="I376" s="239"/>
      <c r="J376" s="240">
        <f>ROUND(I376*H376,2)</f>
        <v>0</v>
      </c>
      <c r="K376" s="236" t="s">
        <v>1</v>
      </c>
      <c r="L376" s="45"/>
      <c r="M376" s="241" t="s">
        <v>1</v>
      </c>
      <c r="N376" s="242" t="s">
        <v>43</v>
      </c>
      <c r="O376" s="92"/>
      <c r="P376" s="243">
        <f>O376*H376</f>
        <v>0</v>
      </c>
      <c r="Q376" s="243">
        <v>0</v>
      </c>
      <c r="R376" s="243">
        <f>Q376*H376</f>
        <v>0</v>
      </c>
      <c r="S376" s="243">
        <v>0</v>
      </c>
      <c r="T376" s="244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5" t="s">
        <v>123</v>
      </c>
      <c r="AT376" s="245" t="s">
        <v>125</v>
      </c>
      <c r="AU376" s="245" t="s">
        <v>88</v>
      </c>
      <c r="AY376" s="18" t="s">
        <v>124</v>
      </c>
      <c r="BE376" s="246">
        <f>IF(N376="základní",J376,0)</f>
        <v>0</v>
      </c>
      <c r="BF376" s="246">
        <f>IF(N376="snížená",J376,0)</f>
        <v>0</v>
      </c>
      <c r="BG376" s="246">
        <f>IF(N376="zákl. přenesená",J376,0)</f>
        <v>0</v>
      </c>
      <c r="BH376" s="246">
        <f>IF(N376="sníž. přenesená",J376,0)</f>
        <v>0</v>
      </c>
      <c r="BI376" s="246">
        <f>IF(N376="nulová",J376,0)</f>
        <v>0</v>
      </c>
      <c r="BJ376" s="18" t="s">
        <v>86</v>
      </c>
      <c r="BK376" s="246">
        <f>ROUND(I376*H376,2)</f>
        <v>0</v>
      </c>
      <c r="BL376" s="18" t="s">
        <v>123</v>
      </c>
      <c r="BM376" s="245" t="s">
        <v>565</v>
      </c>
    </row>
    <row r="377" spans="1:65" s="2" customFormat="1" ht="16.5" customHeight="1">
      <c r="A377" s="39"/>
      <c r="B377" s="40"/>
      <c r="C377" s="234" t="s">
        <v>566</v>
      </c>
      <c r="D377" s="234" t="s">
        <v>125</v>
      </c>
      <c r="E377" s="235" t="s">
        <v>567</v>
      </c>
      <c r="F377" s="236" t="s">
        <v>568</v>
      </c>
      <c r="G377" s="237" t="s">
        <v>569</v>
      </c>
      <c r="H377" s="238">
        <v>300</v>
      </c>
      <c r="I377" s="239"/>
      <c r="J377" s="240">
        <f>ROUND(I377*H377,2)</f>
        <v>0</v>
      </c>
      <c r="K377" s="236" t="s">
        <v>1</v>
      </c>
      <c r="L377" s="45"/>
      <c r="M377" s="241" t="s">
        <v>1</v>
      </c>
      <c r="N377" s="242" t="s">
        <v>43</v>
      </c>
      <c r="O377" s="92"/>
      <c r="P377" s="243">
        <f>O377*H377</f>
        <v>0</v>
      </c>
      <c r="Q377" s="243">
        <v>0</v>
      </c>
      <c r="R377" s="243">
        <f>Q377*H377</f>
        <v>0</v>
      </c>
      <c r="S377" s="243">
        <v>0</v>
      </c>
      <c r="T377" s="244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5" t="s">
        <v>123</v>
      </c>
      <c r="AT377" s="245" t="s">
        <v>125</v>
      </c>
      <c r="AU377" s="245" t="s">
        <v>88</v>
      </c>
      <c r="AY377" s="18" t="s">
        <v>124</v>
      </c>
      <c r="BE377" s="246">
        <f>IF(N377="základní",J377,0)</f>
        <v>0</v>
      </c>
      <c r="BF377" s="246">
        <f>IF(N377="snížená",J377,0)</f>
        <v>0</v>
      </c>
      <c r="BG377" s="246">
        <f>IF(N377="zákl. přenesená",J377,0)</f>
        <v>0</v>
      </c>
      <c r="BH377" s="246">
        <f>IF(N377="sníž. přenesená",J377,0)</f>
        <v>0</v>
      </c>
      <c r="BI377" s="246">
        <f>IF(N377="nulová",J377,0)</f>
        <v>0</v>
      </c>
      <c r="BJ377" s="18" t="s">
        <v>86</v>
      </c>
      <c r="BK377" s="246">
        <f>ROUND(I377*H377,2)</f>
        <v>0</v>
      </c>
      <c r="BL377" s="18" t="s">
        <v>123</v>
      </c>
      <c r="BM377" s="245" t="s">
        <v>570</v>
      </c>
    </row>
    <row r="378" spans="1:65" s="2" customFormat="1" ht="16.5" customHeight="1">
      <c r="A378" s="39"/>
      <c r="B378" s="40"/>
      <c r="C378" s="234" t="s">
        <v>571</v>
      </c>
      <c r="D378" s="234" t="s">
        <v>125</v>
      </c>
      <c r="E378" s="235" t="s">
        <v>572</v>
      </c>
      <c r="F378" s="236" t="s">
        <v>573</v>
      </c>
      <c r="G378" s="237" t="s">
        <v>128</v>
      </c>
      <c r="H378" s="238">
        <v>1</v>
      </c>
      <c r="I378" s="239"/>
      <c r="J378" s="240">
        <f>ROUND(I378*H378,2)</f>
        <v>0</v>
      </c>
      <c r="K378" s="236" t="s">
        <v>1</v>
      </c>
      <c r="L378" s="45"/>
      <c r="M378" s="241" t="s">
        <v>1</v>
      </c>
      <c r="N378" s="242" t="s">
        <v>43</v>
      </c>
      <c r="O378" s="92"/>
      <c r="P378" s="243">
        <f>O378*H378</f>
        <v>0</v>
      </c>
      <c r="Q378" s="243">
        <v>0</v>
      </c>
      <c r="R378" s="243">
        <f>Q378*H378</f>
        <v>0</v>
      </c>
      <c r="S378" s="243">
        <v>0</v>
      </c>
      <c r="T378" s="244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5" t="s">
        <v>123</v>
      </c>
      <c r="AT378" s="245" t="s">
        <v>125</v>
      </c>
      <c r="AU378" s="245" t="s">
        <v>88</v>
      </c>
      <c r="AY378" s="18" t="s">
        <v>124</v>
      </c>
      <c r="BE378" s="246">
        <f>IF(N378="základní",J378,0)</f>
        <v>0</v>
      </c>
      <c r="BF378" s="246">
        <f>IF(N378="snížená",J378,0)</f>
        <v>0</v>
      </c>
      <c r="BG378" s="246">
        <f>IF(N378="zákl. přenesená",J378,0)</f>
        <v>0</v>
      </c>
      <c r="BH378" s="246">
        <f>IF(N378="sníž. přenesená",J378,0)</f>
        <v>0</v>
      </c>
      <c r="BI378" s="246">
        <f>IF(N378="nulová",J378,0)</f>
        <v>0</v>
      </c>
      <c r="BJ378" s="18" t="s">
        <v>86</v>
      </c>
      <c r="BK378" s="246">
        <f>ROUND(I378*H378,2)</f>
        <v>0</v>
      </c>
      <c r="BL378" s="18" t="s">
        <v>123</v>
      </c>
      <c r="BM378" s="245" t="s">
        <v>574</v>
      </c>
    </row>
    <row r="379" spans="1:47" s="2" customFormat="1" ht="12">
      <c r="A379" s="39"/>
      <c r="B379" s="40"/>
      <c r="C379" s="41"/>
      <c r="D379" s="249" t="s">
        <v>167</v>
      </c>
      <c r="E379" s="41"/>
      <c r="F379" s="250" t="s">
        <v>575</v>
      </c>
      <c r="G379" s="41"/>
      <c r="H379" s="41"/>
      <c r="I379" s="145"/>
      <c r="J379" s="41"/>
      <c r="K379" s="41"/>
      <c r="L379" s="45"/>
      <c r="M379" s="288"/>
      <c r="N379" s="289"/>
      <c r="O379" s="92"/>
      <c r="P379" s="92"/>
      <c r="Q379" s="92"/>
      <c r="R379" s="92"/>
      <c r="S379" s="92"/>
      <c r="T379" s="93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167</v>
      </c>
      <c r="AU379" s="18" t="s">
        <v>88</v>
      </c>
    </row>
    <row r="380" spans="1:63" s="12" customFormat="1" ht="22.8" customHeight="1">
      <c r="A380" s="12"/>
      <c r="B380" s="220"/>
      <c r="C380" s="221"/>
      <c r="D380" s="222" t="s">
        <v>77</v>
      </c>
      <c r="E380" s="247" t="s">
        <v>576</v>
      </c>
      <c r="F380" s="247" t="s">
        <v>577</v>
      </c>
      <c r="G380" s="221"/>
      <c r="H380" s="221"/>
      <c r="I380" s="224"/>
      <c r="J380" s="248">
        <f>BK380</f>
        <v>0</v>
      </c>
      <c r="K380" s="221"/>
      <c r="L380" s="226"/>
      <c r="M380" s="227"/>
      <c r="N380" s="228"/>
      <c r="O380" s="228"/>
      <c r="P380" s="229">
        <f>SUM(P381:P386)</f>
        <v>0</v>
      </c>
      <c r="Q380" s="228"/>
      <c r="R380" s="229">
        <f>SUM(R381:R386)</f>
        <v>0</v>
      </c>
      <c r="S380" s="228"/>
      <c r="T380" s="230">
        <f>SUM(T381:T386)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31" t="s">
        <v>86</v>
      </c>
      <c r="AT380" s="232" t="s">
        <v>77</v>
      </c>
      <c r="AU380" s="232" t="s">
        <v>86</v>
      </c>
      <c r="AY380" s="231" t="s">
        <v>124</v>
      </c>
      <c r="BK380" s="233">
        <f>SUM(BK381:BK386)</f>
        <v>0</v>
      </c>
    </row>
    <row r="381" spans="1:65" s="2" customFormat="1" ht="21.75" customHeight="1">
      <c r="A381" s="39"/>
      <c r="B381" s="40"/>
      <c r="C381" s="234" t="s">
        <v>578</v>
      </c>
      <c r="D381" s="234" t="s">
        <v>125</v>
      </c>
      <c r="E381" s="235" t="s">
        <v>579</v>
      </c>
      <c r="F381" s="236" t="s">
        <v>580</v>
      </c>
      <c r="G381" s="237" t="s">
        <v>581</v>
      </c>
      <c r="H381" s="238">
        <v>285.011</v>
      </c>
      <c r="I381" s="239"/>
      <c r="J381" s="240">
        <f>ROUND(I381*H381,2)</f>
        <v>0</v>
      </c>
      <c r="K381" s="236" t="s">
        <v>159</v>
      </c>
      <c r="L381" s="45"/>
      <c r="M381" s="241" t="s">
        <v>1</v>
      </c>
      <c r="N381" s="242" t="s">
        <v>43</v>
      </c>
      <c r="O381" s="92"/>
      <c r="P381" s="243">
        <f>O381*H381</f>
        <v>0</v>
      </c>
      <c r="Q381" s="243">
        <v>0</v>
      </c>
      <c r="R381" s="243">
        <f>Q381*H381</f>
        <v>0</v>
      </c>
      <c r="S381" s="243">
        <v>0</v>
      </c>
      <c r="T381" s="244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5" t="s">
        <v>123</v>
      </c>
      <c r="AT381" s="245" t="s">
        <v>125</v>
      </c>
      <c r="AU381" s="245" t="s">
        <v>88</v>
      </c>
      <c r="AY381" s="18" t="s">
        <v>124</v>
      </c>
      <c r="BE381" s="246">
        <f>IF(N381="základní",J381,0)</f>
        <v>0</v>
      </c>
      <c r="BF381" s="246">
        <f>IF(N381="snížená",J381,0)</f>
        <v>0</v>
      </c>
      <c r="BG381" s="246">
        <f>IF(N381="zákl. přenesená",J381,0)</f>
        <v>0</v>
      </c>
      <c r="BH381" s="246">
        <f>IF(N381="sníž. přenesená",J381,0)</f>
        <v>0</v>
      </c>
      <c r="BI381" s="246">
        <f>IF(N381="nulová",J381,0)</f>
        <v>0</v>
      </c>
      <c r="BJ381" s="18" t="s">
        <v>86</v>
      </c>
      <c r="BK381" s="246">
        <f>ROUND(I381*H381,2)</f>
        <v>0</v>
      </c>
      <c r="BL381" s="18" t="s">
        <v>123</v>
      </c>
      <c r="BM381" s="245" t="s">
        <v>582</v>
      </c>
    </row>
    <row r="382" spans="1:65" s="2" customFormat="1" ht="21.75" customHeight="1">
      <c r="A382" s="39"/>
      <c r="B382" s="40"/>
      <c r="C382" s="234" t="s">
        <v>583</v>
      </c>
      <c r="D382" s="234" t="s">
        <v>125</v>
      </c>
      <c r="E382" s="235" t="s">
        <v>584</v>
      </c>
      <c r="F382" s="236" t="s">
        <v>585</v>
      </c>
      <c r="G382" s="237" t="s">
        <v>581</v>
      </c>
      <c r="H382" s="238">
        <v>285.011</v>
      </c>
      <c r="I382" s="239"/>
      <c r="J382" s="240">
        <f>ROUND(I382*H382,2)</f>
        <v>0</v>
      </c>
      <c r="K382" s="236" t="s">
        <v>159</v>
      </c>
      <c r="L382" s="45"/>
      <c r="M382" s="241" t="s">
        <v>1</v>
      </c>
      <c r="N382" s="242" t="s">
        <v>43</v>
      </c>
      <c r="O382" s="92"/>
      <c r="P382" s="243">
        <f>O382*H382</f>
        <v>0</v>
      </c>
      <c r="Q382" s="243">
        <v>0</v>
      </c>
      <c r="R382" s="243">
        <f>Q382*H382</f>
        <v>0</v>
      </c>
      <c r="S382" s="243">
        <v>0</v>
      </c>
      <c r="T382" s="244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5" t="s">
        <v>123</v>
      </c>
      <c r="AT382" s="245" t="s">
        <v>125</v>
      </c>
      <c r="AU382" s="245" t="s">
        <v>88</v>
      </c>
      <c r="AY382" s="18" t="s">
        <v>124</v>
      </c>
      <c r="BE382" s="246">
        <f>IF(N382="základní",J382,0)</f>
        <v>0</v>
      </c>
      <c r="BF382" s="246">
        <f>IF(N382="snížená",J382,0)</f>
        <v>0</v>
      </c>
      <c r="BG382" s="246">
        <f>IF(N382="zákl. přenesená",J382,0)</f>
        <v>0</v>
      </c>
      <c r="BH382" s="246">
        <f>IF(N382="sníž. přenesená",J382,0)</f>
        <v>0</v>
      </c>
      <c r="BI382" s="246">
        <f>IF(N382="nulová",J382,0)</f>
        <v>0</v>
      </c>
      <c r="BJ382" s="18" t="s">
        <v>86</v>
      </c>
      <c r="BK382" s="246">
        <f>ROUND(I382*H382,2)</f>
        <v>0</v>
      </c>
      <c r="BL382" s="18" t="s">
        <v>123</v>
      </c>
      <c r="BM382" s="245" t="s">
        <v>586</v>
      </c>
    </row>
    <row r="383" spans="1:65" s="2" customFormat="1" ht="21.75" customHeight="1">
      <c r="A383" s="39"/>
      <c r="B383" s="40"/>
      <c r="C383" s="234" t="s">
        <v>587</v>
      </c>
      <c r="D383" s="234" t="s">
        <v>125</v>
      </c>
      <c r="E383" s="235" t="s">
        <v>588</v>
      </c>
      <c r="F383" s="236" t="s">
        <v>589</v>
      </c>
      <c r="G383" s="237" t="s">
        <v>581</v>
      </c>
      <c r="H383" s="238">
        <v>2565.099</v>
      </c>
      <c r="I383" s="239"/>
      <c r="J383" s="240">
        <f>ROUND(I383*H383,2)</f>
        <v>0</v>
      </c>
      <c r="K383" s="236" t="s">
        <v>159</v>
      </c>
      <c r="L383" s="45"/>
      <c r="M383" s="241" t="s">
        <v>1</v>
      </c>
      <c r="N383" s="242" t="s">
        <v>43</v>
      </c>
      <c r="O383" s="92"/>
      <c r="P383" s="243">
        <f>O383*H383</f>
        <v>0</v>
      </c>
      <c r="Q383" s="243">
        <v>0</v>
      </c>
      <c r="R383" s="243">
        <f>Q383*H383</f>
        <v>0</v>
      </c>
      <c r="S383" s="243">
        <v>0</v>
      </c>
      <c r="T383" s="244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45" t="s">
        <v>123</v>
      </c>
      <c r="AT383" s="245" t="s">
        <v>125</v>
      </c>
      <c r="AU383" s="245" t="s">
        <v>88</v>
      </c>
      <c r="AY383" s="18" t="s">
        <v>124</v>
      </c>
      <c r="BE383" s="246">
        <f>IF(N383="základní",J383,0)</f>
        <v>0</v>
      </c>
      <c r="BF383" s="246">
        <f>IF(N383="snížená",J383,0)</f>
        <v>0</v>
      </c>
      <c r="BG383" s="246">
        <f>IF(N383="zákl. přenesená",J383,0)</f>
        <v>0</v>
      </c>
      <c r="BH383" s="246">
        <f>IF(N383="sníž. přenesená",J383,0)</f>
        <v>0</v>
      </c>
      <c r="BI383" s="246">
        <f>IF(N383="nulová",J383,0)</f>
        <v>0</v>
      </c>
      <c r="BJ383" s="18" t="s">
        <v>86</v>
      </c>
      <c r="BK383" s="246">
        <f>ROUND(I383*H383,2)</f>
        <v>0</v>
      </c>
      <c r="BL383" s="18" t="s">
        <v>123</v>
      </c>
      <c r="BM383" s="245" t="s">
        <v>590</v>
      </c>
    </row>
    <row r="384" spans="1:47" s="2" customFormat="1" ht="12">
      <c r="A384" s="39"/>
      <c r="B384" s="40"/>
      <c r="C384" s="41"/>
      <c r="D384" s="249" t="s">
        <v>167</v>
      </c>
      <c r="E384" s="41"/>
      <c r="F384" s="250" t="s">
        <v>591</v>
      </c>
      <c r="G384" s="41"/>
      <c r="H384" s="41"/>
      <c r="I384" s="145"/>
      <c r="J384" s="41"/>
      <c r="K384" s="41"/>
      <c r="L384" s="45"/>
      <c r="M384" s="288"/>
      <c r="N384" s="289"/>
      <c r="O384" s="92"/>
      <c r="P384" s="92"/>
      <c r="Q384" s="92"/>
      <c r="R384" s="92"/>
      <c r="S384" s="92"/>
      <c r="T384" s="93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167</v>
      </c>
      <c r="AU384" s="18" t="s">
        <v>88</v>
      </c>
    </row>
    <row r="385" spans="1:51" s="14" customFormat="1" ht="12">
      <c r="A385" s="14"/>
      <c r="B385" s="266"/>
      <c r="C385" s="267"/>
      <c r="D385" s="249" t="s">
        <v>227</v>
      </c>
      <c r="E385" s="267"/>
      <c r="F385" s="269" t="s">
        <v>592</v>
      </c>
      <c r="G385" s="267"/>
      <c r="H385" s="270">
        <v>2565.099</v>
      </c>
      <c r="I385" s="271"/>
      <c r="J385" s="267"/>
      <c r="K385" s="267"/>
      <c r="L385" s="272"/>
      <c r="M385" s="273"/>
      <c r="N385" s="274"/>
      <c r="O385" s="274"/>
      <c r="P385" s="274"/>
      <c r="Q385" s="274"/>
      <c r="R385" s="274"/>
      <c r="S385" s="274"/>
      <c r="T385" s="275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6" t="s">
        <v>227</v>
      </c>
      <c r="AU385" s="276" t="s">
        <v>88</v>
      </c>
      <c r="AV385" s="14" t="s">
        <v>88</v>
      </c>
      <c r="AW385" s="14" t="s">
        <v>4</v>
      </c>
      <c r="AX385" s="14" t="s">
        <v>86</v>
      </c>
      <c r="AY385" s="276" t="s">
        <v>124</v>
      </c>
    </row>
    <row r="386" spans="1:65" s="2" customFormat="1" ht="21.75" customHeight="1">
      <c r="A386" s="39"/>
      <c r="B386" s="40"/>
      <c r="C386" s="234" t="s">
        <v>593</v>
      </c>
      <c r="D386" s="234" t="s">
        <v>125</v>
      </c>
      <c r="E386" s="235" t="s">
        <v>594</v>
      </c>
      <c r="F386" s="236" t="s">
        <v>595</v>
      </c>
      <c r="G386" s="237" t="s">
        <v>581</v>
      </c>
      <c r="H386" s="238">
        <v>285.011</v>
      </c>
      <c r="I386" s="239"/>
      <c r="J386" s="240">
        <f>ROUND(I386*H386,2)</f>
        <v>0</v>
      </c>
      <c r="K386" s="236" t="s">
        <v>1</v>
      </c>
      <c r="L386" s="45"/>
      <c r="M386" s="241" t="s">
        <v>1</v>
      </c>
      <c r="N386" s="242" t="s">
        <v>43</v>
      </c>
      <c r="O386" s="92"/>
      <c r="P386" s="243">
        <f>O386*H386</f>
        <v>0</v>
      </c>
      <c r="Q386" s="243">
        <v>0</v>
      </c>
      <c r="R386" s="243">
        <f>Q386*H386</f>
        <v>0</v>
      </c>
      <c r="S386" s="243">
        <v>0</v>
      </c>
      <c r="T386" s="244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5" t="s">
        <v>123</v>
      </c>
      <c r="AT386" s="245" t="s">
        <v>125</v>
      </c>
      <c r="AU386" s="245" t="s">
        <v>88</v>
      </c>
      <c r="AY386" s="18" t="s">
        <v>124</v>
      </c>
      <c r="BE386" s="246">
        <f>IF(N386="základní",J386,0)</f>
        <v>0</v>
      </c>
      <c r="BF386" s="246">
        <f>IF(N386="snížená",J386,0)</f>
        <v>0</v>
      </c>
      <c r="BG386" s="246">
        <f>IF(N386="zákl. přenesená",J386,0)</f>
        <v>0</v>
      </c>
      <c r="BH386" s="246">
        <f>IF(N386="sníž. přenesená",J386,0)</f>
        <v>0</v>
      </c>
      <c r="BI386" s="246">
        <f>IF(N386="nulová",J386,0)</f>
        <v>0</v>
      </c>
      <c r="BJ386" s="18" t="s">
        <v>86</v>
      </c>
      <c r="BK386" s="246">
        <f>ROUND(I386*H386,2)</f>
        <v>0</v>
      </c>
      <c r="BL386" s="18" t="s">
        <v>123</v>
      </c>
      <c r="BM386" s="245" t="s">
        <v>596</v>
      </c>
    </row>
    <row r="387" spans="1:63" s="12" customFormat="1" ht="22.8" customHeight="1">
      <c r="A387" s="12"/>
      <c r="B387" s="220"/>
      <c r="C387" s="221"/>
      <c r="D387" s="222" t="s">
        <v>77</v>
      </c>
      <c r="E387" s="247" t="s">
        <v>597</v>
      </c>
      <c r="F387" s="247" t="s">
        <v>598</v>
      </c>
      <c r="G387" s="221"/>
      <c r="H387" s="221"/>
      <c r="I387" s="224"/>
      <c r="J387" s="248">
        <f>BK387</f>
        <v>0</v>
      </c>
      <c r="K387" s="221"/>
      <c r="L387" s="226"/>
      <c r="M387" s="227"/>
      <c r="N387" s="228"/>
      <c r="O387" s="228"/>
      <c r="P387" s="229">
        <f>P388</f>
        <v>0</v>
      </c>
      <c r="Q387" s="228"/>
      <c r="R387" s="229">
        <f>R388</f>
        <v>0</v>
      </c>
      <c r="S387" s="228"/>
      <c r="T387" s="230">
        <f>T388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31" t="s">
        <v>86</v>
      </c>
      <c r="AT387" s="232" t="s">
        <v>77</v>
      </c>
      <c r="AU387" s="232" t="s">
        <v>86</v>
      </c>
      <c r="AY387" s="231" t="s">
        <v>124</v>
      </c>
      <c r="BK387" s="233">
        <f>BK388</f>
        <v>0</v>
      </c>
    </row>
    <row r="388" spans="1:65" s="2" customFormat="1" ht="16.5" customHeight="1">
      <c r="A388" s="39"/>
      <c r="B388" s="40"/>
      <c r="C388" s="234" t="s">
        <v>599</v>
      </c>
      <c r="D388" s="234" t="s">
        <v>125</v>
      </c>
      <c r="E388" s="235" t="s">
        <v>600</v>
      </c>
      <c r="F388" s="236" t="s">
        <v>601</v>
      </c>
      <c r="G388" s="237" t="s">
        <v>581</v>
      </c>
      <c r="H388" s="238">
        <v>106.529</v>
      </c>
      <c r="I388" s="239"/>
      <c r="J388" s="240">
        <f>ROUND(I388*H388,2)</f>
        <v>0</v>
      </c>
      <c r="K388" s="236" t="s">
        <v>159</v>
      </c>
      <c r="L388" s="45"/>
      <c r="M388" s="241" t="s">
        <v>1</v>
      </c>
      <c r="N388" s="242" t="s">
        <v>43</v>
      </c>
      <c r="O388" s="92"/>
      <c r="P388" s="243">
        <f>O388*H388</f>
        <v>0</v>
      </c>
      <c r="Q388" s="243">
        <v>0</v>
      </c>
      <c r="R388" s="243">
        <f>Q388*H388</f>
        <v>0</v>
      </c>
      <c r="S388" s="243">
        <v>0</v>
      </c>
      <c r="T388" s="244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5" t="s">
        <v>123</v>
      </c>
      <c r="AT388" s="245" t="s">
        <v>125</v>
      </c>
      <c r="AU388" s="245" t="s">
        <v>88</v>
      </c>
      <c r="AY388" s="18" t="s">
        <v>124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18" t="s">
        <v>86</v>
      </c>
      <c r="BK388" s="246">
        <f>ROUND(I388*H388,2)</f>
        <v>0</v>
      </c>
      <c r="BL388" s="18" t="s">
        <v>123</v>
      </c>
      <c r="BM388" s="245" t="s">
        <v>602</v>
      </c>
    </row>
    <row r="389" spans="1:63" s="12" customFormat="1" ht="25.9" customHeight="1">
      <c r="A389" s="12"/>
      <c r="B389" s="220"/>
      <c r="C389" s="221"/>
      <c r="D389" s="222" t="s">
        <v>77</v>
      </c>
      <c r="E389" s="223" t="s">
        <v>603</v>
      </c>
      <c r="F389" s="223" t="s">
        <v>604</v>
      </c>
      <c r="G389" s="221"/>
      <c r="H389" s="221"/>
      <c r="I389" s="224"/>
      <c r="J389" s="225">
        <f>BK389</f>
        <v>0</v>
      </c>
      <c r="K389" s="221"/>
      <c r="L389" s="226"/>
      <c r="M389" s="227"/>
      <c r="N389" s="228"/>
      <c r="O389" s="228"/>
      <c r="P389" s="229">
        <f>P390+P395+P418+P447+P455+P546+P551+P661+P673+P703+P859+P883</f>
        <v>0</v>
      </c>
      <c r="Q389" s="228"/>
      <c r="R389" s="229">
        <f>R390+R395+R418+R447+R455+R546+R551+R661+R673+R703+R859+R883</f>
        <v>19.92349299241</v>
      </c>
      <c r="S389" s="228"/>
      <c r="T389" s="230">
        <f>T390+T395+T418+T447+T455+T546+T551+T661+T673+T703+T859+T883</f>
        <v>8.82414688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31" t="s">
        <v>88</v>
      </c>
      <c r="AT389" s="232" t="s">
        <v>77</v>
      </c>
      <c r="AU389" s="232" t="s">
        <v>78</v>
      </c>
      <c r="AY389" s="231" t="s">
        <v>124</v>
      </c>
      <c r="BK389" s="233">
        <f>BK390+BK395+BK418+BK447+BK455+BK546+BK551+BK661+BK673+BK703+BK859+BK883</f>
        <v>0</v>
      </c>
    </row>
    <row r="390" spans="1:63" s="12" customFormat="1" ht="22.8" customHeight="1">
      <c r="A390" s="12"/>
      <c r="B390" s="220"/>
      <c r="C390" s="221"/>
      <c r="D390" s="222" t="s">
        <v>77</v>
      </c>
      <c r="E390" s="247" t="s">
        <v>605</v>
      </c>
      <c r="F390" s="247" t="s">
        <v>606</v>
      </c>
      <c r="G390" s="221"/>
      <c r="H390" s="221"/>
      <c r="I390" s="224"/>
      <c r="J390" s="248">
        <f>BK390</f>
        <v>0</v>
      </c>
      <c r="K390" s="221"/>
      <c r="L390" s="226"/>
      <c r="M390" s="227"/>
      <c r="N390" s="228"/>
      <c r="O390" s="228"/>
      <c r="P390" s="229">
        <f>SUM(P391:P394)</f>
        <v>0</v>
      </c>
      <c r="Q390" s="228"/>
      <c r="R390" s="229">
        <f>SUM(R391:R394)</f>
        <v>0</v>
      </c>
      <c r="S390" s="228"/>
      <c r="T390" s="230">
        <f>SUM(T391:T394)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31" t="s">
        <v>88</v>
      </c>
      <c r="AT390" s="232" t="s">
        <v>77</v>
      </c>
      <c r="AU390" s="232" t="s">
        <v>86</v>
      </c>
      <c r="AY390" s="231" t="s">
        <v>124</v>
      </c>
      <c r="BK390" s="233">
        <f>SUM(BK391:BK394)</f>
        <v>0</v>
      </c>
    </row>
    <row r="391" spans="1:65" s="2" customFormat="1" ht="21.75" customHeight="1">
      <c r="A391" s="39"/>
      <c r="B391" s="40"/>
      <c r="C391" s="234" t="s">
        <v>607</v>
      </c>
      <c r="D391" s="234" t="s">
        <v>125</v>
      </c>
      <c r="E391" s="235" t="s">
        <v>608</v>
      </c>
      <c r="F391" s="236" t="s">
        <v>609</v>
      </c>
      <c r="G391" s="237" t="s">
        <v>225</v>
      </c>
      <c r="H391" s="238">
        <v>72</v>
      </c>
      <c r="I391" s="239"/>
      <c r="J391" s="240">
        <f>ROUND(I391*H391,2)</f>
        <v>0</v>
      </c>
      <c r="K391" s="236" t="s">
        <v>1</v>
      </c>
      <c r="L391" s="45"/>
      <c r="M391" s="241" t="s">
        <v>1</v>
      </c>
      <c r="N391" s="242" t="s">
        <v>43</v>
      </c>
      <c r="O391" s="92"/>
      <c r="P391" s="243">
        <f>O391*H391</f>
        <v>0</v>
      </c>
      <c r="Q391" s="243">
        <v>0</v>
      </c>
      <c r="R391" s="243">
        <f>Q391*H391</f>
        <v>0</v>
      </c>
      <c r="S391" s="243">
        <v>0</v>
      </c>
      <c r="T391" s="244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45" t="s">
        <v>329</v>
      </c>
      <c r="AT391" s="245" t="s">
        <v>125</v>
      </c>
      <c r="AU391" s="245" t="s">
        <v>88</v>
      </c>
      <c r="AY391" s="18" t="s">
        <v>124</v>
      </c>
      <c r="BE391" s="246">
        <f>IF(N391="základní",J391,0)</f>
        <v>0</v>
      </c>
      <c r="BF391" s="246">
        <f>IF(N391="snížená",J391,0)</f>
        <v>0</v>
      </c>
      <c r="BG391" s="246">
        <f>IF(N391="zákl. přenesená",J391,0)</f>
        <v>0</v>
      </c>
      <c r="BH391" s="246">
        <f>IF(N391="sníž. přenesená",J391,0)</f>
        <v>0</v>
      </c>
      <c r="BI391" s="246">
        <f>IF(N391="nulová",J391,0)</f>
        <v>0</v>
      </c>
      <c r="BJ391" s="18" t="s">
        <v>86</v>
      </c>
      <c r="BK391" s="246">
        <f>ROUND(I391*H391,2)</f>
        <v>0</v>
      </c>
      <c r="BL391" s="18" t="s">
        <v>329</v>
      </c>
      <c r="BM391" s="245" t="s">
        <v>610</v>
      </c>
    </row>
    <row r="392" spans="1:47" s="2" customFormat="1" ht="12">
      <c r="A392" s="39"/>
      <c r="B392" s="40"/>
      <c r="C392" s="41"/>
      <c r="D392" s="249" t="s">
        <v>167</v>
      </c>
      <c r="E392" s="41"/>
      <c r="F392" s="250" t="s">
        <v>611</v>
      </c>
      <c r="G392" s="41"/>
      <c r="H392" s="41"/>
      <c r="I392" s="145"/>
      <c r="J392" s="41"/>
      <c r="K392" s="41"/>
      <c r="L392" s="45"/>
      <c r="M392" s="288"/>
      <c r="N392" s="289"/>
      <c r="O392" s="92"/>
      <c r="P392" s="92"/>
      <c r="Q392" s="92"/>
      <c r="R392" s="92"/>
      <c r="S392" s="92"/>
      <c r="T392" s="9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167</v>
      </c>
      <c r="AU392" s="18" t="s">
        <v>88</v>
      </c>
    </row>
    <row r="393" spans="1:51" s="14" customFormat="1" ht="12">
      <c r="A393" s="14"/>
      <c r="B393" s="266"/>
      <c r="C393" s="267"/>
      <c r="D393" s="249" t="s">
        <v>227</v>
      </c>
      <c r="E393" s="268" t="s">
        <v>1</v>
      </c>
      <c r="F393" s="269" t="s">
        <v>612</v>
      </c>
      <c r="G393" s="267"/>
      <c r="H393" s="270">
        <v>72</v>
      </c>
      <c r="I393" s="271"/>
      <c r="J393" s="267"/>
      <c r="K393" s="267"/>
      <c r="L393" s="272"/>
      <c r="M393" s="273"/>
      <c r="N393" s="274"/>
      <c r="O393" s="274"/>
      <c r="P393" s="274"/>
      <c r="Q393" s="274"/>
      <c r="R393" s="274"/>
      <c r="S393" s="274"/>
      <c r="T393" s="275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6" t="s">
        <v>227</v>
      </c>
      <c r="AU393" s="276" t="s">
        <v>88</v>
      </c>
      <c r="AV393" s="14" t="s">
        <v>88</v>
      </c>
      <c r="AW393" s="14" t="s">
        <v>33</v>
      </c>
      <c r="AX393" s="14" t="s">
        <v>86</v>
      </c>
      <c r="AY393" s="276" t="s">
        <v>124</v>
      </c>
    </row>
    <row r="394" spans="1:65" s="2" customFormat="1" ht="21.75" customHeight="1">
      <c r="A394" s="39"/>
      <c r="B394" s="40"/>
      <c r="C394" s="234" t="s">
        <v>613</v>
      </c>
      <c r="D394" s="234" t="s">
        <v>125</v>
      </c>
      <c r="E394" s="235" t="s">
        <v>614</v>
      </c>
      <c r="F394" s="236" t="s">
        <v>615</v>
      </c>
      <c r="G394" s="237" t="s">
        <v>616</v>
      </c>
      <c r="H394" s="301"/>
      <c r="I394" s="239"/>
      <c r="J394" s="240">
        <f>ROUND(I394*H394,2)</f>
        <v>0</v>
      </c>
      <c r="K394" s="236" t="s">
        <v>159</v>
      </c>
      <c r="L394" s="45"/>
      <c r="M394" s="241" t="s">
        <v>1</v>
      </c>
      <c r="N394" s="242" t="s">
        <v>43</v>
      </c>
      <c r="O394" s="92"/>
      <c r="P394" s="243">
        <f>O394*H394</f>
        <v>0</v>
      </c>
      <c r="Q394" s="243">
        <v>0</v>
      </c>
      <c r="R394" s="243">
        <f>Q394*H394</f>
        <v>0</v>
      </c>
      <c r="S394" s="243">
        <v>0</v>
      </c>
      <c r="T394" s="244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45" t="s">
        <v>329</v>
      </c>
      <c r="AT394" s="245" t="s">
        <v>125</v>
      </c>
      <c r="AU394" s="245" t="s">
        <v>88</v>
      </c>
      <c r="AY394" s="18" t="s">
        <v>124</v>
      </c>
      <c r="BE394" s="246">
        <f>IF(N394="základní",J394,0)</f>
        <v>0</v>
      </c>
      <c r="BF394" s="246">
        <f>IF(N394="snížená",J394,0)</f>
        <v>0</v>
      </c>
      <c r="BG394" s="246">
        <f>IF(N394="zákl. přenesená",J394,0)</f>
        <v>0</v>
      </c>
      <c r="BH394" s="246">
        <f>IF(N394="sníž. přenesená",J394,0)</f>
        <v>0</v>
      </c>
      <c r="BI394" s="246">
        <f>IF(N394="nulová",J394,0)</f>
        <v>0</v>
      </c>
      <c r="BJ394" s="18" t="s">
        <v>86</v>
      </c>
      <c r="BK394" s="246">
        <f>ROUND(I394*H394,2)</f>
        <v>0</v>
      </c>
      <c r="BL394" s="18" t="s">
        <v>329</v>
      </c>
      <c r="BM394" s="245" t="s">
        <v>617</v>
      </c>
    </row>
    <row r="395" spans="1:63" s="12" customFormat="1" ht="22.8" customHeight="1">
      <c r="A395" s="12"/>
      <c r="B395" s="220"/>
      <c r="C395" s="221"/>
      <c r="D395" s="222" t="s">
        <v>77</v>
      </c>
      <c r="E395" s="247" t="s">
        <v>618</v>
      </c>
      <c r="F395" s="247" t="s">
        <v>619</v>
      </c>
      <c r="G395" s="221"/>
      <c r="H395" s="221"/>
      <c r="I395" s="224"/>
      <c r="J395" s="248">
        <f>BK395</f>
        <v>0</v>
      </c>
      <c r="K395" s="221"/>
      <c r="L395" s="226"/>
      <c r="M395" s="227"/>
      <c r="N395" s="228"/>
      <c r="O395" s="228"/>
      <c r="P395" s="229">
        <f>SUM(P396:P417)</f>
        <v>0</v>
      </c>
      <c r="Q395" s="228"/>
      <c r="R395" s="229">
        <f>SUM(R396:R417)</f>
        <v>9.6132641</v>
      </c>
      <c r="S395" s="228"/>
      <c r="T395" s="230">
        <f>SUM(T396:T417)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31" t="s">
        <v>88</v>
      </c>
      <c r="AT395" s="232" t="s">
        <v>77</v>
      </c>
      <c r="AU395" s="232" t="s">
        <v>86</v>
      </c>
      <c r="AY395" s="231" t="s">
        <v>124</v>
      </c>
      <c r="BK395" s="233">
        <f>SUM(BK396:BK417)</f>
        <v>0</v>
      </c>
    </row>
    <row r="396" spans="1:65" s="2" customFormat="1" ht="21.75" customHeight="1">
      <c r="A396" s="39"/>
      <c r="B396" s="40"/>
      <c r="C396" s="234" t="s">
        <v>620</v>
      </c>
      <c r="D396" s="234" t="s">
        <v>125</v>
      </c>
      <c r="E396" s="235" t="s">
        <v>621</v>
      </c>
      <c r="F396" s="236" t="s">
        <v>622</v>
      </c>
      <c r="G396" s="237" t="s">
        <v>225</v>
      </c>
      <c r="H396" s="238">
        <v>970.86</v>
      </c>
      <c r="I396" s="239"/>
      <c r="J396" s="240">
        <f>ROUND(I396*H396,2)</f>
        <v>0</v>
      </c>
      <c r="K396" s="236" t="s">
        <v>1</v>
      </c>
      <c r="L396" s="45"/>
      <c r="M396" s="241" t="s">
        <v>1</v>
      </c>
      <c r="N396" s="242" t="s">
        <v>43</v>
      </c>
      <c r="O396" s="92"/>
      <c r="P396" s="243">
        <f>O396*H396</f>
        <v>0</v>
      </c>
      <c r="Q396" s="243">
        <v>0</v>
      </c>
      <c r="R396" s="243">
        <f>Q396*H396</f>
        <v>0</v>
      </c>
      <c r="S396" s="243">
        <v>0</v>
      </c>
      <c r="T396" s="244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5" t="s">
        <v>329</v>
      </c>
      <c r="AT396" s="245" t="s">
        <v>125</v>
      </c>
      <c r="AU396" s="245" t="s">
        <v>88</v>
      </c>
      <c r="AY396" s="18" t="s">
        <v>124</v>
      </c>
      <c r="BE396" s="246">
        <f>IF(N396="základní",J396,0)</f>
        <v>0</v>
      </c>
      <c r="BF396" s="246">
        <f>IF(N396="snížená",J396,0)</f>
        <v>0</v>
      </c>
      <c r="BG396" s="246">
        <f>IF(N396="zákl. přenesená",J396,0)</f>
        <v>0</v>
      </c>
      <c r="BH396" s="246">
        <f>IF(N396="sníž. přenesená",J396,0)</f>
        <v>0</v>
      </c>
      <c r="BI396" s="246">
        <f>IF(N396="nulová",J396,0)</f>
        <v>0</v>
      </c>
      <c r="BJ396" s="18" t="s">
        <v>86</v>
      </c>
      <c r="BK396" s="246">
        <f>ROUND(I396*H396,2)</f>
        <v>0</v>
      </c>
      <c r="BL396" s="18" t="s">
        <v>329</v>
      </c>
      <c r="BM396" s="245" t="s">
        <v>623</v>
      </c>
    </row>
    <row r="397" spans="1:51" s="13" customFormat="1" ht="12">
      <c r="A397" s="13"/>
      <c r="B397" s="256"/>
      <c r="C397" s="257"/>
      <c r="D397" s="249" t="s">
        <v>227</v>
      </c>
      <c r="E397" s="258" t="s">
        <v>1</v>
      </c>
      <c r="F397" s="259" t="s">
        <v>624</v>
      </c>
      <c r="G397" s="257"/>
      <c r="H397" s="258" t="s">
        <v>1</v>
      </c>
      <c r="I397" s="260"/>
      <c r="J397" s="257"/>
      <c r="K397" s="257"/>
      <c r="L397" s="261"/>
      <c r="M397" s="262"/>
      <c r="N397" s="263"/>
      <c r="O397" s="263"/>
      <c r="P397" s="263"/>
      <c r="Q397" s="263"/>
      <c r="R397" s="263"/>
      <c r="S397" s="263"/>
      <c r="T397" s="26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5" t="s">
        <v>227</v>
      </c>
      <c r="AU397" s="265" t="s">
        <v>88</v>
      </c>
      <c r="AV397" s="13" t="s">
        <v>86</v>
      </c>
      <c r="AW397" s="13" t="s">
        <v>33</v>
      </c>
      <c r="AX397" s="13" t="s">
        <v>78</v>
      </c>
      <c r="AY397" s="265" t="s">
        <v>124</v>
      </c>
    </row>
    <row r="398" spans="1:51" s="14" customFormat="1" ht="12">
      <c r="A398" s="14"/>
      <c r="B398" s="266"/>
      <c r="C398" s="267"/>
      <c r="D398" s="249" t="s">
        <v>227</v>
      </c>
      <c r="E398" s="268" t="s">
        <v>1</v>
      </c>
      <c r="F398" s="269" t="s">
        <v>625</v>
      </c>
      <c r="G398" s="267"/>
      <c r="H398" s="270">
        <v>970.86</v>
      </c>
      <c r="I398" s="271"/>
      <c r="J398" s="267"/>
      <c r="K398" s="267"/>
      <c r="L398" s="272"/>
      <c r="M398" s="273"/>
      <c r="N398" s="274"/>
      <c r="O398" s="274"/>
      <c r="P398" s="274"/>
      <c r="Q398" s="274"/>
      <c r="R398" s="274"/>
      <c r="S398" s="274"/>
      <c r="T398" s="275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6" t="s">
        <v>227</v>
      </c>
      <c r="AU398" s="276" t="s">
        <v>88</v>
      </c>
      <c r="AV398" s="14" t="s">
        <v>88</v>
      </c>
      <c r="AW398" s="14" t="s">
        <v>33</v>
      </c>
      <c r="AX398" s="14" t="s">
        <v>86</v>
      </c>
      <c r="AY398" s="276" t="s">
        <v>124</v>
      </c>
    </row>
    <row r="399" spans="1:65" s="2" customFormat="1" ht="21.75" customHeight="1">
      <c r="A399" s="39"/>
      <c r="B399" s="40"/>
      <c r="C399" s="234" t="s">
        <v>626</v>
      </c>
      <c r="D399" s="234" t="s">
        <v>125</v>
      </c>
      <c r="E399" s="235" t="s">
        <v>627</v>
      </c>
      <c r="F399" s="236" t="s">
        <v>628</v>
      </c>
      <c r="G399" s="237" t="s">
        <v>225</v>
      </c>
      <c r="H399" s="238">
        <v>1913.88</v>
      </c>
      <c r="I399" s="239"/>
      <c r="J399" s="240">
        <f>ROUND(I399*H399,2)</f>
        <v>0</v>
      </c>
      <c r="K399" s="236" t="s">
        <v>159</v>
      </c>
      <c r="L399" s="45"/>
      <c r="M399" s="241" t="s">
        <v>1</v>
      </c>
      <c r="N399" s="242" t="s">
        <v>43</v>
      </c>
      <c r="O399" s="92"/>
      <c r="P399" s="243">
        <f>O399*H399</f>
        <v>0</v>
      </c>
      <c r="Q399" s="243">
        <v>0</v>
      </c>
      <c r="R399" s="243">
        <f>Q399*H399</f>
        <v>0</v>
      </c>
      <c r="S399" s="243">
        <v>0</v>
      </c>
      <c r="T399" s="244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5" t="s">
        <v>329</v>
      </c>
      <c r="AT399" s="245" t="s">
        <v>125</v>
      </c>
      <c r="AU399" s="245" t="s">
        <v>88</v>
      </c>
      <c r="AY399" s="18" t="s">
        <v>124</v>
      </c>
      <c r="BE399" s="246">
        <f>IF(N399="základní",J399,0)</f>
        <v>0</v>
      </c>
      <c r="BF399" s="246">
        <f>IF(N399="snížená",J399,0)</f>
        <v>0</v>
      </c>
      <c r="BG399" s="246">
        <f>IF(N399="zákl. přenesená",J399,0)</f>
        <v>0</v>
      </c>
      <c r="BH399" s="246">
        <f>IF(N399="sníž. přenesená",J399,0)</f>
        <v>0</v>
      </c>
      <c r="BI399" s="246">
        <f>IF(N399="nulová",J399,0)</f>
        <v>0</v>
      </c>
      <c r="BJ399" s="18" t="s">
        <v>86</v>
      </c>
      <c r="BK399" s="246">
        <f>ROUND(I399*H399,2)</f>
        <v>0</v>
      </c>
      <c r="BL399" s="18" t="s">
        <v>329</v>
      </c>
      <c r="BM399" s="245" t="s">
        <v>629</v>
      </c>
    </row>
    <row r="400" spans="1:51" s="13" customFormat="1" ht="12">
      <c r="A400" s="13"/>
      <c r="B400" s="256"/>
      <c r="C400" s="257"/>
      <c r="D400" s="249" t="s">
        <v>227</v>
      </c>
      <c r="E400" s="258" t="s">
        <v>1</v>
      </c>
      <c r="F400" s="259" t="s">
        <v>630</v>
      </c>
      <c r="G400" s="257"/>
      <c r="H400" s="258" t="s">
        <v>1</v>
      </c>
      <c r="I400" s="260"/>
      <c r="J400" s="257"/>
      <c r="K400" s="257"/>
      <c r="L400" s="261"/>
      <c r="M400" s="262"/>
      <c r="N400" s="263"/>
      <c r="O400" s="263"/>
      <c r="P400" s="263"/>
      <c r="Q400" s="263"/>
      <c r="R400" s="263"/>
      <c r="S400" s="263"/>
      <c r="T400" s="26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5" t="s">
        <v>227</v>
      </c>
      <c r="AU400" s="265" t="s">
        <v>88</v>
      </c>
      <c r="AV400" s="13" t="s">
        <v>86</v>
      </c>
      <c r="AW400" s="13" t="s">
        <v>33</v>
      </c>
      <c r="AX400" s="13" t="s">
        <v>78</v>
      </c>
      <c r="AY400" s="265" t="s">
        <v>124</v>
      </c>
    </row>
    <row r="401" spans="1:51" s="13" customFormat="1" ht="12">
      <c r="A401" s="13"/>
      <c r="B401" s="256"/>
      <c r="C401" s="257"/>
      <c r="D401" s="249" t="s">
        <v>227</v>
      </c>
      <c r="E401" s="258" t="s">
        <v>1</v>
      </c>
      <c r="F401" s="259" t="s">
        <v>631</v>
      </c>
      <c r="G401" s="257"/>
      <c r="H401" s="258" t="s">
        <v>1</v>
      </c>
      <c r="I401" s="260"/>
      <c r="J401" s="257"/>
      <c r="K401" s="257"/>
      <c r="L401" s="261"/>
      <c r="M401" s="262"/>
      <c r="N401" s="263"/>
      <c r="O401" s="263"/>
      <c r="P401" s="263"/>
      <c r="Q401" s="263"/>
      <c r="R401" s="263"/>
      <c r="S401" s="263"/>
      <c r="T401" s="26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5" t="s">
        <v>227</v>
      </c>
      <c r="AU401" s="265" t="s">
        <v>88</v>
      </c>
      <c r="AV401" s="13" t="s">
        <v>86</v>
      </c>
      <c r="AW401" s="13" t="s">
        <v>33</v>
      </c>
      <c r="AX401" s="13" t="s">
        <v>78</v>
      </c>
      <c r="AY401" s="265" t="s">
        <v>124</v>
      </c>
    </row>
    <row r="402" spans="1:51" s="14" customFormat="1" ht="12">
      <c r="A402" s="14"/>
      <c r="B402" s="266"/>
      <c r="C402" s="267"/>
      <c r="D402" s="249" t="s">
        <v>227</v>
      </c>
      <c r="E402" s="268" t="s">
        <v>1</v>
      </c>
      <c r="F402" s="269" t="s">
        <v>632</v>
      </c>
      <c r="G402" s="267"/>
      <c r="H402" s="270">
        <v>1765.2</v>
      </c>
      <c r="I402" s="271"/>
      <c r="J402" s="267"/>
      <c r="K402" s="267"/>
      <c r="L402" s="272"/>
      <c r="M402" s="273"/>
      <c r="N402" s="274"/>
      <c r="O402" s="274"/>
      <c r="P402" s="274"/>
      <c r="Q402" s="274"/>
      <c r="R402" s="274"/>
      <c r="S402" s="274"/>
      <c r="T402" s="275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6" t="s">
        <v>227</v>
      </c>
      <c r="AU402" s="276" t="s">
        <v>88</v>
      </c>
      <c r="AV402" s="14" t="s">
        <v>88</v>
      </c>
      <c r="AW402" s="14" t="s">
        <v>33</v>
      </c>
      <c r="AX402" s="14" t="s">
        <v>78</v>
      </c>
      <c r="AY402" s="276" t="s">
        <v>124</v>
      </c>
    </row>
    <row r="403" spans="1:51" s="16" customFormat="1" ht="12">
      <c r="A403" s="16"/>
      <c r="B403" s="290"/>
      <c r="C403" s="291"/>
      <c r="D403" s="249" t="s">
        <v>227</v>
      </c>
      <c r="E403" s="292" t="s">
        <v>1</v>
      </c>
      <c r="F403" s="293" t="s">
        <v>312</v>
      </c>
      <c r="G403" s="291"/>
      <c r="H403" s="294">
        <v>1765.2</v>
      </c>
      <c r="I403" s="295"/>
      <c r="J403" s="291"/>
      <c r="K403" s="291"/>
      <c r="L403" s="296"/>
      <c r="M403" s="297"/>
      <c r="N403" s="298"/>
      <c r="O403" s="298"/>
      <c r="P403" s="298"/>
      <c r="Q403" s="298"/>
      <c r="R403" s="298"/>
      <c r="S403" s="298"/>
      <c r="T403" s="299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T403" s="300" t="s">
        <v>227</v>
      </c>
      <c r="AU403" s="300" t="s">
        <v>88</v>
      </c>
      <c r="AV403" s="16" t="s">
        <v>134</v>
      </c>
      <c r="AW403" s="16" t="s">
        <v>33</v>
      </c>
      <c r="AX403" s="16" t="s">
        <v>78</v>
      </c>
      <c r="AY403" s="300" t="s">
        <v>124</v>
      </c>
    </row>
    <row r="404" spans="1:51" s="13" customFormat="1" ht="12">
      <c r="A404" s="13"/>
      <c r="B404" s="256"/>
      <c r="C404" s="257"/>
      <c r="D404" s="249" t="s">
        <v>227</v>
      </c>
      <c r="E404" s="258" t="s">
        <v>1</v>
      </c>
      <c r="F404" s="259" t="s">
        <v>633</v>
      </c>
      <c r="G404" s="257"/>
      <c r="H404" s="258" t="s">
        <v>1</v>
      </c>
      <c r="I404" s="260"/>
      <c r="J404" s="257"/>
      <c r="K404" s="257"/>
      <c r="L404" s="261"/>
      <c r="M404" s="262"/>
      <c r="N404" s="263"/>
      <c r="O404" s="263"/>
      <c r="P404" s="263"/>
      <c r="Q404" s="263"/>
      <c r="R404" s="263"/>
      <c r="S404" s="263"/>
      <c r="T404" s="26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5" t="s">
        <v>227</v>
      </c>
      <c r="AU404" s="265" t="s">
        <v>88</v>
      </c>
      <c r="AV404" s="13" t="s">
        <v>86</v>
      </c>
      <c r="AW404" s="13" t="s">
        <v>33</v>
      </c>
      <c r="AX404" s="13" t="s">
        <v>78</v>
      </c>
      <c r="AY404" s="265" t="s">
        <v>124</v>
      </c>
    </row>
    <row r="405" spans="1:51" s="14" customFormat="1" ht="12">
      <c r="A405" s="14"/>
      <c r="B405" s="266"/>
      <c r="C405" s="267"/>
      <c r="D405" s="249" t="s">
        <v>227</v>
      </c>
      <c r="E405" s="268" t="s">
        <v>1</v>
      </c>
      <c r="F405" s="269" t="s">
        <v>634</v>
      </c>
      <c r="G405" s="267"/>
      <c r="H405" s="270">
        <v>52.44</v>
      </c>
      <c r="I405" s="271"/>
      <c r="J405" s="267"/>
      <c r="K405" s="267"/>
      <c r="L405" s="272"/>
      <c r="M405" s="273"/>
      <c r="N405" s="274"/>
      <c r="O405" s="274"/>
      <c r="P405" s="274"/>
      <c r="Q405" s="274"/>
      <c r="R405" s="274"/>
      <c r="S405" s="274"/>
      <c r="T405" s="275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6" t="s">
        <v>227</v>
      </c>
      <c r="AU405" s="276" t="s">
        <v>88</v>
      </c>
      <c r="AV405" s="14" t="s">
        <v>88</v>
      </c>
      <c r="AW405" s="14" t="s">
        <v>33</v>
      </c>
      <c r="AX405" s="14" t="s">
        <v>78</v>
      </c>
      <c r="AY405" s="276" t="s">
        <v>124</v>
      </c>
    </row>
    <row r="406" spans="1:51" s="14" customFormat="1" ht="12">
      <c r="A406" s="14"/>
      <c r="B406" s="266"/>
      <c r="C406" s="267"/>
      <c r="D406" s="249" t="s">
        <v>227</v>
      </c>
      <c r="E406" s="268" t="s">
        <v>1</v>
      </c>
      <c r="F406" s="269" t="s">
        <v>635</v>
      </c>
      <c r="G406" s="267"/>
      <c r="H406" s="270">
        <v>32.16</v>
      </c>
      <c r="I406" s="271"/>
      <c r="J406" s="267"/>
      <c r="K406" s="267"/>
      <c r="L406" s="272"/>
      <c r="M406" s="273"/>
      <c r="N406" s="274"/>
      <c r="O406" s="274"/>
      <c r="P406" s="274"/>
      <c r="Q406" s="274"/>
      <c r="R406" s="274"/>
      <c r="S406" s="274"/>
      <c r="T406" s="275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6" t="s">
        <v>227</v>
      </c>
      <c r="AU406" s="276" t="s">
        <v>88</v>
      </c>
      <c r="AV406" s="14" t="s">
        <v>88</v>
      </c>
      <c r="AW406" s="14" t="s">
        <v>33</v>
      </c>
      <c r="AX406" s="14" t="s">
        <v>78</v>
      </c>
      <c r="AY406" s="276" t="s">
        <v>124</v>
      </c>
    </row>
    <row r="407" spans="1:51" s="14" customFormat="1" ht="12">
      <c r="A407" s="14"/>
      <c r="B407" s="266"/>
      <c r="C407" s="267"/>
      <c r="D407" s="249" t="s">
        <v>227</v>
      </c>
      <c r="E407" s="268" t="s">
        <v>1</v>
      </c>
      <c r="F407" s="269" t="s">
        <v>636</v>
      </c>
      <c r="G407" s="267"/>
      <c r="H407" s="270">
        <v>64.08</v>
      </c>
      <c r="I407" s="271"/>
      <c r="J407" s="267"/>
      <c r="K407" s="267"/>
      <c r="L407" s="272"/>
      <c r="M407" s="273"/>
      <c r="N407" s="274"/>
      <c r="O407" s="274"/>
      <c r="P407" s="274"/>
      <c r="Q407" s="274"/>
      <c r="R407" s="274"/>
      <c r="S407" s="274"/>
      <c r="T407" s="275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6" t="s">
        <v>227</v>
      </c>
      <c r="AU407" s="276" t="s">
        <v>88</v>
      </c>
      <c r="AV407" s="14" t="s">
        <v>88</v>
      </c>
      <c r="AW407" s="14" t="s">
        <v>33</v>
      </c>
      <c r="AX407" s="14" t="s">
        <v>78</v>
      </c>
      <c r="AY407" s="276" t="s">
        <v>124</v>
      </c>
    </row>
    <row r="408" spans="1:51" s="16" customFormat="1" ht="12">
      <c r="A408" s="16"/>
      <c r="B408" s="290"/>
      <c r="C408" s="291"/>
      <c r="D408" s="249" t="s">
        <v>227</v>
      </c>
      <c r="E408" s="292" t="s">
        <v>1</v>
      </c>
      <c r="F408" s="293" t="s">
        <v>312</v>
      </c>
      <c r="G408" s="291"/>
      <c r="H408" s="294">
        <v>148.68</v>
      </c>
      <c r="I408" s="295"/>
      <c r="J408" s="291"/>
      <c r="K408" s="291"/>
      <c r="L408" s="296"/>
      <c r="M408" s="297"/>
      <c r="N408" s="298"/>
      <c r="O408" s="298"/>
      <c r="P408" s="298"/>
      <c r="Q408" s="298"/>
      <c r="R408" s="298"/>
      <c r="S408" s="298"/>
      <c r="T408" s="299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T408" s="300" t="s">
        <v>227</v>
      </c>
      <c r="AU408" s="300" t="s">
        <v>88</v>
      </c>
      <c r="AV408" s="16" t="s">
        <v>134</v>
      </c>
      <c r="AW408" s="16" t="s">
        <v>33</v>
      </c>
      <c r="AX408" s="16" t="s">
        <v>78</v>
      </c>
      <c r="AY408" s="300" t="s">
        <v>124</v>
      </c>
    </row>
    <row r="409" spans="1:51" s="15" customFormat="1" ht="12">
      <c r="A409" s="15"/>
      <c r="B409" s="277"/>
      <c r="C409" s="278"/>
      <c r="D409" s="249" t="s">
        <v>227</v>
      </c>
      <c r="E409" s="279" t="s">
        <v>1</v>
      </c>
      <c r="F409" s="280" t="s">
        <v>257</v>
      </c>
      <c r="G409" s="278"/>
      <c r="H409" s="281">
        <v>1913.88</v>
      </c>
      <c r="I409" s="282"/>
      <c r="J409" s="278"/>
      <c r="K409" s="278"/>
      <c r="L409" s="283"/>
      <c r="M409" s="284"/>
      <c r="N409" s="285"/>
      <c r="O409" s="285"/>
      <c r="P409" s="285"/>
      <c r="Q409" s="285"/>
      <c r="R409" s="285"/>
      <c r="S409" s="285"/>
      <c r="T409" s="286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87" t="s">
        <v>227</v>
      </c>
      <c r="AU409" s="287" t="s">
        <v>88</v>
      </c>
      <c r="AV409" s="15" t="s">
        <v>123</v>
      </c>
      <c r="AW409" s="15" t="s">
        <v>33</v>
      </c>
      <c r="AX409" s="15" t="s">
        <v>86</v>
      </c>
      <c r="AY409" s="287" t="s">
        <v>124</v>
      </c>
    </row>
    <row r="410" spans="1:65" s="2" customFormat="1" ht="21.75" customHeight="1">
      <c r="A410" s="39"/>
      <c r="B410" s="40"/>
      <c r="C410" s="302" t="s">
        <v>637</v>
      </c>
      <c r="D410" s="302" t="s">
        <v>638</v>
      </c>
      <c r="E410" s="303" t="s">
        <v>639</v>
      </c>
      <c r="F410" s="304" t="s">
        <v>640</v>
      </c>
      <c r="G410" s="305" t="s">
        <v>225</v>
      </c>
      <c r="H410" s="306">
        <v>1952.158</v>
      </c>
      <c r="I410" s="307"/>
      <c r="J410" s="308">
        <f>ROUND(I410*H410,2)</f>
        <v>0</v>
      </c>
      <c r="K410" s="304" t="s">
        <v>1</v>
      </c>
      <c r="L410" s="309"/>
      <c r="M410" s="310" t="s">
        <v>1</v>
      </c>
      <c r="N410" s="311" t="s">
        <v>43</v>
      </c>
      <c r="O410" s="92"/>
      <c r="P410" s="243">
        <f>O410*H410</f>
        <v>0</v>
      </c>
      <c r="Q410" s="243">
        <v>0.00491</v>
      </c>
      <c r="R410" s="243">
        <f>Q410*H410</f>
        <v>9.58509578</v>
      </c>
      <c r="S410" s="243">
        <v>0</v>
      </c>
      <c r="T410" s="244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45" t="s">
        <v>458</v>
      </c>
      <c r="AT410" s="245" t="s">
        <v>638</v>
      </c>
      <c r="AU410" s="245" t="s">
        <v>88</v>
      </c>
      <c r="AY410" s="18" t="s">
        <v>124</v>
      </c>
      <c r="BE410" s="246">
        <f>IF(N410="základní",J410,0)</f>
        <v>0</v>
      </c>
      <c r="BF410" s="246">
        <f>IF(N410="snížená",J410,0)</f>
        <v>0</v>
      </c>
      <c r="BG410" s="246">
        <f>IF(N410="zákl. přenesená",J410,0)</f>
        <v>0</v>
      </c>
      <c r="BH410" s="246">
        <f>IF(N410="sníž. přenesená",J410,0)</f>
        <v>0</v>
      </c>
      <c r="BI410" s="246">
        <f>IF(N410="nulová",J410,0)</f>
        <v>0</v>
      </c>
      <c r="BJ410" s="18" t="s">
        <v>86</v>
      </c>
      <c r="BK410" s="246">
        <f>ROUND(I410*H410,2)</f>
        <v>0</v>
      </c>
      <c r="BL410" s="18" t="s">
        <v>329</v>
      </c>
      <c r="BM410" s="245" t="s">
        <v>641</v>
      </c>
    </row>
    <row r="411" spans="1:51" s="14" customFormat="1" ht="12">
      <c r="A411" s="14"/>
      <c r="B411" s="266"/>
      <c r="C411" s="267"/>
      <c r="D411" s="249" t="s">
        <v>227</v>
      </c>
      <c r="E411" s="268" t="s">
        <v>1</v>
      </c>
      <c r="F411" s="269" t="s">
        <v>642</v>
      </c>
      <c r="G411" s="267"/>
      <c r="H411" s="270">
        <v>1800.504</v>
      </c>
      <c r="I411" s="271"/>
      <c r="J411" s="267"/>
      <c r="K411" s="267"/>
      <c r="L411" s="272"/>
      <c r="M411" s="273"/>
      <c r="N411" s="274"/>
      <c r="O411" s="274"/>
      <c r="P411" s="274"/>
      <c r="Q411" s="274"/>
      <c r="R411" s="274"/>
      <c r="S411" s="274"/>
      <c r="T411" s="27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6" t="s">
        <v>227</v>
      </c>
      <c r="AU411" s="276" t="s">
        <v>88</v>
      </c>
      <c r="AV411" s="14" t="s">
        <v>88</v>
      </c>
      <c r="AW411" s="14" t="s">
        <v>33</v>
      </c>
      <c r="AX411" s="14" t="s">
        <v>78</v>
      </c>
      <c r="AY411" s="276" t="s">
        <v>124</v>
      </c>
    </row>
    <row r="412" spans="1:51" s="14" customFormat="1" ht="12">
      <c r="A412" s="14"/>
      <c r="B412" s="266"/>
      <c r="C412" s="267"/>
      <c r="D412" s="249" t="s">
        <v>227</v>
      </c>
      <c r="E412" s="268" t="s">
        <v>1</v>
      </c>
      <c r="F412" s="269" t="s">
        <v>643</v>
      </c>
      <c r="G412" s="267"/>
      <c r="H412" s="270">
        <v>151.654</v>
      </c>
      <c r="I412" s="271"/>
      <c r="J412" s="267"/>
      <c r="K412" s="267"/>
      <c r="L412" s="272"/>
      <c r="M412" s="273"/>
      <c r="N412" s="274"/>
      <c r="O412" s="274"/>
      <c r="P412" s="274"/>
      <c r="Q412" s="274"/>
      <c r="R412" s="274"/>
      <c r="S412" s="274"/>
      <c r="T412" s="27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6" t="s">
        <v>227</v>
      </c>
      <c r="AU412" s="276" t="s">
        <v>88</v>
      </c>
      <c r="AV412" s="14" t="s">
        <v>88</v>
      </c>
      <c r="AW412" s="14" t="s">
        <v>33</v>
      </c>
      <c r="AX412" s="14" t="s">
        <v>78</v>
      </c>
      <c r="AY412" s="276" t="s">
        <v>124</v>
      </c>
    </row>
    <row r="413" spans="1:51" s="15" customFormat="1" ht="12">
      <c r="A413" s="15"/>
      <c r="B413" s="277"/>
      <c r="C413" s="278"/>
      <c r="D413" s="249" t="s">
        <v>227</v>
      </c>
      <c r="E413" s="279" t="s">
        <v>1</v>
      </c>
      <c r="F413" s="280" t="s">
        <v>257</v>
      </c>
      <c r="G413" s="278"/>
      <c r="H413" s="281">
        <v>1952.158</v>
      </c>
      <c r="I413" s="282"/>
      <c r="J413" s="278"/>
      <c r="K413" s="278"/>
      <c r="L413" s="283"/>
      <c r="M413" s="284"/>
      <c r="N413" s="285"/>
      <c r="O413" s="285"/>
      <c r="P413" s="285"/>
      <c r="Q413" s="285"/>
      <c r="R413" s="285"/>
      <c r="S413" s="285"/>
      <c r="T413" s="286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87" t="s">
        <v>227</v>
      </c>
      <c r="AU413" s="287" t="s">
        <v>88</v>
      </c>
      <c r="AV413" s="15" t="s">
        <v>123</v>
      </c>
      <c r="AW413" s="15" t="s">
        <v>33</v>
      </c>
      <c r="AX413" s="15" t="s">
        <v>86</v>
      </c>
      <c r="AY413" s="287" t="s">
        <v>124</v>
      </c>
    </row>
    <row r="414" spans="1:65" s="2" customFormat="1" ht="16.5" customHeight="1">
      <c r="A414" s="39"/>
      <c r="B414" s="40"/>
      <c r="C414" s="234" t="s">
        <v>644</v>
      </c>
      <c r="D414" s="234" t="s">
        <v>125</v>
      </c>
      <c r="E414" s="235" t="s">
        <v>645</v>
      </c>
      <c r="F414" s="236" t="s">
        <v>646</v>
      </c>
      <c r="G414" s="237" t="s">
        <v>225</v>
      </c>
      <c r="H414" s="238">
        <v>3.4</v>
      </c>
      <c r="I414" s="239"/>
      <c r="J414" s="240">
        <f>ROUND(I414*H414,2)</f>
        <v>0</v>
      </c>
      <c r="K414" s="236" t="s">
        <v>1</v>
      </c>
      <c r="L414" s="45"/>
      <c r="M414" s="241" t="s">
        <v>1</v>
      </c>
      <c r="N414" s="242" t="s">
        <v>43</v>
      </c>
      <c r="O414" s="92"/>
      <c r="P414" s="243">
        <f>O414*H414</f>
        <v>0</v>
      </c>
      <c r="Q414" s="243">
        <v>0.006</v>
      </c>
      <c r="R414" s="243">
        <f>Q414*H414</f>
        <v>0.0204</v>
      </c>
      <c r="S414" s="243">
        <v>0</v>
      </c>
      <c r="T414" s="244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5" t="s">
        <v>329</v>
      </c>
      <c r="AT414" s="245" t="s">
        <v>125</v>
      </c>
      <c r="AU414" s="245" t="s">
        <v>88</v>
      </c>
      <c r="AY414" s="18" t="s">
        <v>124</v>
      </c>
      <c r="BE414" s="246">
        <f>IF(N414="základní",J414,0)</f>
        <v>0</v>
      </c>
      <c r="BF414" s="246">
        <f>IF(N414="snížená",J414,0)</f>
        <v>0</v>
      </c>
      <c r="BG414" s="246">
        <f>IF(N414="zákl. přenesená",J414,0)</f>
        <v>0</v>
      </c>
      <c r="BH414" s="246">
        <f>IF(N414="sníž. přenesená",J414,0)</f>
        <v>0</v>
      </c>
      <c r="BI414" s="246">
        <f>IF(N414="nulová",J414,0)</f>
        <v>0</v>
      </c>
      <c r="BJ414" s="18" t="s">
        <v>86</v>
      </c>
      <c r="BK414" s="246">
        <f>ROUND(I414*H414,2)</f>
        <v>0</v>
      </c>
      <c r="BL414" s="18" t="s">
        <v>329</v>
      </c>
      <c r="BM414" s="245" t="s">
        <v>647</v>
      </c>
    </row>
    <row r="415" spans="1:65" s="2" customFormat="1" ht="16.5" customHeight="1">
      <c r="A415" s="39"/>
      <c r="B415" s="40"/>
      <c r="C415" s="302" t="s">
        <v>648</v>
      </c>
      <c r="D415" s="302" t="s">
        <v>638</v>
      </c>
      <c r="E415" s="303" t="s">
        <v>649</v>
      </c>
      <c r="F415" s="304" t="s">
        <v>650</v>
      </c>
      <c r="G415" s="305" t="s">
        <v>225</v>
      </c>
      <c r="H415" s="306">
        <v>3.468</v>
      </c>
      <c r="I415" s="307"/>
      <c r="J415" s="308">
        <f>ROUND(I415*H415,2)</f>
        <v>0</v>
      </c>
      <c r="K415" s="304" t="s">
        <v>1</v>
      </c>
      <c r="L415" s="309"/>
      <c r="M415" s="310" t="s">
        <v>1</v>
      </c>
      <c r="N415" s="311" t="s">
        <v>43</v>
      </c>
      <c r="O415" s="92"/>
      <c r="P415" s="243">
        <f>O415*H415</f>
        <v>0</v>
      </c>
      <c r="Q415" s="243">
        <v>0.00224</v>
      </c>
      <c r="R415" s="243">
        <f>Q415*H415</f>
        <v>0.0077683199999999996</v>
      </c>
      <c r="S415" s="243">
        <v>0</v>
      </c>
      <c r="T415" s="244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45" t="s">
        <v>458</v>
      </c>
      <c r="AT415" s="245" t="s">
        <v>638</v>
      </c>
      <c r="AU415" s="245" t="s">
        <v>88</v>
      </c>
      <c r="AY415" s="18" t="s">
        <v>124</v>
      </c>
      <c r="BE415" s="246">
        <f>IF(N415="základní",J415,0)</f>
        <v>0</v>
      </c>
      <c r="BF415" s="246">
        <f>IF(N415="snížená",J415,0)</f>
        <v>0</v>
      </c>
      <c r="BG415" s="246">
        <f>IF(N415="zákl. přenesená",J415,0)</f>
        <v>0</v>
      </c>
      <c r="BH415" s="246">
        <f>IF(N415="sníž. přenesená",J415,0)</f>
        <v>0</v>
      </c>
      <c r="BI415" s="246">
        <f>IF(N415="nulová",J415,0)</f>
        <v>0</v>
      </c>
      <c r="BJ415" s="18" t="s">
        <v>86</v>
      </c>
      <c r="BK415" s="246">
        <f>ROUND(I415*H415,2)</f>
        <v>0</v>
      </c>
      <c r="BL415" s="18" t="s">
        <v>329</v>
      </c>
      <c r="BM415" s="245" t="s">
        <v>651</v>
      </c>
    </row>
    <row r="416" spans="1:51" s="14" customFormat="1" ht="12">
      <c r="A416" s="14"/>
      <c r="B416" s="266"/>
      <c r="C416" s="267"/>
      <c r="D416" s="249" t="s">
        <v>227</v>
      </c>
      <c r="E416" s="268" t="s">
        <v>1</v>
      </c>
      <c r="F416" s="269" t="s">
        <v>652</v>
      </c>
      <c r="G416" s="267"/>
      <c r="H416" s="270">
        <v>3.468</v>
      </c>
      <c r="I416" s="271"/>
      <c r="J416" s="267"/>
      <c r="K416" s="267"/>
      <c r="L416" s="272"/>
      <c r="M416" s="273"/>
      <c r="N416" s="274"/>
      <c r="O416" s="274"/>
      <c r="P416" s="274"/>
      <c r="Q416" s="274"/>
      <c r="R416" s="274"/>
      <c r="S416" s="274"/>
      <c r="T416" s="27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6" t="s">
        <v>227</v>
      </c>
      <c r="AU416" s="276" t="s">
        <v>88</v>
      </c>
      <c r="AV416" s="14" t="s">
        <v>88</v>
      </c>
      <c r="AW416" s="14" t="s">
        <v>33</v>
      </c>
      <c r="AX416" s="14" t="s">
        <v>86</v>
      </c>
      <c r="AY416" s="276" t="s">
        <v>124</v>
      </c>
    </row>
    <row r="417" spans="1:65" s="2" customFormat="1" ht="21.75" customHeight="1">
      <c r="A417" s="39"/>
      <c r="B417" s="40"/>
      <c r="C417" s="234" t="s">
        <v>653</v>
      </c>
      <c r="D417" s="234" t="s">
        <v>125</v>
      </c>
      <c r="E417" s="235" t="s">
        <v>654</v>
      </c>
      <c r="F417" s="236" t="s">
        <v>655</v>
      </c>
      <c r="G417" s="237" t="s">
        <v>616</v>
      </c>
      <c r="H417" s="301"/>
      <c r="I417" s="239"/>
      <c r="J417" s="240">
        <f>ROUND(I417*H417,2)</f>
        <v>0</v>
      </c>
      <c r="K417" s="236" t="s">
        <v>159</v>
      </c>
      <c r="L417" s="45"/>
      <c r="M417" s="241" t="s">
        <v>1</v>
      </c>
      <c r="N417" s="242" t="s">
        <v>43</v>
      </c>
      <c r="O417" s="92"/>
      <c r="P417" s="243">
        <f>O417*H417</f>
        <v>0</v>
      </c>
      <c r="Q417" s="243">
        <v>0</v>
      </c>
      <c r="R417" s="243">
        <f>Q417*H417</f>
        <v>0</v>
      </c>
      <c r="S417" s="243">
        <v>0</v>
      </c>
      <c r="T417" s="244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5" t="s">
        <v>329</v>
      </c>
      <c r="AT417" s="245" t="s">
        <v>125</v>
      </c>
      <c r="AU417" s="245" t="s">
        <v>88</v>
      </c>
      <c r="AY417" s="18" t="s">
        <v>124</v>
      </c>
      <c r="BE417" s="246">
        <f>IF(N417="základní",J417,0)</f>
        <v>0</v>
      </c>
      <c r="BF417" s="246">
        <f>IF(N417="snížená",J417,0)</f>
        <v>0</v>
      </c>
      <c r="BG417" s="246">
        <f>IF(N417="zákl. přenesená",J417,0)</f>
        <v>0</v>
      </c>
      <c r="BH417" s="246">
        <f>IF(N417="sníž. přenesená",J417,0)</f>
        <v>0</v>
      </c>
      <c r="BI417" s="246">
        <f>IF(N417="nulová",J417,0)</f>
        <v>0</v>
      </c>
      <c r="BJ417" s="18" t="s">
        <v>86</v>
      </c>
      <c r="BK417" s="246">
        <f>ROUND(I417*H417,2)</f>
        <v>0</v>
      </c>
      <c r="BL417" s="18" t="s">
        <v>329</v>
      </c>
      <c r="BM417" s="245" t="s">
        <v>656</v>
      </c>
    </row>
    <row r="418" spans="1:63" s="12" customFormat="1" ht="22.8" customHeight="1">
      <c r="A418" s="12"/>
      <c r="B418" s="220"/>
      <c r="C418" s="221"/>
      <c r="D418" s="222" t="s">
        <v>77</v>
      </c>
      <c r="E418" s="247" t="s">
        <v>657</v>
      </c>
      <c r="F418" s="247" t="s">
        <v>658</v>
      </c>
      <c r="G418" s="221"/>
      <c r="H418" s="221"/>
      <c r="I418" s="224"/>
      <c r="J418" s="248">
        <f>BK418</f>
        <v>0</v>
      </c>
      <c r="K418" s="221"/>
      <c r="L418" s="226"/>
      <c r="M418" s="227"/>
      <c r="N418" s="228"/>
      <c r="O418" s="228"/>
      <c r="P418" s="229">
        <f>SUM(P419:P446)</f>
        <v>0</v>
      </c>
      <c r="Q418" s="228"/>
      <c r="R418" s="229">
        <f>SUM(R419:R446)</f>
        <v>0.8321318288</v>
      </c>
      <c r="S418" s="228"/>
      <c r="T418" s="230">
        <f>SUM(T419:T446)</f>
        <v>0.7167484000000001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31" t="s">
        <v>88</v>
      </c>
      <c r="AT418" s="232" t="s">
        <v>77</v>
      </c>
      <c r="AU418" s="232" t="s">
        <v>86</v>
      </c>
      <c r="AY418" s="231" t="s">
        <v>124</v>
      </c>
      <c r="BK418" s="233">
        <f>SUM(BK419:BK446)</f>
        <v>0</v>
      </c>
    </row>
    <row r="419" spans="1:65" s="2" customFormat="1" ht="16.5" customHeight="1">
      <c r="A419" s="39"/>
      <c r="B419" s="40"/>
      <c r="C419" s="234" t="s">
        <v>659</v>
      </c>
      <c r="D419" s="234" t="s">
        <v>125</v>
      </c>
      <c r="E419" s="235" t="s">
        <v>660</v>
      </c>
      <c r="F419" s="236" t="s">
        <v>661</v>
      </c>
      <c r="G419" s="237" t="s">
        <v>128</v>
      </c>
      <c r="H419" s="238">
        <v>10</v>
      </c>
      <c r="I419" s="239"/>
      <c r="J419" s="240">
        <f>ROUND(I419*H419,2)</f>
        <v>0</v>
      </c>
      <c r="K419" s="236" t="s">
        <v>1</v>
      </c>
      <c r="L419" s="45"/>
      <c r="M419" s="241" t="s">
        <v>1</v>
      </c>
      <c r="N419" s="242" t="s">
        <v>43</v>
      </c>
      <c r="O419" s="92"/>
      <c r="P419" s="243">
        <f>O419*H419</f>
        <v>0</v>
      </c>
      <c r="Q419" s="243">
        <v>0</v>
      </c>
      <c r="R419" s="243">
        <f>Q419*H419</f>
        <v>0</v>
      </c>
      <c r="S419" s="243">
        <v>0</v>
      </c>
      <c r="T419" s="244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45" t="s">
        <v>329</v>
      </c>
      <c r="AT419" s="245" t="s">
        <v>125</v>
      </c>
      <c r="AU419" s="245" t="s">
        <v>88</v>
      </c>
      <c r="AY419" s="18" t="s">
        <v>124</v>
      </c>
      <c r="BE419" s="246">
        <f>IF(N419="základní",J419,0)</f>
        <v>0</v>
      </c>
      <c r="BF419" s="246">
        <f>IF(N419="snížená",J419,0)</f>
        <v>0</v>
      </c>
      <c r="BG419" s="246">
        <f>IF(N419="zákl. přenesená",J419,0)</f>
        <v>0</v>
      </c>
      <c r="BH419" s="246">
        <f>IF(N419="sníž. přenesená",J419,0)</f>
        <v>0</v>
      </c>
      <c r="BI419" s="246">
        <f>IF(N419="nulová",J419,0)</f>
        <v>0</v>
      </c>
      <c r="BJ419" s="18" t="s">
        <v>86</v>
      </c>
      <c r="BK419" s="246">
        <f>ROUND(I419*H419,2)</f>
        <v>0</v>
      </c>
      <c r="BL419" s="18" t="s">
        <v>329</v>
      </c>
      <c r="BM419" s="245" t="s">
        <v>662</v>
      </c>
    </row>
    <row r="420" spans="1:47" s="2" customFormat="1" ht="12">
      <c r="A420" s="39"/>
      <c r="B420" s="40"/>
      <c r="C420" s="41"/>
      <c r="D420" s="249" t="s">
        <v>167</v>
      </c>
      <c r="E420" s="41"/>
      <c r="F420" s="250" t="s">
        <v>663</v>
      </c>
      <c r="G420" s="41"/>
      <c r="H420" s="41"/>
      <c r="I420" s="145"/>
      <c r="J420" s="41"/>
      <c r="K420" s="41"/>
      <c r="L420" s="45"/>
      <c r="M420" s="288"/>
      <c r="N420" s="289"/>
      <c r="O420" s="92"/>
      <c r="P420" s="92"/>
      <c r="Q420" s="92"/>
      <c r="R420" s="92"/>
      <c r="S420" s="92"/>
      <c r="T420" s="93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167</v>
      </c>
      <c r="AU420" s="18" t="s">
        <v>88</v>
      </c>
    </row>
    <row r="421" spans="1:65" s="2" customFormat="1" ht="21.75" customHeight="1">
      <c r="A421" s="39"/>
      <c r="B421" s="40"/>
      <c r="C421" s="234" t="s">
        <v>664</v>
      </c>
      <c r="D421" s="234" t="s">
        <v>125</v>
      </c>
      <c r="E421" s="235" t="s">
        <v>665</v>
      </c>
      <c r="F421" s="236" t="s">
        <v>666</v>
      </c>
      <c r="G421" s="237" t="s">
        <v>225</v>
      </c>
      <c r="H421" s="238">
        <v>25.75</v>
      </c>
      <c r="I421" s="239"/>
      <c r="J421" s="240">
        <f>ROUND(I421*H421,2)</f>
        <v>0</v>
      </c>
      <c r="K421" s="236" t="s">
        <v>159</v>
      </c>
      <c r="L421" s="45"/>
      <c r="M421" s="241" t="s">
        <v>1</v>
      </c>
      <c r="N421" s="242" t="s">
        <v>43</v>
      </c>
      <c r="O421" s="92"/>
      <c r="P421" s="243">
        <f>O421*H421</f>
        <v>0</v>
      </c>
      <c r="Q421" s="243">
        <v>0.0157374</v>
      </c>
      <c r="R421" s="243">
        <f>Q421*H421</f>
        <v>0.40523804999999996</v>
      </c>
      <c r="S421" s="243">
        <v>0</v>
      </c>
      <c r="T421" s="244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5" t="s">
        <v>329</v>
      </c>
      <c r="AT421" s="245" t="s">
        <v>125</v>
      </c>
      <c r="AU421" s="245" t="s">
        <v>88</v>
      </c>
      <c r="AY421" s="18" t="s">
        <v>124</v>
      </c>
      <c r="BE421" s="246">
        <f>IF(N421="základní",J421,0)</f>
        <v>0</v>
      </c>
      <c r="BF421" s="246">
        <f>IF(N421="snížená",J421,0)</f>
        <v>0</v>
      </c>
      <c r="BG421" s="246">
        <f>IF(N421="zákl. přenesená",J421,0)</f>
        <v>0</v>
      </c>
      <c r="BH421" s="246">
        <f>IF(N421="sníž. přenesená",J421,0)</f>
        <v>0</v>
      </c>
      <c r="BI421" s="246">
        <f>IF(N421="nulová",J421,0)</f>
        <v>0</v>
      </c>
      <c r="BJ421" s="18" t="s">
        <v>86</v>
      </c>
      <c r="BK421" s="246">
        <f>ROUND(I421*H421,2)</f>
        <v>0</v>
      </c>
      <c r="BL421" s="18" t="s">
        <v>329</v>
      </c>
      <c r="BM421" s="245" t="s">
        <v>667</v>
      </c>
    </row>
    <row r="422" spans="1:51" s="13" customFormat="1" ht="12">
      <c r="A422" s="13"/>
      <c r="B422" s="256"/>
      <c r="C422" s="257"/>
      <c r="D422" s="249" t="s">
        <v>227</v>
      </c>
      <c r="E422" s="258" t="s">
        <v>1</v>
      </c>
      <c r="F422" s="259" t="s">
        <v>668</v>
      </c>
      <c r="G422" s="257"/>
      <c r="H422" s="258" t="s">
        <v>1</v>
      </c>
      <c r="I422" s="260"/>
      <c r="J422" s="257"/>
      <c r="K422" s="257"/>
      <c r="L422" s="261"/>
      <c r="M422" s="262"/>
      <c r="N422" s="263"/>
      <c r="O422" s="263"/>
      <c r="P422" s="263"/>
      <c r="Q422" s="263"/>
      <c r="R422" s="263"/>
      <c r="S422" s="263"/>
      <c r="T422" s="26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5" t="s">
        <v>227</v>
      </c>
      <c r="AU422" s="265" t="s">
        <v>88</v>
      </c>
      <c r="AV422" s="13" t="s">
        <v>86</v>
      </c>
      <c r="AW422" s="13" t="s">
        <v>33</v>
      </c>
      <c r="AX422" s="13" t="s">
        <v>78</v>
      </c>
      <c r="AY422" s="265" t="s">
        <v>124</v>
      </c>
    </row>
    <row r="423" spans="1:51" s="14" customFormat="1" ht="12">
      <c r="A423" s="14"/>
      <c r="B423" s="266"/>
      <c r="C423" s="267"/>
      <c r="D423" s="249" t="s">
        <v>227</v>
      </c>
      <c r="E423" s="268" t="s">
        <v>1</v>
      </c>
      <c r="F423" s="269" t="s">
        <v>669</v>
      </c>
      <c r="G423" s="267"/>
      <c r="H423" s="270">
        <v>25.75</v>
      </c>
      <c r="I423" s="271"/>
      <c r="J423" s="267"/>
      <c r="K423" s="267"/>
      <c r="L423" s="272"/>
      <c r="M423" s="273"/>
      <c r="N423" s="274"/>
      <c r="O423" s="274"/>
      <c r="P423" s="274"/>
      <c r="Q423" s="274"/>
      <c r="R423" s="274"/>
      <c r="S423" s="274"/>
      <c r="T423" s="275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6" t="s">
        <v>227</v>
      </c>
      <c r="AU423" s="276" t="s">
        <v>88</v>
      </c>
      <c r="AV423" s="14" t="s">
        <v>88</v>
      </c>
      <c r="AW423" s="14" t="s">
        <v>33</v>
      </c>
      <c r="AX423" s="14" t="s">
        <v>86</v>
      </c>
      <c r="AY423" s="276" t="s">
        <v>124</v>
      </c>
    </row>
    <row r="424" spans="1:65" s="2" customFormat="1" ht="21.75" customHeight="1">
      <c r="A424" s="39"/>
      <c r="B424" s="40"/>
      <c r="C424" s="234" t="s">
        <v>670</v>
      </c>
      <c r="D424" s="234" t="s">
        <v>125</v>
      </c>
      <c r="E424" s="235" t="s">
        <v>671</v>
      </c>
      <c r="F424" s="236" t="s">
        <v>672</v>
      </c>
      <c r="G424" s="237" t="s">
        <v>225</v>
      </c>
      <c r="H424" s="238">
        <v>2.66</v>
      </c>
      <c r="I424" s="239"/>
      <c r="J424" s="240">
        <f>ROUND(I424*H424,2)</f>
        <v>0</v>
      </c>
      <c r="K424" s="236" t="s">
        <v>159</v>
      </c>
      <c r="L424" s="45"/>
      <c r="M424" s="241" t="s">
        <v>1</v>
      </c>
      <c r="N424" s="242" t="s">
        <v>43</v>
      </c>
      <c r="O424" s="92"/>
      <c r="P424" s="243">
        <f>O424*H424</f>
        <v>0</v>
      </c>
      <c r="Q424" s="243">
        <v>0</v>
      </c>
      <c r="R424" s="243">
        <f>Q424*H424</f>
        <v>0</v>
      </c>
      <c r="S424" s="243">
        <v>0.01574</v>
      </c>
      <c r="T424" s="244">
        <f>S424*H424</f>
        <v>0.04186840000000001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45" t="s">
        <v>329</v>
      </c>
      <c r="AT424" s="245" t="s">
        <v>125</v>
      </c>
      <c r="AU424" s="245" t="s">
        <v>88</v>
      </c>
      <c r="AY424" s="18" t="s">
        <v>124</v>
      </c>
      <c r="BE424" s="246">
        <f>IF(N424="základní",J424,0)</f>
        <v>0</v>
      </c>
      <c r="BF424" s="246">
        <f>IF(N424="snížená",J424,0)</f>
        <v>0</v>
      </c>
      <c r="BG424" s="246">
        <f>IF(N424="zákl. přenesená",J424,0)</f>
        <v>0</v>
      </c>
      <c r="BH424" s="246">
        <f>IF(N424="sníž. přenesená",J424,0)</f>
        <v>0</v>
      </c>
      <c r="BI424" s="246">
        <f>IF(N424="nulová",J424,0)</f>
        <v>0</v>
      </c>
      <c r="BJ424" s="18" t="s">
        <v>86</v>
      </c>
      <c r="BK424" s="246">
        <f>ROUND(I424*H424,2)</f>
        <v>0</v>
      </c>
      <c r="BL424" s="18" t="s">
        <v>329</v>
      </c>
      <c r="BM424" s="245" t="s">
        <v>673</v>
      </c>
    </row>
    <row r="425" spans="1:51" s="13" customFormat="1" ht="12">
      <c r="A425" s="13"/>
      <c r="B425" s="256"/>
      <c r="C425" s="257"/>
      <c r="D425" s="249" t="s">
        <v>227</v>
      </c>
      <c r="E425" s="258" t="s">
        <v>1</v>
      </c>
      <c r="F425" s="259" t="s">
        <v>674</v>
      </c>
      <c r="G425" s="257"/>
      <c r="H425" s="258" t="s">
        <v>1</v>
      </c>
      <c r="I425" s="260"/>
      <c r="J425" s="257"/>
      <c r="K425" s="257"/>
      <c r="L425" s="261"/>
      <c r="M425" s="262"/>
      <c r="N425" s="263"/>
      <c r="O425" s="263"/>
      <c r="P425" s="263"/>
      <c r="Q425" s="263"/>
      <c r="R425" s="263"/>
      <c r="S425" s="263"/>
      <c r="T425" s="26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5" t="s">
        <v>227</v>
      </c>
      <c r="AU425" s="265" t="s">
        <v>88</v>
      </c>
      <c r="AV425" s="13" t="s">
        <v>86</v>
      </c>
      <c r="AW425" s="13" t="s">
        <v>33</v>
      </c>
      <c r="AX425" s="13" t="s">
        <v>78</v>
      </c>
      <c r="AY425" s="265" t="s">
        <v>124</v>
      </c>
    </row>
    <row r="426" spans="1:51" s="14" customFormat="1" ht="12">
      <c r="A426" s="14"/>
      <c r="B426" s="266"/>
      <c r="C426" s="267"/>
      <c r="D426" s="249" t="s">
        <v>227</v>
      </c>
      <c r="E426" s="268" t="s">
        <v>1</v>
      </c>
      <c r="F426" s="269" t="s">
        <v>675</v>
      </c>
      <c r="G426" s="267"/>
      <c r="H426" s="270">
        <v>2.66</v>
      </c>
      <c r="I426" s="271"/>
      <c r="J426" s="267"/>
      <c r="K426" s="267"/>
      <c r="L426" s="272"/>
      <c r="M426" s="273"/>
      <c r="N426" s="274"/>
      <c r="O426" s="274"/>
      <c r="P426" s="274"/>
      <c r="Q426" s="274"/>
      <c r="R426" s="274"/>
      <c r="S426" s="274"/>
      <c r="T426" s="27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6" t="s">
        <v>227</v>
      </c>
      <c r="AU426" s="276" t="s">
        <v>88</v>
      </c>
      <c r="AV426" s="14" t="s">
        <v>88</v>
      </c>
      <c r="AW426" s="14" t="s">
        <v>33</v>
      </c>
      <c r="AX426" s="14" t="s">
        <v>86</v>
      </c>
      <c r="AY426" s="276" t="s">
        <v>124</v>
      </c>
    </row>
    <row r="427" spans="1:65" s="2" customFormat="1" ht="21.75" customHeight="1">
      <c r="A427" s="39"/>
      <c r="B427" s="40"/>
      <c r="C427" s="234" t="s">
        <v>676</v>
      </c>
      <c r="D427" s="234" t="s">
        <v>125</v>
      </c>
      <c r="E427" s="235" t="s">
        <v>677</v>
      </c>
      <c r="F427" s="236" t="s">
        <v>678</v>
      </c>
      <c r="G427" s="237" t="s">
        <v>679</v>
      </c>
      <c r="H427" s="238">
        <v>159.155</v>
      </c>
      <c r="I427" s="239"/>
      <c r="J427" s="240">
        <f>ROUND(I427*H427,2)</f>
        <v>0</v>
      </c>
      <c r="K427" s="236" t="s">
        <v>159</v>
      </c>
      <c r="L427" s="45"/>
      <c r="M427" s="241" t="s">
        <v>1</v>
      </c>
      <c r="N427" s="242" t="s">
        <v>43</v>
      </c>
      <c r="O427" s="92"/>
      <c r="P427" s="243">
        <f>O427*H427</f>
        <v>0</v>
      </c>
      <c r="Q427" s="243">
        <v>0</v>
      </c>
      <c r="R427" s="243">
        <f>Q427*H427</f>
        <v>0</v>
      </c>
      <c r="S427" s="243">
        <v>0</v>
      </c>
      <c r="T427" s="244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45" t="s">
        <v>329</v>
      </c>
      <c r="AT427" s="245" t="s">
        <v>125</v>
      </c>
      <c r="AU427" s="245" t="s">
        <v>88</v>
      </c>
      <c r="AY427" s="18" t="s">
        <v>124</v>
      </c>
      <c r="BE427" s="246">
        <f>IF(N427="základní",J427,0)</f>
        <v>0</v>
      </c>
      <c r="BF427" s="246">
        <f>IF(N427="snížená",J427,0)</f>
        <v>0</v>
      </c>
      <c r="BG427" s="246">
        <f>IF(N427="zákl. přenesená",J427,0)</f>
        <v>0</v>
      </c>
      <c r="BH427" s="246">
        <f>IF(N427="sníž. přenesená",J427,0)</f>
        <v>0</v>
      </c>
      <c r="BI427" s="246">
        <f>IF(N427="nulová",J427,0)</f>
        <v>0</v>
      </c>
      <c r="BJ427" s="18" t="s">
        <v>86</v>
      </c>
      <c r="BK427" s="246">
        <f>ROUND(I427*H427,2)</f>
        <v>0</v>
      </c>
      <c r="BL427" s="18" t="s">
        <v>329</v>
      </c>
      <c r="BM427" s="245" t="s">
        <v>680</v>
      </c>
    </row>
    <row r="428" spans="1:51" s="13" customFormat="1" ht="12">
      <c r="A428" s="13"/>
      <c r="B428" s="256"/>
      <c r="C428" s="257"/>
      <c r="D428" s="249" t="s">
        <v>227</v>
      </c>
      <c r="E428" s="258" t="s">
        <v>1</v>
      </c>
      <c r="F428" s="259" t="s">
        <v>681</v>
      </c>
      <c r="G428" s="257"/>
      <c r="H428" s="258" t="s">
        <v>1</v>
      </c>
      <c r="I428" s="260"/>
      <c r="J428" s="257"/>
      <c r="K428" s="257"/>
      <c r="L428" s="261"/>
      <c r="M428" s="262"/>
      <c r="N428" s="263"/>
      <c r="O428" s="263"/>
      <c r="P428" s="263"/>
      <c r="Q428" s="263"/>
      <c r="R428" s="263"/>
      <c r="S428" s="263"/>
      <c r="T428" s="26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5" t="s">
        <v>227</v>
      </c>
      <c r="AU428" s="265" t="s">
        <v>88</v>
      </c>
      <c r="AV428" s="13" t="s">
        <v>86</v>
      </c>
      <c r="AW428" s="13" t="s">
        <v>33</v>
      </c>
      <c r="AX428" s="13" t="s">
        <v>78</v>
      </c>
      <c r="AY428" s="265" t="s">
        <v>124</v>
      </c>
    </row>
    <row r="429" spans="1:51" s="14" customFormat="1" ht="12">
      <c r="A429" s="14"/>
      <c r="B429" s="266"/>
      <c r="C429" s="267"/>
      <c r="D429" s="249" t="s">
        <v>227</v>
      </c>
      <c r="E429" s="268" t="s">
        <v>1</v>
      </c>
      <c r="F429" s="269" t="s">
        <v>682</v>
      </c>
      <c r="G429" s="267"/>
      <c r="H429" s="270">
        <v>44.88</v>
      </c>
      <c r="I429" s="271"/>
      <c r="J429" s="267"/>
      <c r="K429" s="267"/>
      <c r="L429" s="272"/>
      <c r="M429" s="273"/>
      <c r="N429" s="274"/>
      <c r="O429" s="274"/>
      <c r="P429" s="274"/>
      <c r="Q429" s="274"/>
      <c r="R429" s="274"/>
      <c r="S429" s="274"/>
      <c r="T429" s="275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6" t="s">
        <v>227</v>
      </c>
      <c r="AU429" s="276" t="s">
        <v>88</v>
      </c>
      <c r="AV429" s="14" t="s">
        <v>88</v>
      </c>
      <c r="AW429" s="14" t="s">
        <v>33</v>
      </c>
      <c r="AX429" s="14" t="s">
        <v>78</v>
      </c>
      <c r="AY429" s="276" t="s">
        <v>124</v>
      </c>
    </row>
    <row r="430" spans="1:51" s="14" customFormat="1" ht="12">
      <c r="A430" s="14"/>
      <c r="B430" s="266"/>
      <c r="C430" s="267"/>
      <c r="D430" s="249" t="s">
        <v>227</v>
      </c>
      <c r="E430" s="268" t="s">
        <v>1</v>
      </c>
      <c r="F430" s="269" t="s">
        <v>683</v>
      </c>
      <c r="G430" s="267"/>
      <c r="H430" s="270">
        <v>114.275</v>
      </c>
      <c r="I430" s="271"/>
      <c r="J430" s="267"/>
      <c r="K430" s="267"/>
      <c r="L430" s="272"/>
      <c r="M430" s="273"/>
      <c r="N430" s="274"/>
      <c r="O430" s="274"/>
      <c r="P430" s="274"/>
      <c r="Q430" s="274"/>
      <c r="R430" s="274"/>
      <c r="S430" s="274"/>
      <c r="T430" s="27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6" t="s">
        <v>227</v>
      </c>
      <c r="AU430" s="276" t="s">
        <v>88</v>
      </c>
      <c r="AV430" s="14" t="s">
        <v>88</v>
      </c>
      <c r="AW430" s="14" t="s">
        <v>33</v>
      </c>
      <c r="AX430" s="14" t="s">
        <v>78</v>
      </c>
      <c r="AY430" s="276" t="s">
        <v>124</v>
      </c>
    </row>
    <row r="431" spans="1:51" s="15" customFormat="1" ht="12">
      <c r="A431" s="15"/>
      <c r="B431" s="277"/>
      <c r="C431" s="278"/>
      <c r="D431" s="249" t="s">
        <v>227</v>
      </c>
      <c r="E431" s="279" t="s">
        <v>1</v>
      </c>
      <c r="F431" s="280" t="s">
        <v>257</v>
      </c>
      <c r="G431" s="278"/>
      <c r="H431" s="281">
        <v>159.155</v>
      </c>
      <c r="I431" s="282"/>
      <c r="J431" s="278"/>
      <c r="K431" s="278"/>
      <c r="L431" s="283"/>
      <c r="M431" s="284"/>
      <c r="N431" s="285"/>
      <c r="O431" s="285"/>
      <c r="P431" s="285"/>
      <c r="Q431" s="285"/>
      <c r="R431" s="285"/>
      <c r="S431" s="285"/>
      <c r="T431" s="286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87" t="s">
        <v>227</v>
      </c>
      <c r="AU431" s="287" t="s">
        <v>88</v>
      </c>
      <c r="AV431" s="15" t="s">
        <v>123</v>
      </c>
      <c r="AW431" s="15" t="s">
        <v>33</v>
      </c>
      <c r="AX431" s="15" t="s">
        <v>86</v>
      </c>
      <c r="AY431" s="287" t="s">
        <v>124</v>
      </c>
    </row>
    <row r="432" spans="1:65" s="2" customFormat="1" ht="16.5" customHeight="1">
      <c r="A432" s="39"/>
      <c r="B432" s="40"/>
      <c r="C432" s="302" t="s">
        <v>684</v>
      </c>
      <c r="D432" s="302" t="s">
        <v>638</v>
      </c>
      <c r="E432" s="303" t="s">
        <v>685</v>
      </c>
      <c r="F432" s="304" t="s">
        <v>686</v>
      </c>
      <c r="G432" s="305" t="s">
        <v>523</v>
      </c>
      <c r="H432" s="306">
        <v>0.746</v>
      </c>
      <c r="I432" s="307"/>
      <c r="J432" s="308">
        <f>ROUND(I432*H432,2)</f>
        <v>0</v>
      </c>
      <c r="K432" s="304" t="s">
        <v>687</v>
      </c>
      <c r="L432" s="309"/>
      <c r="M432" s="310" t="s">
        <v>1</v>
      </c>
      <c r="N432" s="311" t="s">
        <v>43</v>
      </c>
      <c r="O432" s="92"/>
      <c r="P432" s="243">
        <f>O432*H432</f>
        <v>0</v>
      </c>
      <c r="Q432" s="243">
        <v>0.55</v>
      </c>
      <c r="R432" s="243">
        <f>Q432*H432</f>
        <v>0.41030000000000005</v>
      </c>
      <c r="S432" s="243">
        <v>0</v>
      </c>
      <c r="T432" s="244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45" t="s">
        <v>458</v>
      </c>
      <c r="AT432" s="245" t="s">
        <v>638</v>
      </c>
      <c r="AU432" s="245" t="s">
        <v>88</v>
      </c>
      <c r="AY432" s="18" t="s">
        <v>124</v>
      </c>
      <c r="BE432" s="246">
        <f>IF(N432="základní",J432,0)</f>
        <v>0</v>
      </c>
      <c r="BF432" s="246">
        <f>IF(N432="snížená",J432,0)</f>
        <v>0</v>
      </c>
      <c r="BG432" s="246">
        <f>IF(N432="zákl. přenesená",J432,0)</f>
        <v>0</v>
      </c>
      <c r="BH432" s="246">
        <f>IF(N432="sníž. přenesená",J432,0)</f>
        <v>0</v>
      </c>
      <c r="BI432" s="246">
        <f>IF(N432="nulová",J432,0)</f>
        <v>0</v>
      </c>
      <c r="BJ432" s="18" t="s">
        <v>86</v>
      </c>
      <c r="BK432" s="246">
        <f>ROUND(I432*H432,2)</f>
        <v>0</v>
      </c>
      <c r="BL432" s="18" t="s">
        <v>329</v>
      </c>
      <c r="BM432" s="245" t="s">
        <v>688</v>
      </c>
    </row>
    <row r="433" spans="1:51" s="13" customFormat="1" ht="12">
      <c r="A433" s="13"/>
      <c r="B433" s="256"/>
      <c r="C433" s="257"/>
      <c r="D433" s="249" t="s">
        <v>227</v>
      </c>
      <c r="E433" s="258" t="s">
        <v>1</v>
      </c>
      <c r="F433" s="259" t="s">
        <v>681</v>
      </c>
      <c r="G433" s="257"/>
      <c r="H433" s="258" t="s">
        <v>1</v>
      </c>
      <c r="I433" s="260"/>
      <c r="J433" s="257"/>
      <c r="K433" s="257"/>
      <c r="L433" s="261"/>
      <c r="M433" s="262"/>
      <c r="N433" s="263"/>
      <c r="O433" s="263"/>
      <c r="P433" s="263"/>
      <c r="Q433" s="263"/>
      <c r="R433" s="263"/>
      <c r="S433" s="263"/>
      <c r="T433" s="26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5" t="s">
        <v>227</v>
      </c>
      <c r="AU433" s="265" t="s">
        <v>88</v>
      </c>
      <c r="AV433" s="13" t="s">
        <v>86</v>
      </c>
      <c r="AW433" s="13" t="s">
        <v>33</v>
      </c>
      <c r="AX433" s="13" t="s">
        <v>78</v>
      </c>
      <c r="AY433" s="265" t="s">
        <v>124</v>
      </c>
    </row>
    <row r="434" spans="1:51" s="14" customFormat="1" ht="12">
      <c r="A434" s="14"/>
      <c r="B434" s="266"/>
      <c r="C434" s="267"/>
      <c r="D434" s="249" t="s">
        <v>227</v>
      </c>
      <c r="E434" s="268" t="s">
        <v>1</v>
      </c>
      <c r="F434" s="269" t="s">
        <v>689</v>
      </c>
      <c r="G434" s="267"/>
      <c r="H434" s="270">
        <v>0.449</v>
      </c>
      <c r="I434" s="271"/>
      <c r="J434" s="267"/>
      <c r="K434" s="267"/>
      <c r="L434" s="272"/>
      <c r="M434" s="273"/>
      <c r="N434" s="274"/>
      <c r="O434" s="274"/>
      <c r="P434" s="274"/>
      <c r="Q434" s="274"/>
      <c r="R434" s="274"/>
      <c r="S434" s="274"/>
      <c r="T434" s="27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6" t="s">
        <v>227</v>
      </c>
      <c r="AU434" s="276" t="s">
        <v>88</v>
      </c>
      <c r="AV434" s="14" t="s">
        <v>88</v>
      </c>
      <c r="AW434" s="14" t="s">
        <v>33</v>
      </c>
      <c r="AX434" s="14" t="s">
        <v>78</v>
      </c>
      <c r="AY434" s="276" t="s">
        <v>124</v>
      </c>
    </row>
    <row r="435" spans="1:51" s="14" customFormat="1" ht="12">
      <c r="A435" s="14"/>
      <c r="B435" s="266"/>
      <c r="C435" s="267"/>
      <c r="D435" s="249" t="s">
        <v>227</v>
      </c>
      <c r="E435" s="268" t="s">
        <v>1</v>
      </c>
      <c r="F435" s="269" t="s">
        <v>690</v>
      </c>
      <c r="G435" s="267"/>
      <c r="H435" s="270">
        <v>0.229</v>
      </c>
      <c r="I435" s="271"/>
      <c r="J435" s="267"/>
      <c r="K435" s="267"/>
      <c r="L435" s="272"/>
      <c r="M435" s="273"/>
      <c r="N435" s="274"/>
      <c r="O435" s="274"/>
      <c r="P435" s="274"/>
      <c r="Q435" s="274"/>
      <c r="R435" s="274"/>
      <c r="S435" s="274"/>
      <c r="T435" s="27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6" t="s">
        <v>227</v>
      </c>
      <c r="AU435" s="276" t="s">
        <v>88</v>
      </c>
      <c r="AV435" s="14" t="s">
        <v>88</v>
      </c>
      <c r="AW435" s="14" t="s">
        <v>33</v>
      </c>
      <c r="AX435" s="14" t="s">
        <v>78</v>
      </c>
      <c r="AY435" s="276" t="s">
        <v>124</v>
      </c>
    </row>
    <row r="436" spans="1:51" s="15" customFormat="1" ht="12">
      <c r="A436" s="15"/>
      <c r="B436" s="277"/>
      <c r="C436" s="278"/>
      <c r="D436" s="249" t="s">
        <v>227</v>
      </c>
      <c r="E436" s="279" t="s">
        <v>184</v>
      </c>
      <c r="F436" s="280" t="s">
        <v>257</v>
      </c>
      <c r="G436" s="278"/>
      <c r="H436" s="281">
        <v>0.678</v>
      </c>
      <c r="I436" s="282"/>
      <c r="J436" s="278"/>
      <c r="K436" s="278"/>
      <c r="L436" s="283"/>
      <c r="M436" s="284"/>
      <c r="N436" s="285"/>
      <c r="O436" s="285"/>
      <c r="P436" s="285"/>
      <c r="Q436" s="285"/>
      <c r="R436" s="285"/>
      <c r="S436" s="285"/>
      <c r="T436" s="286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87" t="s">
        <v>227</v>
      </c>
      <c r="AU436" s="287" t="s">
        <v>88</v>
      </c>
      <c r="AV436" s="15" t="s">
        <v>123</v>
      </c>
      <c r="AW436" s="15" t="s">
        <v>33</v>
      </c>
      <c r="AX436" s="15" t="s">
        <v>78</v>
      </c>
      <c r="AY436" s="287" t="s">
        <v>124</v>
      </c>
    </row>
    <row r="437" spans="1:51" s="14" customFormat="1" ht="12">
      <c r="A437" s="14"/>
      <c r="B437" s="266"/>
      <c r="C437" s="267"/>
      <c r="D437" s="249" t="s">
        <v>227</v>
      </c>
      <c r="E437" s="268" t="s">
        <v>1</v>
      </c>
      <c r="F437" s="269" t="s">
        <v>691</v>
      </c>
      <c r="G437" s="267"/>
      <c r="H437" s="270">
        <v>0.746</v>
      </c>
      <c r="I437" s="271"/>
      <c r="J437" s="267"/>
      <c r="K437" s="267"/>
      <c r="L437" s="272"/>
      <c r="M437" s="273"/>
      <c r="N437" s="274"/>
      <c r="O437" s="274"/>
      <c r="P437" s="274"/>
      <c r="Q437" s="274"/>
      <c r="R437" s="274"/>
      <c r="S437" s="274"/>
      <c r="T437" s="27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6" t="s">
        <v>227</v>
      </c>
      <c r="AU437" s="276" t="s">
        <v>88</v>
      </c>
      <c r="AV437" s="14" t="s">
        <v>88</v>
      </c>
      <c r="AW437" s="14" t="s">
        <v>33</v>
      </c>
      <c r="AX437" s="14" t="s">
        <v>86</v>
      </c>
      <c r="AY437" s="276" t="s">
        <v>124</v>
      </c>
    </row>
    <row r="438" spans="1:65" s="2" customFormat="1" ht="21.75" customHeight="1">
      <c r="A438" s="39"/>
      <c r="B438" s="40"/>
      <c r="C438" s="234" t="s">
        <v>692</v>
      </c>
      <c r="D438" s="234" t="s">
        <v>125</v>
      </c>
      <c r="E438" s="235" t="s">
        <v>693</v>
      </c>
      <c r="F438" s="236" t="s">
        <v>694</v>
      </c>
      <c r="G438" s="237" t="s">
        <v>523</v>
      </c>
      <c r="H438" s="238">
        <v>0.678</v>
      </c>
      <c r="I438" s="239"/>
      <c r="J438" s="240">
        <f>ROUND(I438*H438,2)</f>
        <v>0</v>
      </c>
      <c r="K438" s="236" t="s">
        <v>159</v>
      </c>
      <c r="L438" s="45"/>
      <c r="M438" s="241" t="s">
        <v>1</v>
      </c>
      <c r="N438" s="242" t="s">
        <v>43</v>
      </c>
      <c r="O438" s="92"/>
      <c r="P438" s="243">
        <f>O438*H438</f>
        <v>0</v>
      </c>
      <c r="Q438" s="243">
        <v>0.0244746</v>
      </c>
      <c r="R438" s="243">
        <f>Q438*H438</f>
        <v>0.0165937788</v>
      </c>
      <c r="S438" s="243">
        <v>0</v>
      </c>
      <c r="T438" s="244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45" t="s">
        <v>329</v>
      </c>
      <c r="AT438" s="245" t="s">
        <v>125</v>
      </c>
      <c r="AU438" s="245" t="s">
        <v>88</v>
      </c>
      <c r="AY438" s="18" t="s">
        <v>124</v>
      </c>
      <c r="BE438" s="246">
        <f>IF(N438="základní",J438,0)</f>
        <v>0</v>
      </c>
      <c r="BF438" s="246">
        <f>IF(N438="snížená",J438,0)</f>
        <v>0</v>
      </c>
      <c r="BG438" s="246">
        <f>IF(N438="zákl. přenesená",J438,0)</f>
        <v>0</v>
      </c>
      <c r="BH438" s="246">
        <f>IF(N438="sníž. přenesená",J438,0)</f>
        <v>0</v>
      </c>
      <c r="BI438" s="246">
        <f>IF(N438="nulová",J438,0)</f>
        <v>0</v>
      </c>
      <c r="BJ438" s="18" t="s">
        <v>86</v>
      </c>
      <c r="BK438" s="246">
        <f>ROUND(I438*H438,2)</f>
        <v>0</v>
      </c>
      <c r="BL438" s="18" t="s">
        <v>329</v>
      </c>
      <c r="BM438" s="245" t="s">
        <v>695</v>
      </c>
    </row>
    <row r="439" spans="1:51" s="14" customFormat="1" ht="12">
      <c r="A439" s="14"/>
      <c r="B439" s="266"/>
      <c r="C439" s="267"/>
      <c r="D439" s="249" t="s">
        <v>227</v>
      </c>
      <c r="E439" s="268" t="s">
        <v>1</v>
      </c>
      <c r="F439" s="269" t="s">
        <v>184</v>
      </c>
      <c r="G439" s="267"/>
      <c r="H439" s="270">
        <v>0.678</v>
      </c>
      <c r="I439" s="271"/>
      <c r="J439" s="267"/>
      <c r="K439" s="267"/>
      <c r="L439" s="272"/>
      <c r="M439" s="273"/>
      <c r="N439" s="274"/>
      <c r="O439" s="274"/>
      <c r="P439" s="274"/>
      <c r="Q439" s="274"/>
      <c r="R439" s="274"/>
      <c r="S439" s="274"/>
      <c r="T439" s="275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6" t="s">
        <v>227</v>
      </c>
      <c r="AU439" s="276" t="s">
        <v>88</v>
      </c>
      <c r="AV439" s="14" t="s">
        <v>88</v>
      </c>
      <c r="AW439" s="14" t="s">
        <v>33</v>
      </c>
      <c r="AX439" s="14" t="s">
        <v>86</v>
      </c>
      <c r="AY439" s="276" t="s">
        <v>124</v>
      </c>
    </row>
    <row r="440" spans="1:65" s="2" customFormat="1" ht="16.5" customHeight="1">
      <c r="A440" s="39"/>
      <c r="B440" s="40"/>
      <c r="C440" s="234" t="s">
        <v>696</v>
      </c>
      <c r="D440" s="234" t="s">
        <v>125</v>
      </c>
      <c r="E440" s="235" t="s">
        <v>697</v>
      </c>
      <c r="F440" s="236" t="s">
        <v>698</v>
      </c>
      <c r="G440" s="237" t="s">
        <v>225</v>
      </c>
      <c r="H440" s="238">
        <v>20.52</v>
      </c>
      <c r="I440" s="239"/>
      <c r="J440" s="240">
        <f>ROUND(I440*H440,2)</f>
        <v>0</v>
      </c>
      <c r="K440" s="236" t="s">
        <v>159</v>
      </c>
      <c r="L440" s="45"/>
      <c r="M440" s="241" t="s">
        <v>1</v>
      </c>
      <c r="N440" s="242" t="s">
        <v>43</v>
      </c>
      <c r="O440" s="92"/>
      <c r="P440" s="243">
        <f>O440*H440</f>
        <v>0</v>
      </c>
      <c r="Q440" s="243">
        <v>0</v>
      </c>
      <c r="R440" s="243">
        <f>Q440*H440</f>
        <v>0</v>
      </c>
      <c r="S440" s="243">
        <v>0.014</v>
      </c>
      <c r="T440" s="244">
        <f>S440*H440</f>
        <v>0.28728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45" t="s">
        <v>329</v>
      </c>
      <c r="AT440" s="245" t="s">
        <v>125</v>
      </c>
      <c r="AU440" s="245" t="s">
        <v>88</v>
      </c>
      <c r="AY440" s="18" t="s">
        <v>124</v>
      </c>
      <c r="BE440" s="246">
        <f>IF(N440="základní",J440,0)</f>
        <v>0</v>
      </c>
      <c r="BF440" s="246">
        <f>IF(N440="snížená",J440,0)</f>
        <v>0</v>
      </c>
      <c r="BG440" s="246">
        <f>IF(N440="zákl. přenesená",J440,0)</f>
        <v>0</v>
      </c>
      <c r="BH440" s="246">
        <f>IF(N440="sníž. přenesená",J440,0)</f>
        <v>0</v>
      </c>
      <c r="BI440" s="246">
        <f>IF(N440="nulová",J440,0)</f>
        <v>0</v>
      </c>
      <c r="BJ440" s="18" t="s">
        <v>86</v>
      </c>
      <c r="BK440" s="246">
        <f>ROUND(I440*H440,2)</f>
        <v>0</v>
      </c>
      <c r="BL440" s="18" t="s">
        <v>329</v>
      </c>
      <c r="BM440" s="245" t="s">
        <v>699</v>
      </c>
    </row>
    <row r="441" spans="1:51" s="13" customFormat="1" ht="12">
      <c r="A441" s="13"/>
      <c r="B441" s="256"/>
      <c r="C441" s="257"/>
      <c r="D441" s="249" t="s">
        <v>227</v>
      </c>
      <c r="E441" s="258" t="s">
        <v>1</v>
      </c>
      <c r="F441" s="259" t="s">
        <v>415</v>
      </c>
      <c r="G441" s="257"/>
      <c r="H441" s="258" t="s">
        <v>1</v>
      </c>
      <c r="I441" s="260"/>
      <c r="J441" s="257"/>
      <c r="K441" s="257"/>
      <c r="L441" s="261"/>
      <c r="M441" s="262"/>
      <c r="N441" s="263"/>
      <c r="O441" s="263"/>
      <c r="P441" s="263"/>
      <c r="Q441" s="263"/>
      <c r="R441" s="263"/>
      <c r="S441" s="263"/>
      <c r="T441" s="26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5" t="s">
        <v>227</v>
      </c>
      <c r="AU441" s="265" t="s">
        <v>88</v>
      </c>
      <c r="AV441" s="13" t="s">
        <v>86</v>
      </c>
      <c r="AW441" s="13" t="s">
        <v>33</v>
      </c>
      <c r="AX441" s="13" t="s">
        <v>78</v>
      </c>
      <c r="AY441" s="265" t="s">
        <v>124</v>
      </c>
    </row>
    <row r="442" spans="1:51" s="14" customFormat="1" ht="12">
      <c r="A442" s="14"/>
      <c r="B442" s="266"/>
      <c r="C442" s="267"/>
      <c r="D442" s="249" t="s">
        <v>227</v>
      </c>
      <c r="E442" s="268" t="s">
        <v>1</v>
      </c>
      <c r="F442" s="269" t="s">
        <v>700</v>
      </c>
      <c r="G442" s="267"/>
      <c r="H442" s="270">
        <v>20.52</v>
      </c>
      <c r="I442" s="271"/>
      <c r="J442" s="267"/>
      <c r="K442" s="267"/>
      <c r="L442" s="272"/>
      <c r="M442" s="273"/>
      <c r="N442" s="274"/>
      <c r="O442" s="274"/>
      <c r="P442" s="274"/>
      <c r="Q442" s="274"/>
      <c r="R442" s="274"/>
      <c r="S442" s="274"/>
      <c r="T442" s="275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6" t="s">
        <v>227</v>
      </c>
      <c r="AU442" s="276" t="s">
        <v>88</v>
      </c>
      <c r="AV442" s="14" t="s">
        <v>88</v>
      </c>
      <c r="AW442" s="14" t="s">
        <v>33</v>
      </c>
      <c r="AX442" s="14" t="s">
        <v>86</v>
      </c>
      <c r="AY442" s="276" t="s">
        <v>124</v>
      </c>
    </row>
    <row r="443" spans="1:65" s="2" customFormat="1" ht="21.75" customHeight="1">
      <c r="A443" s="39"/>
      <c r="B443" s="40"/>
      <c r="C443" s="234" t="s">
        <v>701</v>
      </c>
      <c r="D443" s="234" t="s">
        <v>125</v>
      </c>
      <c r="E443" s="235" t="s">
        <v>702</v>
      </c>
      <c r="F443" s="236" t="s">
        <v>703</v>
      </c>
      <c r="G443" s="237" t="s">
        <v>679</v>
      </c>
      <c r="H443" s="238">
        <v>22.8</v>
      </c>
      <c r="I443" s="239"/>
      <c r="J443" s="240">
        <f>ROUND(I443*H443,2)</f>
        <v>0</v>
      </c>
      <c r="K443" s="236" t="s">
        <v>159</v>
      </c>
      <c r="L443" s="45"/>
      <c r="M443" s="241" t="s">
        <v>1</v>
      </c>
      <c r="N443" s="242" t="s">
        <v>43</v>
      </c>
      <c r="O443" s="92"/>
      <c r="P443" s="243">
        <f>O443*H443</f>
        <v>0</v>
      </c>
      <c r="Q443" s="243">
        <v>0</v>
      </c>
      <c r="R443" s="243">
        <f>Q443*H443</f>
        <v>0</v>
      </c>
      <c r="S443" s="243">
        <v>0.017</v>
      </c>
      <c r="T443" s="244">
        <f>S443*H443</f>
        <v>0.38760000000000006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45" t="s">
        <v>329</v>
      </c>
      <c r="AT443" s="245" t="s">
        <v>125</v>
      </c>
      <c r="AU443" s="245" t="s">
        <v>88</v>
      </c>
      <c r="AY443" s="18" t="s">
        <v>124</v>
      </c>
      <c r="BE443" s="246">
        <f>IF(N443="základní",J443,0)</f>
        <v>0</v>
      </c>
      <c r="BF443" s="246">
        <f>IF(N443="snížená",J443,0)</f>
        <v>0</v>
      </c>
      <c r="BG443" s="246">
        <f>IF(N443="zákl. přenesená",J443,0)</f>
        <v>0</v>
      </c>
      <c r="BH443" s="246">
        <f>IF(N443="sníž. přenesená",J443,0)</f>
        <v>0</v>
      </c>
      <c r="BI443" s="246">
        <f>IF(N443="nulová",J443,0)</f>
        <v>0</v>
      </c>
      <c r="BJ443" s="18" t="s">
        <v>86</v>
      </c>
      <c r="BK443" s="246">
        <f>ROUND(I443*H443,2)</f>
        <v>0</v>
      </c>
      <c r="BL443" s="18" t="s">
        <v>329</v>
      </c>
      <c r="BM443" s="245" t="s">
        <v>704</v>
      </c>
    </row>
    <row r="444" spans="1:51" s="13" customFormat="1" ht="12">
      <c r="A444" s="13"/>
      <c r="B444" s="256"/>
      <c r="C444" s="257"/>
      <c r="D444" s="249" t="s">
        <v>227</v>
      </c>
      <c r="E444" s="258" t="s">
        <v>1</v>
      </c>
      <c r="F444" s="259" t="s">
        <v>705</v>
      </c>
      <c r="G444" s="257"/>
      <c r="H444" s="258" t="s">
        <v>1</v>
      </c>
      <c r="I444" s="260"/>
      <c r="J444" s="257"/>
      <c r="K444" s="257"/>
      <c r="L444" s="261"/>
      <c r="M444" s="262"/>
      <c r="N444" s="263"/>
      <c r="O444" s="263"/>
      <c r="P444" s="263"/>
      <c r="Q444" s="263"/>
      <c r="R444" s="263"/>
      <c r="S444" s="263"/>
      <c r="T444" s="26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5" t="s">
        <v>227</v>
      </c>
      <c r="AU444" s="265" t="s">
        <v>88</v>
      </c>
      <c r="AV444" s="13" t="s">
        <v>86</v>
      </c>
      <c r="AW444" s="13" t="s">
        <v>33</v>
      </c>
      <c r="AX444" s="13" t="s">
        <v>78</v>
      </c>
      <c r="AY444" s="265" t="s">
        <v>124</v>
      </c>
    </row>
    <row r="445" spans="1:51" s="14" customFormat="1" ht="12">
      <c r="A445" s="14"/>
      <c r="B445" s="266"/>
      <c r="C445" s="267"/>
      <c r="D445" s="249" t="s">
        <v>227</v>
      </c>
      <c r="E445" s="268" t="s">
        <v>1</v>
      </c>
      <c r="F445" s="269" t="s">
        <v>706</v>
      </c>
      <c r="G445" s="267"/>
      <c r="H445" s="270">
        <v>22.8</v>
      </c>
      <c r="I445" s="271"/>
      <c r="J445" s="267"/>
      <c r="K445" s="267"/>
      <c r="L445" s="272"/>
      <c r="M445" s="273"/>
      <c r="N445" s="274"/>
      <c r="O445" s="274"/>
      <c r="P445" s="274"/>
      <c r="Q445" s="274"/>
      <c r="R445" s="274"/>
      <c r="S445" s="274"/>
      <c r="T445" s="275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6" t="s">
        <v>227</v>
      </c>
      <c r="AU445" s="276" t="s">
        <v>88</v>
      </c>
      <c r="AV445" s="14" t="s">
        <v>88</v>
      </c>
      <c r="AW445" s="14" t="s">
        <v>33</v>
      </c>
      <c r="AX445" s="14" t="s">
        <v>86</v>
      </c>
      <c r="AY445" s="276" t="s">
        <v>124</v>
      </c>
    </row>
    <row r="446" spans="1:65" s="2" customFormat="1" ht="21.75" customHeight="1">
      <c r="A446" s="39"/>
      <c r="B446" s="40"/>
      <c r="C446" s="234" t="s">
        <v>707</v>
      </c>
      <c r="D446" s="234" t="s">
        <v>125</v>
      </c>
      <c r="E446" s="235" t="s">
        <v>708</v>
      </c>
      <c r="F446" s="236" t="s">
        <v>709</v>
      </c>
      <c r="G446" s="237" t="s">
        <v>616</v>
      </c>
      <c r="H446" s="301"/>
      <c r="I446" s="239"/>
      <c r="J446" s="240">
        <f>ROUND(I446*H446,2)</f>
        <v>0</v>
      </c>
      <c r="K446" s="236" t="s">
        <v>159</v>
      </c>
      <c r="L446" s="45"/>
      <c r="M446" s="241" t="s">
        <v>1</v>
      </c>
      <c r="N446" s="242" t="s">
        <v>43</v>
      </c>
      <c r="O446" s="92"/>
      <c r="P446" s="243">
        <f>O446*H446</f>
        <v>0</v>
      </c>
      <c r="Q446" s="243">
        <v>0</v>
      </c>
      <c r="R446" s="243">
        <f>Q446*H446</f>
        <v>0</v>
      </c>
      <c r="S446" s="243">
        <v>0</v>
      </c>
      <c r="T446" s="244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45" t="s">
        <v>329</v>
      </c>
      <c r="AT446" s="245" t="s">
        <v>125</v>
      </c>
      <c r="AU446" s="245" t="s">
        <v>88</v>
      </c>
      <c r="AY446" s="18" t="s">
        <v>124</v>
      </c>
      <c r="BE446" s="246">
        <f>IF(N446="základní",J446,0)</f>
        <v>0</v>
      </c>
      <c r="BF446" s="246">
        <f>IF(N446="snížená",J446,0)</f>
        <v>0</v>
      </c>
      <c r="BG446" s="246">
        <f>IF(N446="zákl. přenesená",J446,0)</f>
        <v>0</v>
      </c>
      <c r="BH446" s="246">
        <f>IF(N446="sníž. přenesená",J446,0)</f>
        <v>0</v>
      </c>
      <c r="BI446" s="246">
        <f>IF(N446="nulová",J446,0)</f>
        <v>0</v>
      </c>
      <c r="BJ446" s="18" t="s">
        <v>86</v>
      </c>
      <c r="BK446" s="246">
        <f>ROUND(I446*H446,2)</f>
        <v>0</v>
      </c>
      <c r="BL446" s="18" t="s">
        <v>329</v>
      </c>
      <c r="BM446" s="245" t="s">
        <v>710</v>
      </c>
    </row>
    <row r="447" spans="1:63" s="12" customFormat="1" ht="22.8" customHeight="1">
      <c r="A447" s="12"/>
      <c r="B447" s="220"/>
      <c r="C447" s="221"/>
      <c r="D447" s="222" t="s">
        <v>77</v>
      </c>
      <c r="E447" s="247" t="s">
        <v>711</v>
      </c>
      <c r="F447" s="247" t="s">
        <v>712</v>
      </c>
      <c r="G447" s="221"/>
      <c r="H447" s="221"/>
      <c r="I447" s="224"/>
      <c r="J447" s="248">
        <f>BK447</f>
        <v>0</v>
      </c>
      <c r="K447" s="221"/>
      <c r="L447" s="226"/>
      <c r="M447" s="227"/>
      <c r="N447" s="228"/>
      <c r="O447" s="228"/>
      <c r="P447" s="229">
        <f>SUM(P448:P454)</f>
        <v>0</v>
      </c>
      <c r="Q447" s="228"/>
      <c r="R447" s="229">
        <f>SUM(R448:R454)</f>
        <v>0.00138556</v>
      </c>
      <c r="S447" s="228"/>
      <c r="T447" s="230">
        <f>SUM(T448:T454)</f>
        <v>0.0021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31" t="s">
        <v>88</v>
      </c>
      <c r="AT447" s="232" t="s">
        <v>77</v>
      </c>
      <c r="AU447" s="232" t="s">
        <v>86</v>
      </c>
      <c r="AY447" s="231" t="s">
        <v>124</v>
      </c>
      <c r="BK447" s="233">
        <f>SUM(BK448:BK454)</f>
        <v>0</v>
      </c>
    </row>
    <row r="448" spans="1:65" s="2" customFormat="1" ht="21.75" customHeight="1">
      <c r="A448" s="39"/>
      <c r="B448" s="40"/>
      <c r="C448" s="234" t="s">
        <v>713</v>
      </c>
      <c r="D448" s="234" t="s">
        <v>125</v>
      </c>
      <c r="E448" s="235" t="s">
        <v>714</v>
      </c>
      <c r="F448" s="236" t="s">
        <v>715</v>
      </c>
      <c r="G448" s="237" t="s">
        <v>225</v>
      </c>
      <c r="H448" s="238">
        <v>1</v>
      </c>
      <c r="I448" s="239"/>
      <c r="J448" s="240">
        <f>ROUND(I448*H448,2)</f>
        <v>0</v>
      </c>
      <c r="K448" s="236" t="s">
        <v>159</v>
      </c>
      <c r="L448" s="45"/>
      <c r="M448" s="241" t="s">
        <v>1</v>
      </c>
      <c r="N448" s="242" t="s">
        <v>43</v>
      </c>
      <c r="O448" s="92"/>
      <c r="P448" s="243">
        <f>O448*H448</f>
        <v>0</v>
      </c>
      <c r="Q448" s="243">
        <v>0.00138556</v>
      </c>
      <c r="R448" s="243">
        <f>Q448*H448</f>
        <v>0.00138556</v>
      </c>
      <c r="S448" s="243">
        <v>0</v>
      </c>
      <c r="T448" s="244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45" t="s">
        <v>329</v>
      </c>
      <c r="AT448" s="245" t="s">
        <v>125</v>
      </c>
      <c r="AU448" s="245" t="s">
        <v>88</v>
      </c>
      <c r="AY448" s="18" t="s">
        <v>124</v>
      </c>
      <c r="BE448" s="246">
        <f>IF(N448="základní",J448,0)</f>
        <v>0</v>
      </c>
      <c r="BF448" s="246">
        <f>IF(N448="snížená",J448,0)</f>
        <v>0</v>
      </c>
      <c r="BG448" s="246">
        <f>IF(N448="zákl. přenesená",J448,0)</f>
        <v>0</v>
      </c>
      <c r="BH448" s="246">
        <f>IF(N448="sníž. přenesená",J448,0)</f>
        <v>0</v>
      </c>
      <c r="BI448" s="246">
        <f>IF(N448="nulová",J448,0)</f>
        <v>0</v>
      </c>
      <c r="BJ448" s="18" t="s">
        <v>86</v>
      </c>
      <c r="BK448" s="246">
        <f>ROUND(I448*H448,2)</f>
        <v>0</v>
      </c>
      <c r="BL448" s="18" t="s">
        <v>329</v>
      </c>
      <c r="BM448" s="245" t="s">
        <v>716</v>
      </c>
    </row>
    <row r="449" spans="1:51" s="13" customFormat="1" ht="12">
      <c r="A449" s="13"/>
      <c r="B449" s="256"/>
      <c r="C449" s="257"/>
      <c r="D449" s="249" t="s">
        <v>227</v>
      </c>
      <c r="E449" s="258" t="s">
        <v>1</v>
      </c>
      <c r="F449" s="259" t="s">
        <v>717</v>
      </c>
      <c r="G449" s="257"/>
      <c r="H449" s="258" t="s">
        <v>1</v>
      </c>
      <c r="I449" s="260"/>
      <c r="J449" s="257"/>
      <c r="K449" s="257"/>
      <c r="L449" s="261"/>
      <c r="M449" s="262"/>
      <c r="N449" s="263"/>
      <c r="O449" s="263"/>
      <c r="P449" s="263"/>
      <c r="Q449" s="263"/>
      <c r="R449" s="263"/>
      <c r="S449" s="263"/>
      <c r="T449" s="26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5" t="s">
        <v>227</v>
      </c>
      <c r="AU449" s="265" t="s">
        <v>88</v>
      </c>
      <c r="AV449" s="13" t="s">
        <v>86</v>
      </c>
      <c r="AW449" s="13" t="s">
        <v>33</v>
      </c>
      <c r="AX449" s="13" t="s">
        <v>78</v>
      </c>
      <c r="AY449" s="265" t="s">
        <v>124</v>
      </c>
    </row>
    <row r="450" spans="1:51" s="14" customFormat="1" ht="12">
      <c r="A450" s="14"/>
      <c r="B450" s="266"/>
      <c r="C450" s="267"/>
      <c r="D450" s="249" t="s">
        <v>227</v>
      </c>
      <c r="E450" s="268" t="s">
        <v>1</v>
      </c>
      <c r="F450" s="269" t="s">
        <v>86</v>
      </c>
      <c r="G450" s="267"/>
      <c r="H450" s="270">
        <v>1</v>
      </c>
      <c r="I450" s="271"/>
      <c r="J450" s="267"/>
      <c r="K450" s="267"/>
      <c r="L450" s="272"/>
      <c r="M450" s="273"/>
      <c r="N450" s="274"/>
      <c r="O450" s="274"/>
      <c r="P450" s="274"/>
      <c r="Q450" s="274"/>
      <c r="R450" s="274"/>
      <c r="S450" s="274"/>
      <c r="T450" s="275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6" t="s">
        <v>227</v>
      </c>
      <c r="AU450" s="276" t="s">
        <v>88</v>
      </c>
      <c r="AV450" s="14" t="s">
        <v>88</v>
      </c>
      <c r="AW450" s="14" t="s">
        <v>33</v>
      </c>
      <c r="AX450" s="14" t="s">
        <v>86</v>
      </c>
      <c r="AY450" s="276" t="s">
        <v>124</v>
      </c>
    </row>
    <row r="451" spans="1:65" s="2" customFormat="1" ht="21.75" customHeight="1">
      <c r="A451" s="39"/>
      <c r="B451" s="40"/>
      <c r="C451" s="234" t="s">
        <v>718</v>
      </c>
      <c r="D451" s="234" t="s">
        <v>125</v>
      </c>
      <c r="E451" s="235" t="s">
        <v>719</v>
      </c>
      <c r="F451" s="236" t="s">
        <v>720</v>
      </c>
      <c r="G451" s="237" t="s">
        <v>225</v>
      </c>
      <c r="H451" s="238">
        <v>1</v>
      </c>
      <c r="I451" s="239"/>
      <c r="J451" s="240">
        <f>ROUND(I451*H451,2)</f>
        <v>0</v>
      </c>
      <c r="K451" s="236" t="s">
        <v>159</v>
      </c>
      <c r="L451" s="45"/>
      <c r="M451" s="241" t="s">
        <v>1</v>
      </c>
      <c r="N451" s="242" t="s">
        <v>43</v>
      </c>
      <c r="O451" s="92"/>
      <c r="P451" s="243">
        <f>O451*H451</f>
        <v>0</v>
      </c>
      <c r="Q451" s="243">
        <v>0</v>
      </c>
      <c r="R451" s="243">
        <f>Q451*H451</f>
        <v>0</v>
      </c>
      <c r="S451" s="243">
        <v>0.0021</v>
      </c>
      <c r="T451" s="244">
        <f>S451*H451</f>
        <v>0.0021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45" t="s">
        <v>329</v>
      </c>
      <c r="AT451" s="245" t="s">
        <v>125</v>
      </c>
      <c r="AU451" s="245" t="s">
        <v>88</v>
      </c>
      <c r="AY451" s="18" t="s">
        <v>124</v>
      </c>
      <c r="BE451" s="246">
        <f>IF(N451="základní",J451,0)</f>
        <v>0</v>
      </c>
      <c r="BF451" s="246">
        <f>IF(N451="snížená",J451,0)</f>
        <v>0</v>
      </c>
      <c r="BG451" s="246">
        <f>IF(N451="zákl. přenesená",J451,0)</f>
        <v>0</v>
      </c>
      <c r="BH451" s="246">
        <f>IF(N451="sníž. přenesená",J451,0)</f>
        <v>0</v>
      </c>
      <c r="BI451" s="246">
        <f>IF(N451="nulová",J451,0)</f>
        <v>0</v>
      </c>
      <c r="BJ451" s="18" t="s">
        <v>86</v>
      </c>
      <c r="BK451" s="246">
        <f>ROUND(I451*H451,2)</f>
        <v>0</v>
      </c>
      <c r="BL451" s="18" t="s">
        <v>329</v>
      </c>
      <c r="BM451" s="245" t="s">
        <v>721</v>
      </c>
    </row>
    <row r="452" spans="1:51" s="13" customFormat="1" ht="12">
      <c r="A452" s="13"/>
      <c r="B452" s="256"/>
      <c r="C452" s="257"/>
      <c r="D452" s="249" t="s">
        <v>227</v>
      </c>
      <c r="E452" s="258" t="s">
        <v>1</v>
      </c>
      <c r="F452" s="259" t="s">
        <v>722</v>
      </c>
      <c r="G452" s="257"/>
      <c r="H452" s="258" t="s">
        <v>1</v>
      </c>
      <c r="I452" s="260"/>
      <c r="J452" s="257"/>
      <c r="K452" s="257"/>
      <c r="L452" s="261"/>
      <c r="M452" s="262"/>
      <c r="N452" s="263"/>
      <c r="O452" s="263"/>
      <c r="P452" s="263"/>
      <c r="Q452" s="263"/>
      <c r="R452" s="263"/>
      <c r="S452" s="263"/>
      <c r="T452" s="264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5" t="s">
        <v>227</v>
      </c>
      <c r="AU452" s="265" t="s">
        <v>88</v>
      </c>
      <c r="AV452" s="13" t="s">
        <v>86</v>
      </c>
      <c r="AW452" s="13" t="s">
        <v>33</v>
      </c>
      <c r="AX452" s="13" t="s">
        <v>78</v>
      </c>
      <c r="AY452" s="265" t="s">
        <v>124</v>
      </c>
    </row>
    <row r="453" spans="1:51" s="14" customFormat="1" ht="12">
      <c r="A453" s="14"/>
      <c r="B453" s="266"/>
      <c r="C453" s="267"/>
      <c r="D453" s="249" t="s">
        <v>227</v>
      </c>
      <c r="E453" s="268" t="s">
        <v>1</v>
      </c>
      <c r="F453" s="269" t="s">
        <v>86</v>
      </c>
      <c r="G453" s="267"/>
      <c r="H453" s="270">
        <v>1</v>
      </c>
      <c r="I453" s="271"/>
      <c r="J453" s="267"/>
      <c r="K453" s="267"/>
      <c r="L453" s="272"/>
      <c r="M453" s="273"/>
      <c r="N453" s="274"/>
      <c r="O453" s="274"/>
      <c r="P453" s="274"/>
      <c r="Q453" s="274"/>
      <c r="R453" s="274"/>
      <c r="S453" s="274"/>
      <c r="T453" s="27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6" t="s">
        <v>227</v>
      </c>
      <c r="AU453" s="276" t="s">
        <v>88</v>
      </c>
      <c r="AV453" s="14" t="s">
        <v>88</v>
      </c>
      <c r="AW453" s="14" t="s">
        <v>33</v>
      </c>
      <c r="AX453" s="14" t="s">
        <v>86</v>
      </c>
      <c r="AY453" s="276" t="s">
        <v>124</v>
      </c>
    </row>
    <row r="454" spans="1:65" s="2" customFormat="1" ht="21.75" customHeight="1">
      <c r="A454" s="39"/>
      <c r="B454" s="40"/>
      <c r="C454" s="234" t="s">
        <v>723</v>
      </c>
      <c r="D454" s="234" t="s">
        <v>125</v>
      </c>
      <c r="E454" s="235" t="s">
        <v>724</v>
      </c>
      <c r="F454" s="236" t="s">
        <v>725</v>
      </c>
      <c r="G454" s="237" t="s">
        <v>616</v>
      </c>
      <c r="H454" s="301"/>
      <c r="I454" s="239"/>
      <c r="J454" s="240">
        <f>ROUND(I454*H454,2)</f>
        <v>0</v>
      </c>
      <c r="K454" s="236" t="s">
        <v>159</v>
      </c>
      <c r="L454" s="45"/>
      <c r="M454" s="241" t="s">
        <v>1</v>
      </c>
      <c r="N454" s="242" t="s">
        <v>43</v>
      </c>
      <c r="O454" s="92"/>
      <c r="P454" s="243">
        <f>O454*H454</f>
        <v>0</v>
      </c>
      <c r="Q454" s="243">
        <v>0</v>
      </c>
      <c r="R454" s="243">
        <f>Q454*H454</f>
        <v>0</v>
      </c>
      <c r="S454" s="243">
        <v>0</v>
      </c>
      <c r="T454" s="244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45" t="s">
        <v>329</v>
      </c>
      <c r="AT454" s="245" t="s">
        <v>125</v>
      </c>
      <c r="AU454" s="245" t="s">
        <v>88</v>
      </c>
      <c r="AY454" s="18" t="s">
        <v>124</v>
      </c>
      <c r="BE454" s="246">
        <f>IF(N454="základní",J454,0)</f>
        <v>0</v>
      </c>
      <c r="BF454" s="246">
        <f>IF(N454="snížená",J454,0)</f>
        <v>0</v>
      </c>
      <c r="BG454" s="246">
        <f>IF(N454="zákl. přenesená",J454,0)</f>
        <v>0</v>
      </c>
      <c r="BH454" s="246">
        <f>IF(N454="sníž. přenesená",J454,0)</f>
        <v>0</v>
      </c>
      <c r="BI454" s="246">
        <f>IF(N454="nulová",J454,0)</f>
        <v>0</v>
      </c>
      <c r="BJ454" s="18" t="s">
        <v>86</v>
      </c>
      <c r="BK454" s="246">
        <f>ROUND(I454*H454,2)</f>
        <v>0</v>
      </c>
      <c r="BL454" s="18" t="s">
        <v>329</v>
      </c>
      <c r="BM454" s="245" t="s">
        <v>726</v>
      </c>
    </row>
    <row r="455" spans="1:63" s="12" customFormat="1" ht="22.8" customHeight="1">
      <c r="A455" s="12"/>
      <c r="B455" s="220"/>
      <c r="C455" s="221"/>
      <c r="D455" s="222" t="s">
        <v>77</v>
      </c>
      <c r="E455" s="247" t="s">
        <v>727</v>
      </c>
      <c r="F455" s="247" t="s">
        <v>728</v>
      </c>
      <c r="G455" s="221"/>
      <c r="H455" s="221"/>
      <c r="I455" s="224"/>
      <c r="J455" s="248">
        <f>BK455</f>
        <v>0</v>
      </c>
      <c r="K455" s="221"/>
      <c r="L455" s="226"/>
      <c r="M455" s="227"/>
      <c r="N455" s="228"/>
      <c r="O455" s="228"/>
      <c r="P455" s="229">
        <f>SUM(P456:P545)</f>
        <v>0</v>
      </c>
      <c r="Q455" s="228"/>
      <c r="R455" s="229">
        <f>SUM(R456:R545)</f>
        <v>4.16596601</v>
      </c>
      <c r="S455" s="228"/>
      <c r="T455" s="230">
        <f>SUM(T456:T545)</f>
        <v>5.33843128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31" t="s">
        <v>88</v>
      </c>
      <c r="AT455" s="232" t="s">
        <v>77</v>
      </c>
      <c r="AU455" s="232" t="s">
        <v>86</v>
      </c>
      <c r="AY455" s="231" t="s">
        <v>124</v>
      </c>
      <c r="BK455" s="233">
        <f>SUM(BK456:BK545)</f>
        <v>0</v>
      </c>
    </row>
    <row r="456" spans="1:65" s="2" customFormat="1" ht="16.5" customHeight="1">
      <c r="A456" s="39"/>
      <c r="B456" s="40"/>
      <c r="C456" s="234" t="s">
        <v>729</v>
      </c>
      <c r="D456" s="234" t="s">
        <v>125</v>
      </c>
      <c r="E456" s="235" t="s">
        <v>730</v>
      </c>
      <c r="F456" s="236" t="s">
        <v>731</v>
      </c>
      <c r="G456" s="237" t="s">
        <v>225</v>
      </c>
      <c r="H456" s="238">
        <v>422.612</v>
      </c>
      <c r="I456" s="239"/>
      <c r="J456" s="240">
        <f>ROUND(I456*H456,2)</f>
        <v>0</v>
      </c>
      <c r="K456" s="236" t="s">
        <v>1</v>
      </c>
      <c r="L456" s="45"/>
      <c r="M456" s="241" t="s">
        <v>1</v>
      </c>
      <c r="N456" s="242" t="s">
        <v>43</v>
      </c>
      <c r="O456" s="92"/>
      <c r="P456" s="243">
        <f>O456*H456</f>
        <v>0</v>
      </c>
      <c r="Q456" s="243">
        <v>0</v>
      </c>
      <c r="R456" s="243">
        <f>Q456*H456</f>
        <v>0</v>
      </c>
      <c r="S456" s="243">
        <v>0.00594</v>
      </c>
      <c r="T456" s="244">
        <f>S456*H456</f>
        <v>2.51031528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45" t="s">
        <v>329</v>
      </c>
      <c r="AT456" s="245" t="s">
        <v>125</v>
      </c>
      <c r="AU456" s="245" t="s">
        <v>88</v>
      </c>
      <c r="AY456" s="18" t="s">
        <v>124</v>
      </c>
      <c r="BE456" s="246">
        <f>IF(N456="základní",J456,0)</f>
        <v>0</v>
      </c>
      <c r="BF456" s="246">
        <f>IF(N456="snížená",J456,0)</f>
        <v>0</v>
      </c>
      <c r="BG456" s="246">
        <f>IF(N456="zákl. přenesená",J456,0)</f>
        <v>0</v>
      </c>
      <c r="BH456" s="246">
        <f>IF(N456="sníž. přenesená",J456,0)</f>
        <v>0</v>
      </c>
      <c r="BI456" s="246">
        <f>IF(N456="nulová",J456,0)</f>
        <v>0</v>
      </c>
      <c r="BJ456" s="18" t="s">
        <v>86</v>
      </c>
      <c r="BK456" s="246">
        <f>ROUND(I456*H456,2)</f>
        <v>0</v>
      </c>
      <c r="BL456" s="18" t="s">
        <v>329</v>
      </c>
      <c r="BM456" s="245" t="s">
        <v>732</v>
      </c>
    </row>
    <row r="457" spans="1:51" s="14" customFormat="1" ht="12">
      <c r="A457" s="14"/>
      <c r="B457" s="266"/>
      <c r="C457" s="267"/>
      <c r="D457" s="249" t="s">
        <v>227</v>
      </c>
      <c r="E457" s="268" t="s">
        <v>1</v>
      </c>
      <c r="F457" s="269" t="s">
        <v>733</v>
      </c>
      <c r="G457" s="267"/>
      <c r="H457" s="270">
        <v>62.6</v>
      </c>
      <c r="I457" s="271"/>
      <c r="J457" s="267"/>
      <c r="K457" s="267"/>
      <c r="L457" s="272"/>
      <c r="M457" s="273"/>
      <c r="N457" s="274"/>
      <c r="O457" s="274"/>
      <c r="P457" s="274"/>
      <c r="Q457" s="274"/>
      <c r="R457" s="274"/>
      <c r="S457" s="274"/>
      <c r="T457" s="27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6" t="s">
        <v>227</v>
      </c>
      <c r="AU457" s="276" t="s">
        <v>88</v>
      </c>
      <c r="AV457" s="14" t="s">
        <v>88</v>
      </c>
      <c r="AW457" s="14" t="s">
        <v>33</v>
      </c>
      <c r="AX457" s="14" t="s">
        <v>78</v>
      </c>
      <c r="AY457" s="276" t="s">
        <v>124</v>
      </c>
    </row>
    <row r="458" spans="1:51" s="14" customFormat="1" ht="12">
      <c r="A458" s="14"/>
      <c r="B458" s="266"/>
      <c r="C458" s="267"/>
      <c r="D458" s="249" t="s">
        <v>227</v>
      </c>
      <c r="E458" s="268" t="s">
        <v>1</v>
      </c>
      <c r="F458" s="269" t="s">
        <v>734</v>
      </c>
      <c r="G458" s="267"/>
      <c r="H458" s="270">
        <v>331.84</v>
      </c>
      <c r="I458" s="271"/>
      <c r="J458" s="267"/>
      <c r="K458" s="267"/>
      <c r="L458" s="272"/>
      <c r="M458" s="273"/>
      <c r="N458" s="274"/>
      <c r="O458" s="274"/>
      <c r="P458" s="274"/>
      <c r="Q458" s="274"/>
      <c r="R458" s="274"/>
      <c r="S458" s="274"/>
      <c r="T458" s="275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76" t="s">
        <v>227</v>
      </c>
      <c r="AU458" s="276" t="s">
        <v>88</v>
      </c>
      <c r="AV458" s="14" t="s">
        <v>88</v>
      </c>
      <c r="AW458" s="14" t="s">
        <v>33</v>
      </c>
      <c r="AX458" s="14" t="s">
        <v>78</v>
      </c>
      <c r="AY458" s="276" t="s">
        <v>124</v>
      </c>
    </row>
    <row r="459" spans="1:51" s="14" customFormat="1" ht="12">
      <c r="A459" s="14"/>
      <c r="B459" s="266"/>
      <c r="C459" s="267"/>
      <c r="D459" s="249" t="s">
        <v>227</v>
      </c>
      <c r="E459" s="268" t="s">
        <v>1</v>
      </c>
      <c r="F459" s="269" t="s">
        <v>735</v>
      </c>
      <c r="G459" s="267"/>
      <c r="H459" s="270">
        <v>28.172</v>
      </c>
      <c r="I459" s="271"/>
      <c r="J459" s="267"/>
      <c r="K459" s="267"/>
      <c r="L459" s="272"/>
      <c r="M459" s="273"/>
      <c r="N459" s="274"/>
      <c r="O459" s="274"/>
      <c r="P459" s="274"/>
      <c r="Q459" s="274"/>
      <c r="R459" s="274"/>
      <c r="S459" s="274"/>
      <c r="T459" s="275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6" t="s">
        <v>227</v>
      </c>
      <c r="AU459" s="276" t="s">
        <v>88</v>
      </c>
      <c r="AV459" s="14" t="s">
        <v>88</v>
      </c>
      <c r="AW459" s="14" t="s">
        <v>33</v>
      </c>
      <c r="AX459" s="14" t="s">
        <v>78</v>
      </c>
      <c r="AY459" s="276" t="s">
        <v>124</v>
      </c>
    </row>
    <row r="460" spans="1:51" s="15" customFormat="1" ht="12">
      <c r="A460" s="15"/>
      <c r="B460" s="277"/>
      <c r="C460" s="278"/>
      <c r="D460" s="249" t="s">
        <v>227</v>
      </c>
      <c r="E460" s="279" t="s">
        <v>1</v>
      </c>
      <c r="F460" s="280" t="s">
        <v>257</v>
      </c>
      <c r="G460" s="278"/>
      <c r="H460" s="281">
        <v>422.612</v>
      </c>
      <c r="I460" s="282"/>
      <c r="J460" s="278"/>
      <c r="K460" s="278"/>
      <c r="L460" s="283"/>
      <c r="M460" s="284"/>
      <c r="N460" s="285"/>
      <c r="O460" s="285"/>
      <c r="P460" s="285"/>
      <c r="Q460" s="285"/>
      <c r="R460" s="285"/>
      <c r="S460" s="285"/>
      <c r="T460" s="286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87" t="s">
        <v>227</v>
      </c>
      <c r="AU460" s="287" t="s">
        <v>88</v>
      </c>
      <c r="AV460" s="15" t="s">
        <v>123</v>
      </c>
      <c r="AW460" s="15" t="s">
        <v>33</v>
      </c>
      <c r="AX460" s="15" t="s">
        <v>86</v>
      </c>
      <c r="AY460" s="287" t="s">
        <v>124</v>
      </c>
    </row>
    <row r="461" spans="1:65" s="2" customFormat="1" ht="16.5" customHeight="1">
      <c r="A461" s="39"/>
      <c r="B461" s="40"/>
      <c r="C461" s="234" t="s">
        <v>736</v>
      </c>
      <c r="D461" s="234" t="s">
        <v>125</v>
      </c>
      <c r="E461" s="235" t="s">
        <v>737</v>
      </c>
      <c r="F461" s="236" t="s">
        <v>738</v>
      </c>
      <c r="G461" s="237" t="s">
        <v>679</v>
      </c>
      <c r="H461" s="238">
        <v>349.1</v>
      </c>
      <c r="I461" s="239"/>
      <c r="J461" s="240">
        <f>ROUND(I461*H461,2)</f>
        <v>0</v>
      </c>
      <c r="K461" s="236" t="s">
        <v>159</v>
      </c>
      <c r="L461" s="45"/>
      <c r="M461" s="241" t="s">
        <v>1</v>
      </c>
      <c r="N461" s="242" t="s">
        <v>43</v>
      </c>
      <c r="O461" s="92"/>
      <c r="P461" s="243">
        <f>O461*H461</f>
        <v>0</v>
      </c>
      <c r="Q461" s="243">
        <v>0</v>
      </c>
      <c r="R461" s="243">
        <f>Q461*H461</f>
        <v>0</v>
      </c>
      <c r="S461" s="243">
        <v>0.00167</v>
      </c>
      <c r="T461" s="244">
        <f>S461*H461</f>
        <v>0.5829970000000001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5" t="s">
        <v>329</v>
      </c>
      <c r="AT461" s="245" t="s">
        <v>125</v>
      </c>
      <c r="AU461" s="245" t="s">
        <v>88</v>
      </c>
      <c r="AY461" s="18" t="s">
        <v>124</v>
      </c>
      <c r="BE461" s="246">
        <f>IF(N461="základní",J461,0)</f>
        <v>0</v>
      </c>
      <c r="BF461" s="246">
        <f>IF(N461="snížená",J461,0)</f>
        <v>0</v>
      </c>
      <c r="BG461" s="246">
        <f>IF(N461="zákl. přenesená",J461,0)</f>
        <v>0</v>
      </c>
      <c r="BH461" s="246">
        <f>IF(N461="sníž. přenesená",J461,0)</f>
        <v>0</v>
      </c>
      <c r="BI461" s="246">
        <f>IF(N461="nulová",J461,0)</f>
        <v>0</v>
      </c>
      <c r="BJ461" s="18" t="s">
        <v>86</v>
      </c>
      <c r="BK461" s="246">
        <f>ROUND(I461*H461,2)</f>
        <v>0</v>
      </c>
      <c r="BL461" s="18" t="s">
        <v>329</v>
      </c>
      <c r="BM461" s="245" t="s">
        <v>739</v>
      </c>
    </row>
    <row r="462" spans="1:51" s="14" customFormat="1" ht="12">
      <c r="A462" s="14"/>
      <c r="B462" s="266"/>
      <c r="C462" s="267"/>
      <c r="D462" s="249" t="s">
        <v>227</v>
      </c>
      <c r="E462" s="268" t="s">
        <v>1</v>
      </c>
      <c r="F462" s="269" t="s">
        <v>740</v>
      </c>
      <c r="G462" s="267"/>
      <c r="H462" s="270">
        <v>22.8</v>
      </c>
      <c r="I462" s="271"/>
      <c r="J462" s="267"/>
      <c r="K462" s="267"/>
      <c r="L462" s="272"/>
      <c r="M462" s="273"/>
      <c r="N462" s="274"/>
      <c r="O462" s="274"/>
      <c r="P462" s="274"/>
      <c r="Q462" s="274"/>
      <c r="R462" s="274"/>
      <c r="S462" s="274"/>
      <c r="T462" s="27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6" t="s">
        <v>227</v>
      </c>
      <c r="AU462" s="276" t="s">
        <v>88</v>
      </c>
      <c r="AV462" s="14" t="s">
        <v>88</v>
      </c>
      <c r="AW462" s="14" t="s">
        <v>33</v>
      </c>
      <c r="AX462" s="14" t="s">
        <v>78</v>
      </c>
      <c r="AY462" s="276" t="s">
        <v>124</v>
      </c>
    </row>
    <row r="463" spans="1:51" s="14" customFormat="1" ht="12">
      <c r="A463" s="14"/>
      <c r="B463" s="266"/>
      <c r="C463" s="267"/>
      <c r="D463" s="249" t="s">
        <v>227</v>
      </c>
      <c r="E463" s="268" t="s">
        <v>1</v>
      </c>
      <c r="F463" s="269" t="s">
        <v>741</v>
      </c>
      <c r="G463" s="267"/>
      <c r="H463" s="270">
        <v>216.9</v>
      </c>
      <c r="I463" s="271"/>
      <c r="J463" s="267"/>
      <c r="K463" s="267"/>
      <c r="L463" s="272"/>
      <c r="M463" s="273"/>
      <c r="N463" s="274"/>
      <c r="O463" s="274"/>
      <c r="P463" s="274"/>
      <c r="Q463" s="274"/>
      <c r="R463" s="274"/>
      <c r="S463" s="274"/>
      <c r="T463" s="275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6" t="s">
        <v>227</v>
      </c>
      <c r="AU463" s="276" t="s">
        <v>88</v>
      </c>
      <c r="AV463" s="14" t="s">
        <v>88</v>
      </c>
      <c r="AW463" s="14" t="s">
        <v>33</v>
      </c>
      <c r="AX463" s="14" t="s">
        <v>78</v>
      </c>
      <c r="AY463" s="276" t="s">
        <v>124</v>
      </c>
    </row>
    <row r="464" spans="1:51" s="14" customFormat="1" ht="12">
      <c r="A464" s="14"/>
      <c r="B464" s="266"/>
      <c r="C464" s="267"/>
      <c r="D464" s="249" t="s">
        <v>227</v>
      </c>
      <c r="E464" s="268" t="s">
        <v>1</v>
      </c>
      <c r="F464" s="269" t="s">
        <v>742</v>
      </c>
      <c r="G464" s="267"/>
      <c r="H464" s="270">
        <v>82</v>
      </c>
      <c r="I464" s="271"/>
      <c r="J464" s="267"/>
      <c r="K464" s="267"/>
      <c r="L464" s="272"/>
      <c r="M464" s="273"/>
      <c r="N464" s="274"/>
      <c r="O464" s="274"/>
      <c r="P464" s="274"/>
      <c r="Q464" s="274"/>
      <c r="R464" s="274"/>
      <c r="S464" s="274"/>
      <c r="T464" s="275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6" t="s">
        <v>227</v>
      </c>
      <c r="AU464" s="276" t="s">
        <v>88</v>
      </c>
      <c r="AV464" s="14" t="s">
        <v>88</v>
      </c>
      <c r="AW464" s="14" t="s">
        <v>33</v>
      </c>
      <c r="AX464" s="14" t="s">
        <v>78</v>
      </c>
      <c r="AY464" s="276" t="s">
        <v>124</v>
      </c>
    </row>
    <row r="465" spans="1:51" s="14" customFormat="1" ht="12">
      <c r="A465" s="14"/>
      <c r="B465" s="266"/>
      <c r="C465" s="267"/>
      <c r="D465" s="249" t="s">
        <v>227</v>
      </c>
      <c r="E465" s="268" t="s">
        <v>1</v>
      </c>
      <c r="F465" s="269" t="s">
        <v>743</v>
      </c>
      <c r="G465" s="267"/>
      <c r="H465" s="270">
        <v>27.4</v>
      </c>
      <c r="I465" s="271"/>
      <c r="J465" s="267"/>
      <c r="K465" s="267"/>
      <c r="L465" s="272"/>
      <c r="M465" s="273"/>
      <c r="N465" s="274"/>
      <c r="O465" s="274"/>
      <c r="P465" s="274"/>
      <c r="Q465" s="274"/>
      <c r="R465" s="274"/>
      <c r="S465" s="274"/>
      <c r="T465" s="27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6" t="s">
        <v>227</v>
      </c>
      <c r="AU465" s="276" t="s">
        <v>88</v>
      </c>
      <c r="AV465" s="14" t="s">
        <v>88</v>
      </c>
      <c r="AW465" s="14" t="s">
        <v>33</v>
      </c>
      <c r="AX465" s="14" t="s">
        <v>78</v>
      </c>
      <c r="AY465" s="276" t="s">
        <v>124</v>
      </c>
    </row>
    <row r="466" spans="1:51" s="15" customFormat="1" ht="12">
      <c r="A466" s="15"/>
      <c r="B466" s="277"/>
      <c r="C466" s="278"/>
      <c r="D466" s="249" t="s">
        <v>227</v>
      </c>
      <c r="E466" s="279" t="s">
        <v>1</v>
      </c>
      <c r="F466" s="280" t="s">
        <v>257</v>
      </c>
      <c r="G466" s="278"/>
      <c r="H466" s="281">
        <v>349.1</v>
      </c>
      <c r="I466" s="282"/>
      <c r="J466" s="278"/>
      <c r="K466" s="278"/>
      <c r="L466" s="283"/>
      <c r="M466" s="284"/>
      <c r="N466" s="285"/>
      <c r="O466" s="285"/>
      <c r="P466" s="285"/>
      <c r="Q466" s="285"/>
      <c r="R466" s="285"/>
      <c r="S466" s="285"/>
      <c r="T466" s="286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87" t="s">
        <v>227</v>
      </c>
      <c r="AU466" s="287" t="s">
        <v>88</v>
      </c>
      <c r="AV466" s="15" t="s">
        <v>123</v>
      </c>
      <c r="AW466" s="15" t="s">
        <v>33</v>
      </c>
      <c r="AX466" s="15" t="s">
        <v>86</v>
      </c>
      <c r="AY466" s="287" t="s">
        <v>124</v>
      </c>
    </row>
    <row r="467" spans="1:65" s="2" customFormat="1" ht="16.5" customHeight="1">
      <c r="A467" s="39"/>
      <c r="B467" s="40"/>
      <c r="C467" s="234" t="s">
        <v>744</v>
      </c>
      <c r="D467" s="234" t="s">
        <v>125</v>
      </c>
      <c r="E467" s="235" t="s">
        <v>745</v>
      </c>
      <c r="F467" s="236" t="s">
        <v>746</v>
      </c>
      <c r="G467" s="237" t="s">
        <v>679</v>
      </c>
      <c r="H467" s="238">
        <v>669.5</v>
      </c>
      <c r="I467" s="239"/>
      <c r="J467" s="240">
        <f>ROUND(I467*H467,2)</f>
        <v>0</v>
      </c>
      <c r="K467" s="236" t="s">
        <v>159</v>
      </c>
      <c r="L467" s="45"/>
      <c r="M467" s="241" t="s">
        <v>1</v>
      </c>
      <c r="N467" s="242" t="s">
        <v>43</v>
      </c>
      <c r="O467" s="92"/>
      <c r="P467" s="243">
        <f>O467*H467</f>
        <v>0</v>
      </c>
      <c r="Q467" s="243">
        <v>0</v>
      </c>
      <c r="R467" s="243">
        <f>Q467*H467</f>
        <v>0</v>
      </c>
      <c r="S467" s="243">
        <v>0.00223</v>
      </c>
      <c r="T467" s="244">
        <f>S467*H467</f>
        <v>1.4929850000000002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45" t="s">
        <v>329</v>
      </c>
      <c r="AT467" s="245" t="s">
        <v>125</v>
      </c>
      <c r="AU467" s="245" t="s">
        <v>88</v>
      </c>
      <c r="AY467" s="18" t="s">
        <v>124</v>
      </c>
      <c r="BE467" s="246">
        <f>IF(N467="základní",J467,0)</f>
        <v>0</v>
      </c>
      <c r="BF467" s="246">
        <f>IF(N467="snížená",J467,0)</f>
        <v>0</v>
      </c>
      <c r="BG467" s="246">
        <f>IF(N467="zákl. přenesená",J467,0)</f>
        <v>0</v>
      </c>
      <c r="BH467" s="246">
        <f>IF(N467="sníž. přenesená",J467,0)</f>
        <v>0</v>
      </c>
      <c r="BI467" s="246">
        <f>IF(N467="nulová",J467,0)</f>
        <v>0</v>
      </c>
      <c r="BJ467" s="18" t="s">
        <v>86</v>
      </c>
      <c r="BK467" s="246">
        <f>ROUND(I467*H467,2)</f>
        <v>0</v>
      </c>
      <c r="BL467" s="18" t="s">
        <v>329</v>
      </c>
      <c r="BM467" s="245" t="s">
        <v>747</v>
      </c>
    </row>
    <row r="468" spans="1:51" s="14" customFormat="1" ht="12">
      <c r="A468" s="14"/>
      <c r="B468" s="266"/>
      <c r="C468" s="267"/>
      <c r="D468" s="249" t="s">
        <v>227</v>
      </c>
      <c r="E468" s="268" t="s">
        <v>1</v>
      </c>
      <c r="F468" s="269" t="s">
        <v>748</v>
      </c>
      <c r="G468" s="267"/>
      <c r="H468" s="270">
        <v>571.6</v>
      </c>
      <c r="I468" s="271"/>
      <c r="J468" s="267"/>
      <c r="K468" s="267"/>
      <c r="L468" s="272"/>
      <c r="M468" s="273"/>
      <c r="N468" s="274"/>
      <c r="O468" s="274"/>
      <c r="P468" s="274"/>
      <c r="Q468" s="274"/>
      <c r="R468" s="274"/>
      <c r="S468" s="274"/>
      <c r="T468" s="275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76" t="s">
        <v>227</v>
      </c>
      <c r="AU468" s="276" t="s">
        <v>88</v>
      </c>
      <c r="AV468" s="14" t="s">
        <v>88</v>
      </c>
      <c r="AW468" s="14" t="s">
        <v>33</v>
      </c>
      <c r="AX468" s="14" t="s">
        <v>78</v>
      </c>
      <c r="AY468" s="276" t="s">
        <v>124</v>
      </c>
    </row>
    <row r="469" spans="1:51" s="14" customFormat="1" ht="12">
      <c r="A469" s="14"/>
      <c r="B469" s="266"/>
      <c r="C469" s="267"/>
      <c r="D469" s="249" t="s">
        <v>227</v>
      </c>
      <c r="E469" s="268" t="s">
        <v>1</v>
      </c>
      <c r="F469" s="269" t="s">
        <v>749</v>
      </c>
      <c r="G469" s="267"/>
      <c r="H469" s="270">
        <v>97.9</v>
      </c>
      <c r="I469" s="271"/>
      <c r="J469" s="267"/>
      <c r="K469" s="267"/>
      <c r="L469" s="272"/>
      <c r="M469" s="273"/>
      <c r="N469" s="274"/>
      <c r="O469" s="274"/>
      <c r="P469" s="274"/>
      <c r="Q469" s="274"/>
      <c r="R469" s="274"/>
      <c r="S469" s="274"/>
      <c r="T469" s="275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6" t="s">
        <v>227</v>
      </c>
      <c r="AU469" s="276" t="s">
        <v>88</v>
      </c>
      <c r="AV469" s="14" t="s">
        <v>88</v>
      </c>
      <c r="AW469" s="14" t="s">
        <v>33</v>
      </c>
      <c r="AX469" s="14" t="s">
        <v>78</v>
      </c>
      <c r="AY469" s="276" t="s">
        <v>124</v>
      </c>
    </row>
    <row r="470" spans="1:51" s="15" customFormat="1" ht="12">
      <c r="A470" s="15"/>
      <c r="B470" s="277"/>
      <c r="C470" s="278"/>
      <c r="D470" s="249" t="s">
        <v>227</v>
      </c>
      <c r="E470" s="279" t="s">
        <v>1</v>
      </c>
      <c r="F470" s="280" t="s">
        <v>257</v>
      </c>
      <c r="G470" s="278"/>
      <c r="H470" s="281">
        <v>669.5</v>
      </c>
      <c r="I470" s="282"/>
      <c r="J470" s="278"/>
      <c r="K470" s="278"/>
      <c r="L470" s="283"/>
      <c r="M470" s="284"/>
      <c r="N470" s="285"/>
      <c r="O470" s="285"/>
      <c r="P470" s="285"/>
      <c r="Q470" s="285"/>
      <c r="R470" s="285"/>
      <c r="S470" s="285"/>
      <c r="T470" s="286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87" t="s">
        <v>227</v>
      </c>
      <c r="AU470" s="287" t="s">
        <v>88</v>
      </c>
      <c r="AV470" s="15" t="s">
        <v>123</v>
      </c>
      <c r="AW470" s="15" t="s">
        <v>33</v>
      </c>
      <c r="AX470" s="15" t="s">
        <v>86</v>
      </c>
      <c r="AY470" s="287" t="s">
        <v>124</v>
      </c>
    </row>
    <row r="471" spans="1:65" s="2" customFormat="1" ht="16.5" customHeight="1">
      <c r="A471" s="39"/>
      <c r="B471" s="40"/>
      <c r="C471" s="234" t="s">
        <v>750</v>
      </c>
      <c r="D471" s="234" t="s">
        <v>125</v>
      </c>
      <c r="E471" s="235" t="s">
        <v>751</v>
      </c>
      <c r="F471" s="236" t="s">
        <v>752</v>
      </c>
      <c r="G471" s="237" t="s">
        <v>679</v>
      </c>
      <c r="H471" s="238">
        <v>207</v>
      </c>
      <c r="I471" s="239"/>
      <c r="J471" s="240">
        <f>ROUND(I471*H471,2)</f>
        <v>0</v>
      </c>
      <c r="K471" s="236" t="s">
        <v>159</v>
      </c>
      <c r="L471" s="45"/>
      <c r="M471" s="241" t="s">
        <v>1</v>
      </c>
      <c r="N471" s="242" t="s">
        <v>43</v>
      </c>
      <c r="O471" s="92"/>
      <c r="P471" s="243">
        <f>O471*H471</f>
        <v>0</v>
      </c>
      <c r="Q471" s="243">
        <v>0</v>
      </c>
      <c r="R471" s="243">
        <f>Q471*H471</f>
        <v>0</v>
      </c>
      <c r="S471" s="243">
        <v>0.0026</v>
      </c>
      <c r="T471" s="244">
        <f>S471*H471</f>
        <v>0.5382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45" t="s">
        <v>329</v>
      </c>
      <c r="AT471" s="245" t="s">
        <v>125</v>
      </c>
      <c r="AU471" s="245" t="s">
        <v>88</v>
      </c>
      <c r="AY471" s="18" t="s">
        <v>124</v>
      </c>
      <c r="BE471" s="246">
        <f>IF(N471="základní",J471,0)</f>
        <v>0</v>
      </c>
      <c r="BF471" s="246">
        <f>IF(N471="snížená",J471,0)</f>
        <v>0</v>
      </c>
      <c r="BG471" s="246">
        <f>IF(N471="zákl. přenesená",J471,0)</f>
        <v>0</v>
      </c>
      <c r="BH471" s="246">
        <f>IF(N471="sníž. přenesená",J471,0)</f>
        <v>0</v>
      </c>
      <c r="BI471" s="246">
        <f>IF(N471="nulová",J471,0)</f>
        <v>0</v>
      </c>
      <c r="BJ471" s="18" t="s">
        <v>86</v>
      </c>
      <c r="BK471" s="246">
        <f>ROUND(I471*H471,2)</f>
        <v>0</v>
      </c>
      <c r="BL471" s="18" t="s">
        <v>329</v>
      </c>
      <c r="BM471" s="245" t="s">
        <v>753</v>
      </c>
    </row>
    <row r="472" spans="1:51" s="14" customFormat="1" ht="12">
      <c r="A472" s="14"/>
      <c r="B472" s="266"/>
      <c r="C472" s="267"/>
      <c r="D472" s="249" t="s">
        <v>227</v>
      </c>
      <c r="E472" s="268" t="s">
        <v>1</v>
      </c>
      <c r="F472" s="269" t="s">
        <v>754</v>
      </c>
      <c r="G472" s="267"/>
      <c r="H472" s="270">
        <v>47</v>
      </c>
      <c r="I472" s="271"/>
      <c r="J472" s="267"/>
      <c r="K472" s="267"/>
      <c r="L472" s="272"/>
      <c r="M472" s="273"/>
      <c r="N472" s="274"/>
      <c r="O472" s="274"/>
      <c r="P472" s="274"/>
      <c r="Q472" s="274"/>
      <c r="R472" s="274"/>
      <c r="S472" s="274"/>
      <c r="T472" s="275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76" t="s">
        <v>227</v>
      </c>
      <c r="AU472" s="276" t="s">
        <v>88</v>
      </c>
      <c r="AV472" s="14" t="s">
        <v>88</v>
      </c>
      <c r="AW472" s="14" t="s">
        <v>33</v>
      </c>
      <c r="AX472" s="14" t="s">
        <v>78</v>
      </c>
      <c r="AY472" s="276" t="s">
        <v>124</v>
      </c>
    </row>
    <row r="473" spans="1:51" s="14" customFormat="1" ht="12">
      <c r="A473" s="14"/>
      <c r="B473" s="266"/>
      <c r="C473" s="267"/>
      <c r="D473" s="249" t="s">
        <v>227</v>
      </c>
      <c r="E473" s="268" t="s">
        <v>1</v>
      </c>
      <c r="F473" s="269" t="s">
        <v>755</v>
      </c>
      <c r="G473" s="267"/>
      <c r="H473" s="270">
        <v>160</v>
      </c>
      <c r="I473" s="271"/>
      <c r="J473" s="267"/>
      <c r="K473" s="267"/>
      <c r="L473" s="272"/>
      <c r="M473" s="273"/>
      <c r="N473" s="274"/>
      <c r="O473" s="274"/>
      <c r="P473" s="274"/>
      <c r="Q473" s="274"/>
      <c r="R473" s="274"/>
      <c r="S473" s="274"/>
      <c r="T473" s="27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6" t="s">
        <v>227</v>
      </c>
      <c r="AU473" s="276" t="s">
        <v>88</v>
      </c>
      <c r="AV473" s="14" t="s">
        <v>88</v>
      </c>
      <c r="AW473" s="14" t="s">
        <v>33</v>
      </c>
      <c r="AX473" s="14" t="s">
        <v>78</v>
      </c>
      <c r="AY473" s="276" t="s">
        <v>124</v>
      </c>
    </row>
    <row r="474" spans="1:51" s="15" customFormat="1" ht="12">
      <c r="A474" s="15"/>
      <c r="B474" s="277"/>
      <c r="C474" s="278"/>
      <c r="D474" s="249" t="s">
        <v>227</v>
      </c>
      <c r="E474" s="279" t="s">
        <v>1</v>
      </c>
      <c r="F474" s="280" t="s">
        <v>257</v>
      </c>
      <c r="G474" s="278"/>
      <c r="H474" s="281">
        <v>207</v>
      </c>
      <c r="I474" s="282"/>
      <c r="J474" s="278"/>
      <c r="K474" s="278"/>
      <c r="L474" s="283"/>
      <c r="M474" s="284"/>
      <c r="N474" s="285"/>
      <c r="O474" s="285"/>
      <c r="P474" s="285"/>
      <c r="Q474" s="285"/>
      <c r="R474" s="285"/>
      <c r="S474" s="285"/>
      <c r="T474" s="286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87" t="s">
        <v>227</v>
      </c>
      <c r="AU474" s="287" t="s">
        <v>88</v>
      </c>
      <c r="AV474" s="15" t="s">
        <v>123</v>
      </c>
      <c r="AW474" s="15" t="s">
        <v>33</v>
      </c>
      <c r="AX474" s="15" t="s">
        <v>86</v>
      </c>
      <c r="AY474" s="287" t="s">
        <v>124</v>
      </c>
    </row>
    <row r="475" spans="1:65" s="2" customFormat="1" ht="16.5" customHeight="1">
      <c r="A475" s="39"/>
      <c r="B475" s="40"/>
      <c r="C475" s="234" t="s">
        <v>756</v>
      </c>
      <c r="D475" s="234" t="s">
        <v>125</v>
      </c>
      <c r="E475" s="235" t="s">
        <v>757</v>
      </c>
      <c r="F475" s="236" t="s">
        <v>758</v>
      </c>
      <c r="G475" s="237" t="s">
        <v>679</v>
      </c>
      <c r="H475" s="238">
        <v>10.15</v>
      </c>
      <c r="I475" s="239"/>
      <c r="J475" s="240">
        <f>ROUND(I475*H475,2)</f>
        <v>0</v>
      </c>
      <c r="K475" s="236" t="s">
        <v>159</v>
      </c>
      <c r="L475" s="45"/>
      <c r="M475" s="241" t="s">
        <v>1</v>
      </c>
      <c r="N475" s="242" t="s">
        <v>43</v>
      </c>
      <c r="O475" s="92"/>
      <c r="P475" s="243">
        <f>O475*H475</f>
        <v>0</v>
      </c>
      <c r="Q475" s="243">
        <v>0</v>
      </c>
      <c r="R475" s="243">
        <f>Q475*H475</f>
        <v>0</v>
      </c>
      <c r="S475" s="243">
        <v>0.0026</v>
      </c>
      <c r="T475" s="244">
        <f>S475*H475</f>
        <v>0.02639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45" t="s">
        <v>329</v>
      </c>
      <c r="AT475" s="245" t="s">
        <v>125</v>
      </c>
      <c r="AU475" s="245" t="s">
        <v>88</v>
      </c>
      <c r="AY475" s="18" t="s">
        <v>124</v>
      </c>
      <c r="BE475" s="246">
        <f>IF(N475="základní",J475,0)</f>
        <v>0</v>
      </c>
      <c r="BF475" s="246">
        <f>IF(N475="snížená",J475,0)</f>
        <v>0</v>
      </c>
      <c r="BG475" s="246">
        <f>IF(N475="zákl. přenesená",J475,0)</f>
        <v>0</v>
      </c>
      <c r="BH475" s="246">
        <f>IF(N475="sníž. přenesená",J475,0)</f>
        <v>0</v>
      </c>
      <c r="BI475" s="246">
        <f>IF(N475="nulová",J475,0)</f>
        <v>0</v>
      </c>
      <c r="BJ475" s="18" t="s">
        <v>86</v>
      </c>
      <c r="BK475" s="246">
        <f>ROUND(I475*H475,2)</f>
        <v>0</v>
      </c>
      <c r="BL475" s="18" t="s">
        <v>329</v>
      </c>
      <c r="BM475" s="245" t="s">
        <v>759</v>
      </c>
    </row>
    <row r="476" spans="1:51" s="14" customFormat="1" ht="12">
      <c r="A476" s="14"/>
      <c r="B476" s="266"/>
      <c r="C476" s="267"/>
      <c r="D476" s="249" t="s">
        <v>227</v>
      </c>
      <c r="E476" s="268" t="s">
        <v>1</v>
      </c>
      <c r="F476" s="269" t="s">
        <v>760</v>
      </c>
      <c r="G476" s="267"/>
      <c r="H476" s="270">
        <v>4.75</v>
      </c>
      <c r="I476" s="271"/>
      <c r="J476" s="267"/>
      <c r="K476" s="267"/>
      <c r="L476" s="272"/>
      <c r="M476" s="273"/>
      <c r="N476" s="274"/>
      <c r="O476" s="274"/>
      <c r="P476" s="274"/>
      <c r="Q476" s="274"/>
      <c r="R476" s="274"/>
      <c r="S476" s="274"/>
      <c r="T476" s="275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76" t="s">
        <v>227</v>
      </c>
      <c r="AU476" s="276" t="s">
        <v>88</v>
      </c>
      <c r="AV476" s="14" t="s">
        <v>88</v>
      </c>
      <c r="AW476" s="14" t="s">
        <v>33</v>
      </c>
      <c r="AX476" s="14" t="s">
        <v>78</v>
      </c>
      <c r="AY476" s="276" t="s">
        <v>124</v>
      </c>
    </row>
    <row r="477" spans="1:51" s="14" customFormat="1" ht="12">
      <c r="A477" s="14"/>
      <c r="B477" s="266"/>
      <c r="C477" s="267"/>
      <c r="D477" s="249" t="s">
        <v>227</v>
      </c>
      <c r="E477" s="268" t="s">
        <v>1</v>
      </c>
      <c r="F477" s="269" t="s">
        <v>761</v>
      </c>
      <c r="G477" s="267"/>
      <c r="H477" s="270">
        <v>5.4</v>
      </c>
      <c r="I477" s="271"/>
      <c r="J477" s="267"/>
      <c r="K477" s="267"/>
      <c r="L477" s="272"/>
      <c r="M477" s="273"/>
      <c r="N477" s="274"/>
      <c r="O477" s="274"/>
      <c r="P477" s="274"/>
      <c r="Q477" s="274"/>
      <c r="R477" s="274"/>
      <c r="S477" s="274"/>
      <c r="T477" s="275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6" t="s">
        <v>227</v>
      </c>
      <c r="AU477" s="276" t="s">
        <v>88</v>
      </c>
      <c r="AV477" s="14" t="s">
        <v>88</v>
      </c>
      <c r="AW477" s="14" t="s">
        <v>33</v>
      </c>
      <c r="AX477" s="14" t="s">
        <v>78</v>
      </c>
      <c r="AY477" s="276" t="s">
        <v>124</v>
      </c>
    </row>
    <row r="478" spans="1:51" s="15" customFormat="1" ht="12">
      <c r="A478" s="15"/>
      <c r="B478" s="277"/>
      <c r="C478" s="278"/>
      <c r="D478" s="249" t="s">
        <v>227</v>
      </c>
      <c r="E478" s="279" t="s">
        <v>1</v>
      </c>
      <c r="F478" s="280" t="s">
        <v>257</v>
      </c>
      <c r="G478" s="278"/>
      <c r="H478" s="281">
        <v>10.15</v>
      </c>
      <c r="I478" s="282"/>
      <c r="J478" s="278"/>
      <c r="K478" s="278"/>
      <c r="L478" s="283"/>
      <c r="M478" s="284"/>
      <c r="N478" s="285"/>
      <c r="O478" s="285"/>
      <c r="P478" s="285"/>
      <c r="Q478" s="285"/>
      <c r="R478" s="285"/>
      <c r="S478" s="285"/>
      <c r="T478" s="286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87" t="s">
        <v>227</v>
      </c>
      <c r="AU478" s="287" t="s">
        <v>88</v>
      </c>
      <c r="AV478" s="15" t="s">
        <v>123</v>
      </c>
      <c r="AW478" s="15" t="s">
        <v>33</v>
      </c>
      <c r="AX478" s="15" t="s">
        <v>86</v>
      </c>
      <c r="AY478" s="287" t="s">
        <v>124</v>
      </c>
    </row>
    <row r="479" spans="1:65" s="2" customFormat="1" ht="16.5" customHeight="1">
      <c r="A479" s="39"/>
      <c r="B479" s="40"/>
      <c r="C479" s="234" t="s">
        <v>762</v>
      </c>
      <c r="D479" s="234" t="s">
        <v>125</v>
      </c>
      <c r="E479" s="235" t="s">
        <v>763</v>
      </c>
      <c r="F479" s="236" t="s">
        <v>764</v>
      </c>
      <c r="G479" s="237" t="s">
        <v>679</v>
      </c>
      <c r="H479" s="238">
        <v>36</v>
      </c>
      <c r="I479" s="239"/>
      <c r="J479" s="240">
        <f>ROUND(I479*H479,2)</f>
        <v>0</v>
      </c>
      <c r="K479" s="236" t="s">
        <v>159</v>
      </c>
      <c r="L479" s="45"/>
      <c r="M479" s="241" t="s">
        <v>1</v>
      </c>
      <c r="N479" s="242" t="s">
        <v>43</v>
      </c>
      <c r="O479" s="92"/>
      <c r="P479" s="243">
        <f>O479*H479</f>
        <v>0</v>
      </c>
      <c r="Q479" s="243">
        <v>0</v>
      </c>
      <c r="R479" s="243">
        <f>Q479*H479</f>
        <v>0</v>
      </c>
      <c r="S479" s="243">
        <v>0.00394</v>
      </c>
      <c r="T479" s="244">
        <f>S479*H479</f>
        <v>0.14184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45" t="s">
        <v>329</v>
      </c>
      <c r="AT479" s="245" t="s">
        <v>125</v>
      </c>
      <c r="AU479" s="245" t="s">
        <v>88</v>
      </c>
      <c r="AY479" s="18" t="s">
        <v>124</v>
      </c>
      <c r="BE479" s="246">
        <f>IF(N479="základní",J479,0)</f>
        <v>0</v>
      </c>
      <c r="BF479" s="246">
        <f>IF(N479="snížená",J479,0)</f>
        <v>0</v>
      </c>
      <c r="BG479" s="246">
        <f>IF(N479="zákl. přenesená",J479,0)</f>
        <v>0</v>
      </c>
      <c r="BH479" s="246">
        <f>IF(N479="sníž. přenesená",J479,0)</f>
        <v>0</v>
      </c>
      <c r="BI479" s="246">
        <f>IF(N479="nulová",J479,0)</f>
        <v>0</v>
      </c>
      <c r="BJ479" s="18" t="s">
        <v>86</v>
      </c>
      <c r="BK479" s="246">
        <f>ROUND(I479*H479,2)</f>
        <v>0</v>
      </c>
      <c r="BL479" s="18" t="s">
        <v>329</v>
      </c>
      <c r="BM479" s="245" t="s">
        <v>765</v>
      </c>
    </row>
    <row r="480" spans="1:51" s="14" customFormat="1" ht="12">
      <c r="A480" s="14"/>
      <c r="B480" s="266"/>
      <c r="C480" s="267"/>
      <c r="D480" s="249" t="s">
        <v>227</v>
      </c>
      <c r="E480" s="268" t="s">
        <v>1</v>
      </c>
      <c r="F480" s="269" t="s">
        <v>766</v>
      </c>
      <c r="G480" s="267"/>
      <c r="H480" s="270">
        <v>36</v>
      </c>
      <c r="I480" s="271"/>
      <c r="J480" s="267"/>
      <c r="K480" s="267"/>
      <c r="L480" s="272"/>
      <c r="M480" s="273"/>
      <c r="N480" s="274"/>
      <c r="O480" s="274"/>
      <c r="P480" s="274"/>
      <c r="Q480" s="274"/>
      <c r="R480" s="274"/>
      <c r="S480" s="274"/>
      <c r="T480" s="275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6" t="s">
        <v>227</v>
      </c>
      <c r="AU480" s="276" t="s">
        <v>88</v>
      </c>
      <c r="AV480" s="14" t="s">
        <v>88</v>
      </c>
      <c r="AW480" s="14" t="s">
        <v>33</v>
      </c>
      <c r="AX480" s="14" t="s">
        <v>86</v>
      </c>
      <c r="AY480" s="276" t="s">
        <v>124</v>
      </c>
    </row>
    <row r="481" spans="1:65" s="2" customFormat="1" ht="16.5" customHeight="1">
      <c r="A481" s="39"/>
      <c r="B481" s="40"/>
      <c r="C481" s="234" t="s">
        <v>767</v>
      </c>
      <c r="D481" s="234" t="s">
        <v>125</v>
      </c>
      <c r="E481" s="235" t="s">
        <v>768</v>
      </c>
      <c r="F481" s="236" t="s">
        <v>769</v>
      </c>
      <c r="G481" s="237" t="s">
        <v>679</v>
      </c>
      <c r="H481" s="238">
        <v>11.6</v>
      </c>
      <c r="I481" s="239"/>
      <c r="J481" s="240">
        <f>ROUND(I481*H481,2)</f>
        <v>0</v>
      </c>
      <c r="K481" s="236" t="s">
        <v>159</v>
      </c>
      <c r="L481" s="45"/>
      <c r="M481" s="241" t="s">
        <v>1</v>
      </c>
      <c r="N481" s="242" t="s">
        <v>43</v>
      </c>
      <c r="O481" s="92"/>
      <c r="P481" s="243">
        <f>O481*H481</f>
        <v>0</v>
      </c>
      <c r="Q481" s="243">
        <v>0</v>
      </c>
      <c r="R481" s="243">
        <f>Q481*H481</f>
        <v>0</v>
      </c>
      <c r="S481" s="243">
        <v>0.00394</v>
      </c>
      <c r="T481" s="244">
        <f>S481*H481</f>
        <v>0.045703999999999995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45" t="s">
        <v>329</v>
      </c>
      <c r="AT481" s="245" t="s">
        <v>125</v>
      </c>
      <c r="AU481" s="245" t="s">
        <v>88</v>
      </c>
      <c r="AY481" s="18" t="s">
        <v>124</v>
      </c>
      <c r="BE481" s="246">
        <f>IF(N481="základní",J481,0)</f>
        <v>0</v>
      </c>
      <c r="BF481" s="246">
        <f>IF(N481="snížená",J481,0)</f>
        <v>0</v>
      </c>
      <c r="BG481" s="246">
        <f>IF(N481="zákl. přenesená",J481,0)</f>
        <v>0</v>
      </c>
      <c r="BH481" s="246">
        <f>IF(N481="sníž. přenesená",J481,0)</f>
        <v>0</v>
      </c>
      <c r="BI481" s="246">
        <f>IF(N481="nulová",J481,0)</f>
        <v>0</v>
      </c>
      <c r="BJ481" s="18" t="s">
        <v>86</v>
      </c>
      <c r="BK481" s="246">
        <f>ROUND(I481*H481,2)</f>
        <v>0</v>
      </c>
      <c r="BL481" s="18" t="s">
        <v>329</v>
      </c>
      <c r="BM481" s="245" t="s">
        <v>770</v>
      </c>
    </row>
    <row r="482" spans="1:51" s="14" customFormat="1" ht="12">
      <c r="A482" s="14"/>
      <c r="B482" s="266"/>
      <c r="C482" s="267"/>
      <c r="D482" s="249" t="s">
        <v>227</v>
      </c>
      <c r="E482" s="268" t="s">
        <v>1</v>
      </c>
      <c r="F482" s="269" t="s">
        <v>771</v>
      </c>
      <c r="G482" s="267"/>
      <c r="H482" s="270">
        <v>3.5</v>
      </c>
      <c r="I482" s="271"/>
      <c r="J482" s="267"/>
      <c r="K482" s="267"/>
      <c r="L482" s="272"/>
      <c r="M482" s="273"/>
      <c r="N482" s="274"/>
      <c r="O482" s="274"/>
      <c r="P482" s="274"/>
      <c r="Q482" s="274"/>
      <c r="R482" s="274"/>
      <c r="S482" s="274"/>
      <c r="T482" s="275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6" t="s">
        <v>227</v>
      </c>
      <c r="AU482" s="276" t="s">
        <v>88</v>
      </c>
      <c r="AV482" s="14" t="s">
        <v>88</v>
      </c>
      <c r="AW482" s="14" t="s">
        <v>33</v>
      </c>
      <c r="AX482" s="14" t="s">
        <v>78</v>
      </c>
      <c r="AY482" s="276" t="s">
        <v>124</v>
      </c>
    </row>
    <row r="483" spans="1:51" s="14" customFormat="1" ht="12">
      <c r="A483" s="14"/>
      <c r="B483" s="266"/>
      <c r="C483" s="267"/>
      <c r="D483" s="249" t="s">
        <v>227</v>
      </c>
      <c r="E483" s="268" t="s">
        <v>1</v>
      </c>
      <c r="F483" s="269" t="s">
        <v>772</v>
      </c>
      <c r="G483" s="267"/>
      <c r="H483" s="270">
        <v>8.1</v>
      </c>
      <c r="I483" s="271"/>
      <c r="J483" s="267"/>
      <c r="K483" s="267"/>
      <c r="L483" s="272"/>
      <c r="M483" s="273"/>
      <c r="N483" s="274"/>
      <c r="O483" s="274"/>
      <c r="P483" s="274"/>
      <c r="Q483" s="274"/>
      <c r="R483" s="274"/>
      <c r="S483" s="274"/>
      <c r="T483" s="27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6" t="s">
        <v>227</v>
      </c>
      <c r="AU483" s="276" t="s">
        <v>88</v>
      </c>
      <c r="AV483" s="14" t="s">
        <v>88</v>
      </c>
      <c r="AW483" s="14" t="s">
        <v>33</v>
      </c>
      <c r="AX483" s="14" t="s">
        <v>78</v>
      </c>
      <c r="AY483" s="276" t="s">
        <v>124</v>
      </c>
    </row>
    <row r="484" spans="1:51" s="15" customFormat="1" ht="12">
      <c r="A484" s="15"/>
      <c r="B484" s="277"/>
      <c r="C484" s="278"/>
      <c r="D484" s="249" t="s">
        <v>227</v>
      </c>
      <c r="E484" s="279" t="s">
        <v>1</v>
      </c>
      <c r="F484" s="280" t="s">
        <v>257</v>
      </c>
      <c r="G484" s="278"/>
      <c r="H484" s="281">
        <v>11.6</v>
      </c>
      <c r="I484" s="282"/>
      <c r="J484" s="278"/>
      <c r="K484" s="278"/>
      <c r="L484" s="283"/>
      <c r="M484" s="284"/>
      <c r="N484" s="285"/>
      <c r="O484" s="285"/>
      <c r="P484" s="285"/>
      <c r="Q484" s="285"/>
      <c r="R484" s="285"/>
      <c r="S484" s="285"/>
      <c r="T484" s="286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87" t="s">
        <v>227</v>
      </c>
      <c r="AU484" s="287" t="s">
        <v>88</v>
      </c>
      <c r="AV484" s="15" t="s">
        <v>123</v>
      </c>
      <c r="AW484" s="15" t="s">
        <v>33</v>
      </c>
      <c r="AX484" s="15" t="s">
        <v>86</v>
      </c>
      <c r="AY484" s="287" t="s">
        <v>124</v>
      </c>
    </row>
    <row r="485" spans="1:65" s="2" customFormat="1" ht="16.5" customHeight="1">
      <c r="A485" s="39"/>
      <c r="B485" s="40"/>
      <c r="C485" s="234" t="s">
        <v>773</v>
      </c>
      <c r="D485" s="234" t="s">
        <v>125</v>
      </c>
      <c r="E485" s="235" t="s">
        <v>774</v>
      </c>
      <c r="F485" s="236" t="s">
        <v>775</v>
      </c>
      <c r="G485" s="237" t="s">
        <v>225</v>
      </c>
      <c r="H485" s="238">
        <v>155.857</v>
      </c>
      <c r="I485" s="239"/>
      <c r="J485" s="240">
        <f>ROUND(I485*H485,2)</f>
        <v>0</v>
      </c>
      <c r="K485" s="236" t="s">
        <v>1</v>
      </c>
      <c r="L485" s="45"/>
      <c r="M485" s="241" t="s">
        <v>1</v>
      </c>
      <c r="N485" s="242" t="s">
        <v>43</v>
      </c>
      <c r="O485" s="92"/>
      <c r="P485" s="243">
        <f>O485*H485</f>
        <v>0</v>
      </c>
      <c r="Q485" s="243">
        <v>0.00234</v>
      </c>
      <c r="R485" s="243">
        <f>Q485*H485</f>
        <v>0.36470538</v>
      </c>
      <c r="S485" s="243">
        <v>0</v>
      </c>
      <c r="T485" s="244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45" t="s">
        <v>329</v>
      </c>
      <c r="AT485" s="245" t="s">
        <v>125</v>
      </c>
      <c r="AU485" s="245" t="s">
        <v>88</v>
      </c>
      <c r="AY485" s="18" t="s">
        <v>124</v>
      </c>
      <c r="BE485" s="246">
        <f>IF(N485="základní",J485,0)</f>
        <v>0</v>
      </c>
      <c r="BF485" s="246">
        <f>IF(N485="snížená",J485,0)</f>
        <v>0</v>
      </c>
      <c r="BG485" s="246">
        <f>IF(N485="zákl. přenesená",J485,0)</f>
        <v>0</v>
      </c>
      <c r="BH485" s="246">
        <f>IF(N485="sníž. přenesená",J485,0)</f>
        <v>0</v>
      </c>
      <c r="BI485" s="246">
        <f>IF(N485="nulová",J485,0)</f>
        <v>0</v>
      </c>
      <c r="BJ485" s="18" t="s">
        <v>86</v>
      </c>
      <c r="BK485" s="246">
        <f>ROUND(I485*H485,2)</f>
        <v>0</v>
      </c>
      <c r="BL485" s="18" t="s">
        <v>329</v>
      </c>
      <c r="BM485" s="245" t="s">
        <v>776</v>
      </c>
    </row>
    <row r="486" spans="1:51" s="14" customFormat="1" ht="12">
      <c r="A486" s="14"/>
      <c r="B486" s="266"/>
      <c r="C486" s="267"/>
      <c r="D486" s="249" t="s">
        <v>227</v>
      </c>
      <c r="E486" s="268" t="s">
        <v>1</v>
      </c>
      <c r="F486" s="269" t="s">
        <v>777</v>
      </c>
      <c r="G486" s="267"/>
      <c r="H486" s="270">
        <v>3.08</v>
      </c>
      <c r="I486" s="271"/>
      <c r="J486" s="267"/>
      <c r="K486" s="267"/>
      <c r="L486" s="272"/>
      <c r="M486" s="273"/>
      <c r="N486" s="274"/>
      <c r="O486" s="274"/>
      <c r="P486" s="274"/>
      <c r="Q486" s="274"/>
      <c r="R486" s="274"/>
      <c r="S486" s="274"/>
      <c r="T486" s="275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76" t="s">
        <v>227</v>
      </c>
      <c r="AU486" s="276" t="s">
        <v>88</v>
      </c>
      <c r="AV486" s="14" t="s">
        <v>88</v>
      </c>
      <c r="AW486" s="14" t="s">
        <v>33</v>
      </c>
      <c r="AX486" s="14" t="s">
        <v>78</v>
      </c>
      <c r="AY486" s="276" t="s">
        <v>124</v>
      </c>
    </row>
    <row r="487" spans="1:51" s="14" customFormat="1" ht="12">
      <c r="A487" s="14"/>
      <c r="B487" s="266"/>
      <c r="C487" s="267"/>
      <c r="D487" s="249" t="s">
        <v>227</v>
      </c>
      <c r="E487" s="268" t="s">
        <v>1</v>
      </c>
      <c r="F487" s="269" t="s">
        <v>778</v>
      </c>
      <c r="G487" s="267"/>
      <c r="H487" s="270">
        <v>0.64</v>
      </c>
      <c r="I487" s="271"/>
      <c r="J487" s="267"/>
      <c r="K487" s="267"/>
      <c r="L487" s="272"/>
      <c r="M487" s="273"/>
      <c r="N487" s="274"/>
      <c r="O487" s="274"/>
      <c r="P487" s="274"/>
      <c r="Q487" s="274"/>
      <c r="R487" s="274"/>
      <c r="S487" s="274"/>
      <c r="T487" s="275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6" t="s">
        <v>227</v>
      </c>
      <c r="AU487" s="276" t="s">
        <v>88</v>
      </c>
      <c r="AV487" s="14" t="s">
        <v>88</v>
      </c>
      <c r="AW487" s="14" t="s">
        <v>33</v>
      </c>
      <c r="AX487" s="14" t="s">
        <v>78</v>
      </c>
      <c r="AY487" s="276" t="s">
        <v>124</v>
      </c>
    </row>
    <row r="488" spans="1:51" s="14" customFormat="1" ht="12">
      <c r="A488" s="14"/>
      <c r="B488" s="266"/>
      <c r="C488" s="267"/>
      <c r="D488" s="249" t="s">
        <v>227</v>
      </c>
      <c r="E488" s="268" t="s">
        <v>1</v>
      </c>
      <c r="F488" s="269" t="s">
        <v>779</v>
      </c>
      <c r="G488" s="267"/>
      <c r="H488" s="270">
        <v>0.21</v>
      </c>
      <c r="I488" s="271"/>
      <c r="J488" s="267"/>
      <c r="K488" s="267"/>
      <c r="L488" s="272"/>
      <c r="M488" s="273"/>
      <c r="N488" s="274"/>
      <c r="O488" s="274"/>
      <c r="P488" s="274"/>
      <c r="Q488" s="274"/>
      <c r="R488" s="274"/>
      <c r="S488" s="274"/>
      <c r="T488" s="27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76" t="s">
        <v>227</v>
      </c>
      <c r="AU488" s="276" t="s">
        <v>88</v>
      </c>
      <c r="AV488" s="14" t="s">
        <v>88</v>
      </c>
      <c r="AW488" s="14" t="s">
        <v>33</v>
      </c>
      <c r="AX488" s="14" t="s">
        <v>78</v>
      </c>
      <c r="AY488" s="276" t="s">
        <v>124</v>
      </c>
    </row>
    <row r="489" spans="1:51" s="14" customFormat="1" ht="12">
      <c r="A489" s="14"/>
      <c r="B489" s="266"/>
      <c r="C489" s="267"/>
      <c r="D489" s="249" t="s">
        <v>227</v>
      </c>
      <c r="E489" s="268" t="s">
        <v>1</v>
      </c>
      <c r="F489" s="269" t="s">
        <v>780</v>
      </c>
      <c r="G489" s="267"/>
      <c r="H489" s="270">
        <v>8.36</v>
      </c>
      <c r="I489" s="271"/>
      <c r="J489" s="267"/>
      <c r="K489" s="267"/>
      <c r="L489" s="272"/>
      <c r="M489" s="273"/>
      <c r="N489" s="274"/>
      <c r="O489" s="274"/>
      <c r="P489" s="274"/>
      <c r="Q489" s="274"/>
      <c r="R489" s="274"/>
      <c r="S489" s="274"/>
      <c r="T489" s="27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6" t="s">
        <v>227</v>
      </c>
      <c r="AU489" s="276" t="s">
        <v>88</v>
      </c>
      <c r="AV489" s="14" t="s">
        <v>88</v>
      </c>
      <c r="AW489" s="14" t="s">
        <v>33</v>
      </c>
      <c r="AX489" s="14" t="s">
        <v>78</v>
      </c>
      <c r="AY489" s="276" t="s">
        <v>124</v>
      </c>
    </row>
    <row r="490" spans="1:51" s="14" customFormat="1" ht="12">
      <c r="A490" s="14"/>
      <c r="B490" s="266"/>
      <c r="C490" s="267"/>
      <c r="D490" s="249" t="s">
        <v>227</v>
      </c>
      <c r="E490" s="268" t="s">
        <v>1</v>
      </c>
      <c r="F490" s="269" t="s">
        <v>781</v>
      </c>
      <c r="G490" s="267"/>
      <c r="H490" s="270">
        <v>2.8</v>
      </c>
      <c r="I490" s="271"/>
      <c r="J490" s="267"/>
      <c r="K490" s="267"/>
      <c r="L490" s="272"/>
      <c r="M490" s="273"/>
      <c r="N490" s="274"/>
      <c r="O490" s="274"/>
      <c r="P490" s="274"/>
      <c r="Q490" s="274"/>
      <c r="R490" s="274"/>
      <c r="S490" s="274"/>
      <c r="T490" s="275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76" t="s">
        <v>227</v>
      </c>
      <c r="AU490" s="276" t="s">
        <v>88</v>
      </c>
      <c r="AV490" s="14" t="s">
        <v>88</v>
      </c>
      <c r="AW490" s="14" t="s">
        <v>33</v>
      </c>
      <c r="AX490" s="14" t="s">
        <v>78</v>
      </c>
      <c r="AY490" s="276" t="s">
        <v>124</v>
      </c>
    </row>
    <row r="491" spans="1:51" s="14" customFormat="1" ht="12">
      <c r="A491" s="14"/>
      <c r="B491" s="266"/>
      <c r="C491" s="267"/>
      <c r="D491" s="249" t="s">
        <v>227</v>
      </c>
      <c r="E491" s="268" t="s">
        <v>1</v>
      </c>
      <c r="F491" s="269" t="s">
        <v>782</v>
      </c>
      <c r="G491" s="267"/>
      <c r="H491" s="270">
        <v>53.13</v>
      </c>
      <c r="I491" s="271"/>
      <c r="J491" s="267"/>
      <c r="K491" s="267"/>
      <c r="L491" s="272"/>
      <c r="M491" s="273"/>
      <c r="N491" s="274"/>
      <c r="O491" s="274"/>
      <c r="P491" s="274"/>
      <c r="Q491" s="274"/>
      <c r="R491" s="274"/>
      <c r="S491" s="274"/>
      <c r="T491" s="275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76" t="s">
        <v>227</v>
      </c>
      <c r="AU491" s="276" t="s">
        <v>88</v>
      </c>
      <c r="AV491" s="14" t="s">
        <v>88</v>
      </c>
      <c r="AW491" s="14" t="s">
        <v>33</v>
      </c>
      <c r="AX491" s="14" t="s">
        <v>78</v>
      </c>
      <c r="AY491" s="276" t="s">
        <v>124</v>
      </c>
    </row>
    <row r="492" spans="1:51" s="14" customFormat="1" ht="12">
      <c r="A492" s="14"/>
      <c r="B492" s="266"/>
      <c r="C492" s="267"/>
      <c r="D492" s="249" t="s">
        <v>227</v>
      </c>
      <c r="E492" s="268" t="s">
        <v>1</v>
      </c>
      <c r="F492" s="269" t="s">
        <v>783</v>
      </c>
      <c r="G492" s="267"/>
      <c r="H492" s="270">
        <v>17.85</v>
      </c>
      <c r="I492" s="271"/>
      <c r="J492" s="267"/>
      <c r="K492" s="267"/>
      <c r="L492" s="272"/>
      <c r="M492" s="273"/>
      <c r="N492" s="274"/>
      <c r="O492" s="274"/>
      <c r="P492" s="274"/>
      <c r="Q492" s="274"/>
      <c r="R492" s="274"/>
      <c r="S492" s="274"/>
      <c r="T492" s="275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6" t="s">
        <v>227</v>
      </c>
      <c r="AU492" s="276" t="s">
        <v>88</v>
      </c>
      <c r="AV492" s="14" t="s">
        <v>88</v>
      </c>
      <c r="AW492" s="14" t="s">
        <v>33</v>
      </c>
      <c r="AX492" s="14" t="s">
        <v>78</v>
      </c>
      <c r="AY492" s="276" t="s">
        <v>124</v>
      </c>
    </row>
    <row r="493" spans="1:51" s="14" customFormat="1" ht="12">
      <c r="A493" s="14"/>
      <c r="B493" s="266"/>
      <c r="C493" s="267"/>
      <c r="D493" s="249" t="s">
        <v>227</v>
      </c>
      <c r="E493" s="268" t="s">
        <v>1</v>
      </c>
      <c r="F493" s="269" t="s">
        <v>784</v>
      </c>
      <c r="G493" s="267"/>
      <c r="H493" s="270">
        <v>25.578</v>
      </c>
      <c r="I493" s="271"/>
      <c r="J493" s="267"/>
      <c r="K493" s="267"/>
      <c r="L493" s="272"/>
      <c r="M493" s="273"/>
      <c r="N493" s="274"/>
      <c r="O493" s="274"/>
      <c r="P493" s="274"/>
      <c r="Q493" s="274"/>
      <c r="R493" s="274"/>
      <c r="S493" s="274"/>
      <c r="T493" s="275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6" t="s">
        <v>227</v>
      </c>
      <c r="AU493" s="276" t="s">
        <v>88</v>
      </c>
      <c r="AV493" s="14" t="s">
        <v>88</v>
      </c>
      <c r="AW493" s="14" t="s">
        <v>33</v>
      </c>
      <c r="AX493" s="14" t="s">
        <v>78</v>
      </c>
      <c r="AY493" s="276" t="s">
        <v>124</v>
      </c>
    </row>
    <row r="494" spans="1:51" s="14" customFormat="1" ht="12">
      <c r="A494" s="14"/>
      <c r="B494" s="266"/>
      <c r="C494" s="267"/>
      <c r="D494" s="249" t="s">
        <v>227</v>
      </c>
      <c r="E494" s="268" t="s">
        <v>1</v>
      </c>
      <c r="F494" s="269" t="s">
        <v>785</v>
      </c>
      <c r="G494" s="267"/>
      <c r="H494" s="270">
        <v>10.472</v>
      </c>
      <c r="I494" s="271"/>
      <c r="J494" s="267"/>
      <c r="K494" s="267"/>
      <c r="L494" s="272"/>
      <c r="M494" s="273"/>
      <c r="N494" s="274"/>
      <c r="O494" s="274"/>
      <c r="P494" s="274"/>
      <c r="Q494" s="274"/>
      <c r="R494" s="274"/>
      <c r="S494" s="274"/>
      <c r="T494" s="275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6" t="s">
        <v>227</v>
      </c>
      <c r="AU494" s="276" t="s">
        <v>88</v>
      </c>
      <c r="AV494" s="14" t="s">
        <v>88</v>
      </c>
      <c r="AW494" s="14" t="s">
        <v>33</v>
      </c>
      <c r="AX494" s="14" t="s">
        <v>78</v>
      </c>
      <c r="AY494" s="276" t="s">
        <v>124</v>
      </c>
    </row>
    <row r="495" spans="1:51" s="14" customFormat="1" ht="12">
      <c r="A495" s="14"/>
      <c r="B495" s="266"/>
      <c r="C495" s="267"/>
      <c r="D495" s="249" t="s">
        <v>227</v>
      </c>
      <c r="E495" s="268" t="s">
        <v>1</v>
      </c>
      <c r="F495" s="269" t="s">
        <v>786</v>
      </c>
      <c r="G495" s="267"/>
      <c r="H495" s="270">
        <v>14.52</v>
      </c>
      <c r="I495" s="271"/>
      <c r="J495" s="267"/>
      <c r="K495" s="267"/>
      <c r="L495" s="272"/>
      <c r="M495" s="273"/>
      <c r="N495" s="274"/>
      <c r="O495" s="274"/>
      <c r="P495" s="274"/>
      <c r="Q495" s="274"/>
      <c r="R495" s="274"/>
      <c r="S495" s="274"/>
      <c r="T495" s="27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76" t="s">
        <v>227</v>
      </c>
      <c r="AU495" s="276" t="s">
        <v>88</v>
      </c>
      <c r="AV495" s="14" t="s">
        <v>88</v>
      </c>
      <c r="AW495" s="14" t="s">
        <v>33</v>
      </c>
      <c r="AX495" s="14" t="s">
        <v>78</v>
      </c>
      <c r="AY495" s="276" t="s">
        <v>124</v>
      </c>
    </row>
    <row r="496" spans="1:51" s="14" customFormat="1" ht="12">
      <c r="A496" s="14"/>
      <c r="B496" s="266"/>
      <c r="C496" s="267"/>
      <c r="D496" s="249" t="s">
        <v>227</v>
      </c>
      <c r="E496" s="268" t="s">
        <v>1</v>
      </c>
      <c r="F496" s="269" t="s">
        <v>787</v>
      </c>
      <c r="G496" s="267"/>
      <c r="H496" s="270">
        <v>5.1</v>
      </c>
      <c r="I496" s="271"/>
      <c r="J496" s="267"/>
      <c r="K496" s="267"/>
      <c r="L496" s="272"/>
      <c r="M496" s="273"/>
      <c r="N496" s="274"/>
      <c r="O496" s="274"/>
      <c r="P496" s="274"/>
      <c r="Q496" s="274"/>
      <c r="R496" s="274"/>
      <c r="S496" s="274"/>
      <c r="T496" s="275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6" t="s">
        <v>227</v>
      </c>
      <c r="AU496" s="276" t="s">
        <v>88</v>
      </c>
      <c r="AV496" s="14" t="s">
        <v>88</v>
      </c>
      <c r="AW496" s="14" t="s">
        <v>33</v>
      </c>
      <c r="AX496" s="14" t="s">
        <v>78</v>
      </c>
      <c r="AY496" s="276" t="s">
        <v>124</v>
      </c>
    </row>
    <row r="497" spans="1:51" s="14" customFormat="1" ht="12">
      <c r="A497" s="14"/>
      <c r="B497" s="266"/>
      <c r="C497" s="267"/>
      <c r="D497" s="249" t="s">
        <v>227</v>
      </c>
      <c r="E497" s="268" t="s">
        <v>1</v>
      </c>
      <c r="F497" s="269" t="s">
        <v>788</v>
      </c>
      <c r="G497" s="267"/>
      <c r="H497" s="270">
        <v>2.262</v>
      </c>
      <c r="I497" s="271"/>
      <c r="J497" s="267"/>
      <c r="K497" s="267"/>
      <c r="L497" s="272"/>
      <c r="M497" s="273"/>
      <c r="N497" s="274"/>
      <c r="O497" s="274"/>
      <c r="P497" s="274"/>
      <c r="Q497" s="274"/>
      <c r="R497" s="274"/>
      <c r="S497" s="274"/>
      <c r="T497" s="275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6" t="s">
        <v>227</v>
      </c>
      <c r="AU497" s="276" t="s">
        <v>88</v>
      </c>
      <c r="AV497" s="14" t="s">
        <v>88</v>
      </c>
      <c r="AW497" s="14" t="s">
        <v>33</v>
      </c>
      <c r="AX497" s="14" t="s">
        <v>78</v>
      </c>
      <c r="AY497" s="276" t="s">
        <v>124</v>
      </c>
    </row>
    <row r="498" spans="1:51" s="14" customFormat="1" ht="12">
      <c r="A498" s="14"/>
      <c r="B498" s="266"/>
      <c r="C498" s="267"/>
      <c r="D498" s="249" t="s">
        <v>227</v>
      </c>
      <c r="E498" s="268" t="s">
        <v>1</v>
      </c>
      <c r="F498" s="269" t="s">
        <v>789</v>
      </c>
      <c r="G498" s="267"/>
      <c r="H498" s="270">
        <v>5.005</v>
      </c>
      <c r="I498" s="271"/>
      <c r="J498" s="267"/>
      <c r="K498" s="267"/>
      <c r="L498" s="272"/>
      <c r="M498" s="273"/>
      <c r="N498" s="274"/>
      <c r="O498" s="274"/>
      <c r="P498" s="274"/>
      <c r="Q498" s="274"/>
      <c r="R498" s="274"/>
      <c r="S498" s="274"/>
      <c r="T498" s="275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6" t="s">
        <v>227</v>
      </c>
      <c r="AU498" s="276" t="s">
        <v>88</v>
      </c>
      <c r="AV498" s="14" t="s">
        <v>88</v>
      </c>
      <c r="AW498" s="14" t="s">
        <v>33</v>
      </c>
      <c r="AX498" s="14" t="s">
        <v>78</v>
      </c>
      <c r="AY498" s="276" t="s">
        <v>124</v>
      </c>
    </row>
    <row r="499" spans="1:51" s="14" customFormat="1" ht="12">
      <c r="A499" s="14"/>
      <c r="B499" s="266"/>
      <c r="C499" s="267"/>
      <c r="D499" s="249" t="s">
        <v>227</v>
      </c>
      <c r="E499" s="268" t="s">
        <v>1</v>
      </c>
      <c r="F499" s="269" t="s">
        <v>790</v>
      </c>
      <c r="G499" s="267"/>
      <c r="H499" s="270">
        <v>5.5</v>
      </c>
      <c r="I499" s="271"/>
      <c r="J499" s="267"/>
      <c r="K499" s="267"/>
      <c r="L499" s="272"/>
      <c r="M499" s="273"/>
      <c r="N499" s="274"/>
      <c r="O499" s="274"/>
      <c r="P499" s="274"/>
      <c r="Q499" s="274"/>
      <c r="R499" s="274"/>
      <c r="S499" s="274"/>
      <c r="T499" s="275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76" t="s">
        <v>227</v>
      </c>
      <c r="AU499" s="276" t="s">
        <v>88</v>
      </c>
      <c r="AV499" s="14" t="s">
        <v>88</v>
      </c>
      <c r="AW499" s="14" t="s">
        <v>33</v>
      </c>
      <c r="AX499" s="14" t="s">
        <v>78</v>
      </c>
      <c r="AY499" s="276" t="s">
        <v>124</v>
      </c>
    </row>
    <row r="500" spans="1:51" s="14" customFormat="1" ht="12">
      <c r="A500" s="14"/>
      <c r="B500" s="266"/>
      <c r="C500" s="267"/>
      <c r="D500" s="249" t="s">
        <v>227</v>
      </c>
      <c r="E500" s="268" t="s">
        <v>1</v>
      </c>
      <c r="F500" s="269" t="s">
        <v>791</v>
      </c>
      <c r="G500" s="267"/>
      <c r="H500" s="270">
        <v>0.45</v>
      </c>
      <c r="I500" s="271"/>
      <c r="J500" s="267"/>
      <c r="K500" s="267"/>
      <c r="L500" s="272"/>
      <c r="M500" s="273"/>
      <c r="N500" s="274"/>
      <c r="O500" s="274"/>
      <c r="P500" s="274"/>
      <c r="Q500" s="274"/>
      <c r="R500" s="274"/>
      <c r="S500" s="274"/>
      <c r="T500" s="275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6" t="s">
        <v>227</v>
      </c>
      <c r="AU500" s="276" t="s">
        <v>88</v>
      </c>
      <c r="AV500" s="14" t="s">
        <v>88</v>
      </c>
      <c r="AW500" s="14" t="s">
        <v>33</v>
      </c>
      <c r="AX500" s="14" t="s">
        <v>78</v>
      </c>
      <c r="AY500" s="276" t="s">
        <v>124</v>
      </c>
    </row>
    <row r="501" spans="1:51" s="14" customFormat="1" ht="12">
      <c r="A501" s="14"/>
      <c r="B501" s="266"/>
      <c r="C501" s="267"/>
      <c r="D501" s="249" t="s">
        <v>227</v>
      </c>
      <c r="E501" s="268" t="s">
        <v>1</v>
      </c>
      <c r="F501" s="269" t="s">
        <v>792</v>
      </c>
      <c r="G501" s="267"/>
      <c r="H501" s="270">
        <v>0.9</v>
      </c>
      <c r="I501" s="271"/>
      <c r="J501" s="267"/>
      <c r="K501" s="267"/>
      <c r="L501" s="272"/>
      <c r="M501" s="273"/>
      <c r="N501" s="274"/>
      <c r="O501" s="274"/>
      <c r="P501" s="274"/>
      <c r="Q501" s="274"/>
      <c r="R501" s="274"/>
      <c r="S501" s="274"/>
      <c r="T501" s="275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6" t="s">
        <v>227</v>
      </c>
      <c r="AU501" s="276" t="s">
        <v>88</v>
      </c>
      <c r="AV501" s="14" t="s">
        <v>88</v>
      </c>
      <c r="AW501" s="14" t="s">
        <v>33</v>
      </c>
      <c r="AX501" s="14" t="s">
        <v>78</v>
      </c>
      <c r="AY501" s="276" t="s">
        <v>124</v>
      </c>
    </row>
    <row r="502" spans="1:51" s="15" customFormat="1" ht="12">
      <c r="A502" s="15"/>
      <c r="B502" s="277"/>
      <c r="C502" s="278"/>
      <c r="D502" s="249" t="s">
        <v>227</v>
      </c>
      <c r="E502" s="279" t="s">
        <v>1</v>
      </c>
      <c r="F502" s="280" t="s">
        <v>257</v>
      </c>
      <c r="G502" s="278"/>
      <c r="H502" s="281">
        <v>155.857</v>
      </c>
      <c r="I502" s="282"/>
      <c r="J502" s="278"/>
      <c r="K502" s="278"/>
      <c r="L502" s="283"/>
      <c r="M502" s="284"/>
      <c r="N502" s="285"/>
      <c r="O502" s="285"/>
      <c r="P502" s="285"/>
      <c r="Q502" s="285"/>
      <c r="R502" s="285"/>
      <c r="S502" s="285"/>
      <c r="T502" s="286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87" t="s">
        <v>227</v>
      </c>
      <c r="AU502" s="287" t="s">
        <v>88</v>
      </c>
      <c r="AV502" s="15" t="s">
        <v>123</v>
      </c>
      <c r="AW502" s="15" t="s">
        <v>33</v>
      </c>
      <c r="AX502" s="15" t="s">
        <v>86</v>
      </c>
      <c r="AY502" s="287" t="s">
        <v>124</v>
      </c>
    </row>
    <row r="503" spans="1:65" s="2" customFormat="1" ht="16.5" customHeight="1">
      <c r="A503" s="39"/>
      <c r="B503" s="40"/>
      <c r="C503" s="234" t="s">
        <v>793</v>
      </c>
      <c r="D503" s="234" t="s">
        <v>125</v>
      </c>
      <c r="E503" s="235" t="s">
        <v>794</v>
      </c>
      <c r="F503" s="236" t="s">
        <v>795</v>
      </c>
      <c r="G503" s="237" t="s">
        <v>225</v>
      </c>
      <c r="H503" s="238">
        <v>32.797</v>
      </c>
      <c r="I503" s="239"/>
      <c r="J503" s="240">
        <f>ROUND(I503*H503,2)</f>
        <v>0</v>
      </c>
      <c r="K503" s="236" t="s">
        <v>1</v>
      </c>
      <c r="L503" s="45"/>
      <c r="M503" s="241" t="s">
        <v>1</v>
      </c>
      <c r="N503" s="242" t="s">
        <v>43</v>
      </c>
      <c r="O503" s="92"/>
      <c r="P503" s="243">
        <f>O503*H503</f>
        <v>0</v>
      </c>
      <c r="Q503" s="243">
        <v>0.00354</v>
      </c>
      <c r="R503" s="243">
        <f>Q503*H503</f>
        <v>0.11610137999999999</v>
      </c>
      <c r="S503" s="243">
        <v>0</v>
      </c>
      <c r="T503" s="244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45" t="s">
        <v>329</v>
      </c>
      <c r="AT503" s="245" t="s">
        <v>125</v>
      </c>
      <c r="AU503" s="245" t="s">
        <v>88</v>
      </c>
      <c r="AY503" s="18" t="s">
        <v>124</v>
      </c>
      <c r="BE503" s="246">
        <f>IF(N503="základní",J503,0)</f>
        <v>0</v>
      </c>
      <c r="BF503" s="246">
        <f>IF(N503="snížená",J503,0)</f>
        <v>0</v>
      </c>
      <c r="BG503" s="246">
        <f>IF(N503="zákl. přenesená",J503,0)</f>
        <v>0</v>
      </c>
      <c r="BH503" s="246">
        <f>IF(N503="sníž. přenesená",J503,0)</f>
        <v>0</v>
      </c>
      <c r="BI503" s="246">
        <f>IF(N503="nulová",J503,0)</f>
        <v>0</v>
      </c>
      <c r="BJ503" s="18" t="s">
        <v>86</v>
      </c>
      <c r="BK503" s="246">
        <f>ROUND(I503*H503,2)</f>
        <v>0</v>
      </c>
      <c r="BL503" s="18" t="s">
        <v>329</v>
      </c>
      <c r="BM503" s="245" t="s">
        <v>796</v>
      </c>
    </row>
    <row r="504" spans="1:51" s="14" customFormat="1" ht="12">
      <c r="A504" s="14"/>
      <c r="B504" s="266"/>
      <c r="C504" s="267"/>
      <c r="D504" s="249" t="s">
        <v>227</v>
      </c>
      <c r="E504" s="268" t="s">
        <v>1</v>
      </c>
      <c r="F504" s="269" t="s">
        <v>797</v>
      </c>
      <c r="G504" s="267"/>
      <c r="H504" s="270">
        <v>30.251</v>
      </c>
      <c r="I504" s="271"/>
      <c r="J504" s="267"/>
      <c r="K504" s="267"/>
      <c r="L504" s="272"/>
      <c r="M504" s="273"/>
      <c r="N504" s="274"/>
      <c r="O504" s="274"/>
      <c r="P504" s="274"/>
      <c r="Q504" s="274"/>
      <c r="R504" s="274"/>
      <c r="S504" s="274"/>
      <c r="T504" s="275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6" t="s">
        <v>227</v>
      </c>
      <c r="AU504" s="276" t="s">
        <v>88</v>
      </c>
      <c r="AV504" s="14" t="s">
        <v>88</v>
      </c>
      <c r="AW504" s="14" t="s">
        <v>33</v>
      </c>
      <c r="AX504" s="14" t="s">
        <v>78</v>
      </c>
      <c r="AY504" s="276" t="s">
        <v>124</v>
      </c>
    </row>
    <row r="505" spans="1:51" s="14" customFormat="1" ht="12">
      <c r="A505" s="14"/>
      <c r="B505" s="266"/>
      <c r="C505" s="267"/>
      <c r="D505" s="249" t="s">
        <v>227</v>
      </c>
      <c r="E505" s="268" t="s">
        <v>1</v>
      </c>
      <c r="F505" s="269" t="s">
        <v>798</v>
      </c>
      <c r="G505" s="267"/>
      <c r="H505" s="270">
        <v>2.546</v>
      </c>
      <c r="I505" s="271"/>
      <c r="J505" s="267"/>
      <c r="K505" s="267"/>
      <c r="L505" s="272"/>
      <c r="M505" s="273"/>
      <c r="N505" s="274"/>
      <c r="O505" s="274"/>
      <c r="P505" s="274"/>
      <c r="Q505" s="274"/>
      <c r="R505" s="274"/>
      <c r="S505" s="274"/>
      <c r="T505" s="275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6" t="s">
        <v>227</v>
      </c>
      <c r="AU505" s="276" t="s">
        <v>88</v>
      </c>
      <c r="AV505" s="14" t="s">
        <v>88</v>
      </c>
      <c r="AW505" s="14" t="s">
        <v>33</v>
      </c>
      <c r="AX505" s="14" t="s">
        <v>78</v>
      </c>
      <c r="AY505" s="276" t="s">
        <v>124</v>
      </c>
    </row>
    <row r="506" spans="1:51" s="15" customFormat="1" ht="12">
      <c r="A506" s="15"/>
      <c r="B506" s="277"/>
      <c r="C506" s="278"/>
      <c r="D506" s="249" t="s">
        <v>227</v>
      </c>
      <c r="E506" s="279" t="s">
        <v>1</v>
      </c>
      <c r="F506" s="280" t="s">
        <v>257</v>
      </c>
      <c r="G506" s="278"/>
      <c r="H506" s="281">
        <v>32.797</v>
      </c>
      <c r="I506" s="282"/>
      <c r="J506" s="278"/>
      <c r="K506" s="278"/>
      <c r="L506" s="283"/>
      <c r="M506" s="284"/>
      <c r="N506" s="285"/>
      <c r="O506" s="285"/>
      <c r="P506" s="285"/>
      <c r="Q506" s="285"/>
      <c r="R506" s="285"/>
      <c r="S506" s="285"/>
      <c r="T506" s="286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87" t="s">
        <v>227</v>
      </c>
      <c r="AU506" s="287" t="s">
        <v>88</v>
      </c>
      <c r="AV506" s="15" t="s">
        <v>123</v>
      </c>
      <c r="AW506" s="15" t="s">
        <v>33</v>
      </c>
      <c r="AX506" s="15" t="s">
        <v>86</v>
      </c>
      <c r="AY506" s="287" t="s">
        <v>124</v>
      </c>
    </row>
    <row r="507" spans="1:65" s="2" customFormat="1" ht="16.5" customHeight="1">
      <c r="A507" s="39"/>
      <c r="B507" s="40"/>
      <c r="C507" s="234" t="s">
        <v>799</v>
      </c>
      <c r="D507" s="234" t="s">
        <v>125</v>
      </c>
      <c r="E507" s="235" t="s">
        <v>800</v>
      </c>
      <c r="F507" s="236" t="s">
        <v>801</v>
      </c>
      <c r="G507" s="237" t="s">
        <v>225</v>
      </c>
      <c r="H507" s="238">
        <v>35.443</v>
      </c>
      <c r="I507" s="239"/>
      <c r="J507" s="240">
        <f>ROUND(I507*H507,2)</f>
        <v>0</v>
      </c>
      <c r="K507" s="236" t="s">
        <v>1</v>
      </c>
      <c r="L507" s="45"/>
      <c r="M507" s="241" t="s">
        <v>1</v>
      </c>
      <c r="N507" s="242" t="s">
        <v>43</v>
      </c>
      <c r="O507" s="92"/>
      <c r="P507" s="243">
        <f>O507*H507</f>
        <v>0</v>
      </c>
      <c r="Q507" s="243">
        <v>0.00354</v>
      </c>
      <c r="R507" s="243">
        <f>Q507*H507</f>
        <v>0.12546822</v>
      </c>
      <c r="S507" s="243">
        <v>0</v>
      </c>
      <c r="T507" s="244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45" t="s">
        <v>329</v>
      </c>
      <c r="AT507" s="245" t="s">
        <v>125</v>
      </c>
      <c r="AU507" s="245" t="s">
        <v>88</v>
      </c>
      <c r="AY507" s="18" t="s">
        <v>124</v>
      </c>
      <c r="BE507" s="246">
        <f>IF(N507="základní",J507,0)</f>
        <v>0</v>
      </c>
      <c r="BF507" s="246">
        <f>IF(N507="snížená",J507,0)</f>
        <v>0</v>
      </c>
      <c r="BG507" s="246">
        <f>IF(N507="zákl. přenesená",J507,0)</f>
        <v>0</v>
      </c>
      <c r="BH507" s="246">
        <f>IF(N507="sníž. přenesená",J507,0)</f>
        <v>0</v>
      </c>
      <c r="BI507" s="246">
        <f>IF(N507="nulová",J507,0)</f>
        <v>0</v>
      </c>
      <c r="BJ507" s="18" t="s">
        <v>86</v>
      </c>
      <c r="BK507" s="246">
        <f>ROUND(I507*H507,2)</f>
        <v>0</v>
      </c>
      <c r="BL507" s="18" t="s">
        <v>329</v>
      </c>
      <c r="BM507" s="245" t="s">
        <v>802</v>
      </c>
    </row>
    <row r="508" spans="1:51" s="14" customFormat="1" ht="12">
      <c r="A508" s="14"/>
      <c r="B508" s="266"/>
      <c r="C508" s="267"/>
      <c r="D508" s="249" t="s">
        <v>227</v>
      </c>
      <c r="E508" s="268" t="s">
        <v>1</v>
      </c>
      <c r="F508" s="269" t="s">
        <v>803</v>
      </c>
      <c r="G508" s="267"/>
      <c r="H508" s="270">
        <v>2.64</v>
      </c>
      <c r="I508" s="271"/>
      <c r="J508" s="267"/>
      <c r="K508" s="267"/>
      <c r="L508" s="272"/>
      <c r="M508" s="273"/>
      <c r="N508" s="274"/>
      <c r="O508" s="274"/>
      <c r="P508" s="274"/>
      <c r="Q508" s="274"/>
      <c r="R508" s="274"/>
      <c r="S508" s="274"/>
      <c r="T508" s="275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6" t="s">
        <v>227</v>
      </c>
      <c r="AU508" s="276" t="s">
        <v>88</v>
      </c>
      <c r="AV508" s="14" t="s">
        <v>88</v>
      </c>
      <c r="AW508" s="14" t="s">
        <v>33</v>
      </c>
      <c r="AX508" s="14" t="s">
        <v>78</v>
      </c>
      <c r="AY508" s="276" t="s">
        <v>124</v>
      </c>
    </row>
    <row r="509" spans="1:51" s="14" customFormat="1" ht="12">
      <c r="A509" s="14"/>
      <c r="B509" s="266"/>
      <c r="C509" s="267"/>
      <c r="D509" s="249" t="s">
        <v>227</v>
      </c>
      <c r="E509" s="268" t="s">
        <v>1</v>
      </c>
      <c r="F509" s="269" t="s">
        <v>804</v>
      </c>
      <c r="G509" s="267"/>
      <c r="H509" s="270">
        <v>1.4</v>
      </c>
      <c r="I509" s="271"/>
      <c r="J509" s="267"/>
      <c r="K509" s="267"/>
      <c r="L509" s="272"/>
      <c r="M509" s="273"/>
      <c r="N509" s="274"/>
      <c r="O509" s="274"/>
      <c r="P509" s="274"/>
      <c r="Q509" s="274"/>
      <c r="R509" s="274"/>
      <c r="S509" s="274"/>
      <c r="T509" s="275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76" t="s">
        <v>227</v>
      </c>
      <c r="AU509" s="276" t="s">
        <v>88</v>
      </c>
      <c r="AV509" s="14" t="s">
        <v>88</v>
      </c>
      <c r="AW509" s="14" t="s">
        <v>33</v>
      </c>
      <c r="AX509" s="14" t="s">
        <v>78</v>
      </c>
      <c r="AY509" s="276" t="s">
        <v>124</v>
      </c>
    </row>
    <row r="510" spans="1:51" s="14" customFormat="1" ht="12">
      <c r="A510" s="14"/>
      <c r="B510" s="266"/>
      <c r="C510" s="267"/>
      <c r="D510" s="249" t="s">
        <v>227</v>
      </c>
      <c r="E510" s="268" t="s">
        <v>1</v>
      </c>
      <c r="F510" s="269" t="s">
        <v>805</v>
      </c>
      <c r="G510" s="267"/>
      <c r="H510" s="270">
        <v>2</v>
      </c>
      <c r="I510" s="271"/>
      <c r="J510" s="267"/>
      <c r="K510" s="267"/>
      <c r="L510" s="272"/>
      <c r="M510" s="273"/>
      <c r="N510" s="274"/>
      <c r="O510" s="274"/>
      <c r="P510" s="274"/>
      <c r="Q510" s="274"/>
      <c r="R510" s="274"/>
      <c r="S510" s="274"/>
      <c r="T510" s="275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6" t="s">
        <v>227</v>
      </c>
      <c r="AU510" s="276" t="s">
        <v>88</v>
      </c>
      <c r="AV510" s="14" t="s">
        <v>88</v>
      </c>
      <c r="AW510" s="14" t="s">
        <v>33</v>
      </c>
      <c r="AX510" s="14" t="s">
        <v>78</v>
      </c>
      <c r="AY510" s="276" t="s">
        <v>124</v>
      </c>
    </row>
    <row r="511" spans="1:51" s="14" customFormat="1" ht="12">
      <c r="A511" s="14"/>
      <c r="B511" s="266"/>
      <c r="C511" s="267"/>
      <c r="D511" s="249" t="s">
        <v>227</v>
      </c>
      <c r="E511" s="268" t="s">
        <v>1</v>
      </c>
      <c r="F511" s="269" t="s">
        <v>806</v>
      </c>
      <c r="G511" s="267"/>
      <c r="H511" s="270">
        <v>9.588</v>
      </c>
      <c r="I511" s="271"/>
      <c r="J511" s="267"/>
      <c r="K511" s="267"/>
      <c r="L511" s="272"/>
      <c r="M511" s="273"/>
      <c r="N511" s="274"/>
      <c r="O511" s="274"/>
      <c r="P511" s="274"/>
      <c r="Q511" s="274"/>
      <c r="R511" s="274"/>
      <c r="S511" s="274"/>
      <c r="T511" s="275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76" t="s">
        <v>227</v>
      </c>
      <c r="AU511" s="276" t="s">
        <v>88</v>
      </c>
      <c r="AV511" s="14" t="s">
        <v>88</v>
      </c>
      <c r="AW511" s="14" t="s">
        <v>33</v>
      </c>
      <c r="AX511" s="14" t="s">
        <v>78</v>
      </c>
      <c r="AY511" s="276" t="s">
        <v>124</v>
      </c>
    </row>
    <row r="512" spans="1:51" s="14" customFormat="1" ht="12">
      <c r="A512" s="14"/>
      <c r="B512" s="266"/>
      <c r="C512" s="267"/>
      <c r="D512" s="249" t="s">
        <v>227</v>
      </c>
      <c r="E512" s="268" t="s">
        <v>1</v>
      </c>
      <c r="F512" s="269" t="s">
        <v>807</v>
      </c>
      <c r="G512" s="267"/>
      <c r="H512" s="270">
        <v>0.423</v>
      </c>
      <c r="I512" s="271"/>
      <c r="J512" s="267"/>
      <c r="K512" s="267"/>
      <c r="L512" s="272"/>
      <c r="M512" s="273"/>
      <c r="N512" s="274"/>
      <c r="O512" s="274"/>
      <c r="P512" s="274"/>
      <c r="Q512" s="274"/>
      <c r="R512" s="274"/>
      <c r="S512" s="274"/>
      <c r="T512" s="275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76" t="s">
        <v>227</v>
      </c>
      <c r="AU512" s="276" t="s">
        <v>88</v>
      </c>
      <c r="AV512" s="14" t="s">
        <v>88</v>
      </c>
      <c r="AW512" s="14" t="s">
        <v>33</v>
      </c>
      <c r="AX512" s="14" t="s">
        <v>78</v>
      </c>
      <c r="AY512" s="276" t="s">
        <v>124</v>
      </c>
    </row>
    <row r="513" spans="1:51" s="14" customFormat="1" ht="12">
      <c r="A513" s="14"/>
      <c r="B513" s="266"/>
      <c r="C513" s="267"/>
      <c r="D513" s="249" t="s">
        <v>227</v>
      </c>
      <c r="E513" s="268" t="s">
        <v>1</v>
      </c>
      <c r="F513" s="269" t="s">
        <v>808</v>
      </c>
      <c r="G513" s="267"/>
      <c r="H513" s="270">
        <v>15.708</v>
      </c>
      <c r="I513" s="271"/>
      <c r="J513" s="267"/>
      <c r="K513" s="267"/>
      <c r="L513" s="272"/>
      <c r="M513" s="273"/>
      <c r="N513" s="274"/>
      <c r="O513" s="274"/>
      <c r="P513" s="274"/>
      <c r="Q513" s="274"/>
      <c r="R513" s="274"/>
      <c r="S513" s="274"/>
      <c r="T513" s="275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76" t="s">
        <v>227</v>
      </c>
      <c r="AU513" s="276" t="s">
        <v>88</v>
      </c>
      <c r="AV513" s="14" t="s">
        <v>88</v>
      </c>
      <c r="AW513" s="14" t="s">
        <v>33</v>
      </c>
      <c r="AX513" s="14" t="s">
        <v>78</v>
      </c>
      <c r="AY513" s="276" t="s">
        <v>124</v>
      </c>
    </row>
    <row r="514" spans="1:51" s="14" customFormat="1" ht="12">
      <c r="A514" s="14"/>
      <c r="B514" s="266"/>
      <c r="C514" s="267"/>
      <c r="D514" s="249" t="s">
        <v>227</v>
      </c>
      <c r="E514" s="268" t="s">
        <v>1</v>
      </c>
      <c r="F514" s="269" t="s">
        <v>809</v>
      </c>
      <c r="G514" s="267"/>
      <c r="H514" s="270">
        <v>0.462</v>
      </c>
      <c r="I514" s="271"/>
      <c r="J514" s="267"/>
      <c r="K514" s="267"/>
      <c r="L514" s="272"/>
      <c r="M514" s="273"/>
      <c r="N514" s="274"/>
      <c r="O514" s="274"/>
      <c r="P514" s="274"/>
      <c r="Q514" s="274"/>
      <c r="R514" s="274"/>
      <c r="S514" s="274"/>
      <c r="T514" s="275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76" t="s">
        <v>227</v>
      </c>
      <c r="AU514" s="276" t="s">
        <v>88</v>
      </c>
      <c r="AV514" s="14" t="s">
        <v>88</v>
      </c>
      <c r="AW514" s="14" t="s">
        <v>33</v>
      </c>
      <c r="AX514" s="14" t="s">
        <v>78</v>
      </c>
      <c r="AY514" s="276" t="s">
        <v>124</v>
      </c>
    </row>
    <row r="515" spans="1:51" s="16" customFormat="1" ht="12">
      <c r="A515" s="16"/>
      <c r="B515" s="290"/>
      <c r="C515" s="291"/>
      <c r="D515" s="249" t="s">
        <v>227</v>
      </c>
      <c r="E515" s="292" t="s">
        <v>1</v>
      </c>
      <c r="F515" s="293" t="s">
        <v>312</v>
      </c>
      <c r="G515" s="291"/>
      <c r="H515" s="294">
        <v>32.221</v>
      </c>
      <c r="I515" s="295"/>
      <c r="J515" s="291"/>
      <c r="K515" s="291"/>
      <c r="L515" s="296"/>
      <c r="M515" s="297"/>
      <c r="N515" s="298"/>
      <c r="O515" s="298"/>
      <c r="P515" s="298"/>
      <c r="Q515" s="298"/>
      <c r="R515" s="298"/>
      <c r="S515" s="298"/>
      <c r="T515" s="299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T515" s="300" t="s">
        <v>227</v>
      </c>
      <c r="AU515" s="300" t="s">
        <v>88</v>
      </c>
      <c r="AV515" s="16" t="s">
        <v>134</v>
      </c>
      <c r="AW515" s="16" t="s">
        <v>33</v>
      </c>
      <c r="AX515" s="16" t="s">
        <v>78</v>
      </c>
      <c r="AY515" s="300" t="s">
        <v>124</v>
      </c>
    </row>
    <row r="516" spans="1:51" s="14" customFormat="1" ht="12">
      <c r="A516" s="14"/>
      <c r="B516" s="266"/>
      <c r="C516" s="267"/>
      <c r="D516" s="249" t="s">
        <v>227</v>
      </c>
      <c r="E516" s="268" t="s">
        <v>1</v>
      </c>
      <c r="F516" s="269" t="s">
        <v>810</v>
      </c>
      <c r="G516" s="267"/>
      <c r="H516" s="270">
        <v>3.222</v>
      </c>
      <c r="I516" s="271"/>
      <c r="J516" s="267"/>
      <c r="K516" s="267"/>
      <c r="L516" s="272"/>
      <c r="M516" s="273"/>
      <c r="N516" s="274"/>
      <c r="O516" s="274"/>
      <c r="P516" s="274"/>
      <c r="Q516" s="274"/>
      <c r="R516" s="274"/>
      <c r="S516" s="274"/>
      <c r="T516" s="275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76" t="s">
        <v>227</v>
      </c>
      <c r="AU516" s="276" t="s">
        <v>88</v>
      </c>
      <c r="AV516" s="14" t="s">
        <v>88</v>
      </c>
      <c r="AW516" s="14" t="s">
        <v>33</v>
      </c>
      <c r="AX516" s="14" t="s">
        <v>78</v>
      </c>
      <c r="AY516" s="276" t="s">
        <v>124</v>
      </c>
    </row>
    <row r="517" spans="1:51" s="15" customFormat="1" ht="12">
      <c r="A517" s="15"/>
      <c r="B517" s="277"/>
      <c r="C517" s="278"/>
      <c r="D517" s="249" t="s">
        <v>227</v>
      </c>
      <c r="E517" s="279" t="s">
        <v>1</v>
      </c>
      <c r="F517" s="280" t="s">
        <v>257</v>
      </c>
      <c r="G517" s="278"/>
      <c r="H517" s="281">
        <v>35.443</v>
      </c>
      <c r="I517" s="282"/>
      <c r="J517" s="278"/>
      <c r="K517" s="278"/>
      <c r="L517" s="283"/>
      <c r="M517" s="284"/>
      <c r="N517" s="285"/>
      <c r="O517" s="285"/>
      <c r="P517" s="285"/>
      <c r="Q517" s="285"/>
      <c r="R517" s="285"/>
      <c r="S517" s="285"/>
      <c r="T517" s="286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87" t="s">
        <v>227</v>
      </c>
      <c r="AU517" s="287" t="s">
        <v>88</v>
      </c>
      <c r="AV517" s="15" t="s">
        <v>123</v>
      </c>
      <c r="AW517" s="15" t="s">
        <v>33</v>
      </c>
      <c r="AX517" s="15" t="s">
        <v>86</v>
      </c>
      <c r="AY517" s="287" t="s">
        <v>124</v>
      </c>
    </row>
    <row r="518" spans="1:65" s="2" customFormat="1" ht="16.5" customHeight="1">
      <c r="A518" s="39"/>
      <c r="B518" s="40"/>
      <c r="C518" s="234" t="s">
        <v>811</v>
      </c>
      <c r="D518" s="234" t="s">
        <v>125</v>
      </c>
      <c r="E518" s="235" t="s">
        <v>812</v>
      </c>
      <c r="F518" s="236" t="s">
        <v>813</v>
      </c>
      <c r="G518" s="237" t="s">
        <v>225</v>
      </c>
      <c r="H518" s="238">
        <v>752.842</v>
      </c>
      <c r="I518" s="239"/>
      <c r="J518" s="240">
        <f>ROUND(I518*H518,2)</f>
        <v>0</v>
      </c>
      <c r="K518" s="236" t="s">
        <v>1</v>
      </c>
      <c r="L518" s="45"/>
      <c r="M518" s="241" t="s">
        <v>1</v>
      </c>
      <c r="N518" s="242" t="s">
        <v>43</v>
      </c>
      <c r="O518" s="92"/>
      <c r="P518" s="243">
        <f>O518*H518</f>
        <v>0</v>
      </c>
      <c r="Q518" s="243">
        <v>0.00354</v>
      </c>
      <c r="R518" s="243">
        <f>Q518*H518</f>
        <v>2.6650606800000003</v>
      </c>
      <c r="S518" s="243">
        <v>0</v>
      </c>
      <c r="T518" s="244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45" t="s">
        <v>329</v>
      </c>
      <c r="AT518" s="245" t="s">
        <v>125</v>
      </c>
      <c r="AU518" s="245" t="s">
        <v>88</v>
      </c>
      <c r="AY518" s="18" t="s">
        <v>124</v>
      </c>
      <c r="BE518" s="246">
        <f>IF(N518="základní",J518,0)</f>
        <v>0</v>
      </c>
      <c r="BF518" s="246">
        <f>IF(N518="snížená",J518,0)</f>
        <v>0</v>
      </c>
      <c r="BG518" s="246">
        <f>IF(N518="zákl. přenesená",J518,0)</f>
        <v>0</v>
      </c>
      <c r="BH518" s="246">
        <f>IF(N518="sníž. přenesená",J518,0)</f>
        <v>0</v>
      </c>
      <c r="BI518" s="246">
        <f>IF(N518="nulová",J518,0)</f>
        <v>0</v>
      </c>
      <c r="BJ518" s="18" t="s">
        <v>86</v>
      </c>
      <c r="BK518" s="246">
        <f>ROUND(I518*H518,2)</f>
        <v>0</v>
      </c>
      <c r="BL518" s="18" t="s">
        <v>329</v>
      </c>
      <c r="BM518" s="245" t="s">
        <v>814</v>
      </c>
    </row>
    <row r="519" spans="1:51" s="14" customFormat="1" ht="12">
      <c r="A519" s="14"/>
      <c r="B519" s="266"/>
      <c r="C519" s="267"/>
      <c r="D519" s="249" t="s">
        <v>227</v>
      </c>
      <c r="E519" s="268" t="s">
        <v>1</v>
      </c>
      <c r="F519" s="269" t="s">
        <v>815</v>
      </c>
      <c r="G519" s="267"/>
      <c r="H519" s="270">
        <v>156.4</v>
      </c>
      <c r="I519" s="271"/>
      <c r="J519" s="267"/>
      <c r="K519" s="267"/>
      <c r="L519" s="272"/>
      <c r="M519" s="273"/>
      <c r="N519" s="274"/>
      <c r="O519" s="274"/>
      <c r="P519" s="274"/>
      <c r="Q519" s="274"/>
      <c r="R519" s="274"/>
      <c r="S519" s="274"/>
      <c r="T519" s="27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76" t="s">
        <v>227</v>
      </c>
      <c r="AU519" s="276" t="s">
        <v>88</v>
      </c>
      <c r="AV519" s="14" t="s">
        <v>88</v>
      </c>
      <c r="AW519" s="14" t="s">
        <v>33</v>
      </c>
      <c r="AX519" s="14" t="s">
        <v>78</v>
      </c>
      <c r="AY519" s="276" t="s">
        <v>124</v>
      </c>
    </row>
    <row r="520" spans="1:51" s="14" customFormat="1" ht="12">
      <c r="A520" s="14"/>
      <c r="B520" s="266"/>
      <c r="C520" s="267"/>
      <c r="D520" s="249" t="s">
        <v>227</v>
      </c>
      <c r="E520" s="268" t="s">
        <v>1</v>
      </c>
      <c r="F520" s="269" t="s">
        <v>816</v>
      </c>
      <c r="G520" s="267"/>
      <c r="H520" s="270">
        <v>62.6</v>
      </c>
      <c r="I520" s="271"/>
      <c r="J520" s="267"/>
      <c r="K520" s="267"/>
      <c r="L520" s="272"/>
      <c r="M520" s="273"/>
      <c r="N520" s="274"/>
      <c r="O520" s="274"/>
      <c r="P520" s="274"/>
      <c r="Q520" s="274"/>
      <c r="R520" s="274"/>
      <c r="S520" s="274"/>
      <c r="T520" s="275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6" t="s">
        <v>227</v>
      </c>
      <c r="AU520" s="276" t="s">
        <v>88</v>
      </c>
      <c r="AV520" s="14" t="s">
        <v>88</v>
      </c>
      <c r="AW520" s="14" t="s">
        <v>33</v>
      </c>
      <c r="AX520" s="14" t="s">
        <v>78</v>
      </c>
      <c r="AY520" s="276" t="s">
        <v>124</v>
      </c>
    </row>
    <row r="521" spans="1:51" s="14" customFormat="1" ht="12">
      <c r="A521" s="14"/>
      <c r="B521" s="266"/>
      <c r="C521" s="267"/>
      <c r="D521" s="249" t="s">
        <v>227</v>
      </c>
      <c r="E521" s="268" t="s">
        <v>1</v>
      </c>
      <c r="F521" s="269" t="s">
        <v>817</v>
      </c>
      <c r="G521" s="267"/>
      <c r="H521" s="270">
        <v>172.8</v>
      </c>
      <c r="I521" s="271"/>
      <c r="J521" s="267"/>
      <c r="K521" s="267"/>
      <c r="L521" s="272"/>
      <c r="M521" s="273"/>
      <c r="N521" s="274"/>
      <c r="O521" s="274"/>
      <c r="P521" s="274"/>
      <c r="Q521" s="274"/>
      <c r="R521" s="274"/>
      <c r="S521" s="274"/>
      <c r="T521" s="275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76" t="s">
        <v>227</v>
      </c>
      <c r="AU521" s="276" t="s">
        <v>88</v>
      </c>
      <c r="AV521" s="14" t="s">
        <v>88</v>
      </c>
      <c r="AW521" s="14" t="s">
        <v>33</v>
      </c>
      <c r="AX521" s="14" t="s">
        <v>78</v>
      </c>
      <c r="AY521" s="276" t="s">
        <v>124</v>
      </c>
    </row>
    <row r="522" spans="1:51" s="14" customFormat="1" ht="12">
      <c r="A522" s="14"/>
      <c r="B522" s="266"/>
      <c r="C522" s="267"/>
      <c r="D522" s="249" t="s">
        <v>227</v>
      </c>
      <c r="E522" s="268" t="s">
        <v>1</v>
      </c>
      <c r="F522" s="269" t="s">
        <v>818</v>
      </c>
      <c r="G522" s="267"/>
      <c r="H522" s="270">
        <v>160</v>
      </c>
      <c r="I522" s="271"/>
      <c r="J522" s="267"/>
      <c r="K522" s="267"/>
      <c r="L522" s="272"/>
      <c r="M522" s="273"/>
      <c r="N522" s="274"/>
      <c r="O522" s="274"/>
      <c r="P522" s="274"/>
      <c r="Q522" s="274"/>
      <c r="R522" s="274"/>
      <c r="S522" s="274"/>
      <c r="T522" s="27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6" t="s">
        <v>227</v>
      </c>
      <c r="AU522" s="276" t="s">
        <v>88</v>
      </c>
      <c r="AV522" s="14" t="s">
        <v>88</v>
      </c>
      <c r="AW522" s="14" t="s">
        <v>33</v>
      </c>
      <c r="AX522" s="14" t="s">
        <v>78</v>
      </c>
      <c r="AY522" s="276" t="s">
        <v>124</v>
      </c>
    </row>
    <row r="523" spans="1:51" s="14" customFormat="1" ht="12">
      <c r="A523" s="14"/>
      <c r="B523" s="266"/>
      <c r="C523" s="267"/>
      <c r="D523" s="249" t="s">
        <v>227</v>
      </c>
      <c r="E523" s="268" t="s">
        <v>1</v>
      </c>
      <c r="F523" s="269" t="s">
        <v>819</v>
      </c>
      <c r="G523" s="267"/>
      <c r="H523" s="270">
        <v>83.468</v>
      </c>
      <c r="I523" s="271"/>
      <c r="J523" s="267"/>
      <c r="K523" s="267"/>
      <c r="L523" s="272"/>
      <c r="M523" s="273"/>
      <c r="N523" s="274"/>
      <c r="O523" s="274"/>
      <c r="P523" s="274"/>
      <c r="Q523" s="274"/>
      <c r="R523" s="274"/>
      <c r="S523" s="274"/>
      <c r="T523" s="275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76" t="s">
        <v>227</v>
      </c>
      <c r="AU523" s="276" t="s">
        <v>88</v>
      </c>
      <c r="AV523" s="14" t="s">
        <v>88</v>
      </c>
      <c r="AW523" s="14" t="s">
        <v>33</v>
      </c>
      <c r="AX523" s="14" t="s">
        <v>78</v>
      </c>
      <c r="AY523" s="276" t="s">
        <v>124</v>
      </c>
    </row>
    <row r="524" spans="1:51" s="14" customFormat="1" ht="12">
      <c r="A524" s="14"/>
      <c r="B524" s="266"/>
      <c r="C524" s="267"/>
      <c r="D524" s="249" t="s">
        <v>227</v>
      </c>
      <c r="E524" s="268" t="s">
        <v>1</v>
      </c>
      <c r="F524" s="269" t="s">
        <v>820</v>
      </c>
      <c r="G524" s="267"/>
      <c r="H524" s="270">
        <v>7.905</v>
      </c>
      <c r="I524" s="271"/>
      <c r="J524" s="267"/>
      <c r="K524" s="267"/>
      <c r="L524" s="272"/>
      <c r="M524" s="273"/>
      <c r="N524" s="274"/>
      <c r="O524" s="274"/>
      <c r="P524" s="274"/>
      <c r="Q524" s="274"/>
      <c r="R524" s="274"/>
      <c r="S524" s="274"/>
      <c r="T524" s="275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76" t="s">
        <v>227</v>
      </c>
      <c r="AU524" s="276" t="s">
        <v>88</v>
      </c>
      <c r="AV524" s="14" t="s">
        <v>88</v>
      </c>
      <c r="AW524" s="14" t="s">
        <v>33</v>
      </c>
      <c r="AX524" s="14" t="s">
        <v>78</v>
      </c>
      <c r="AY524" s="276" t="s">
        <v>124</v>
      </c>
    </row>
    <row r="525" spans="1:51" s="14" customFormat="1" ht="12">
      <c r="A525" s="14"/>
      <c r="B525" s="266"/>
      <c r="C525" s="267"/>
      <c r="D525" s="249" t="s">
        <v>227</v>
      </c>
      <c r="E525" s="268" t="s">
        <v>1</v>
      </c>
      <c r="F525" s="269" t="s">
        <v>821</v>
      </c>
      <c r="G525" s="267"/>
      <c r="H525" s="270">
        <v>24.955</v>
      </c>
      <c r="I525" s="271"/>
      <c r="J525" s="267"/>
      <c r="K525" s="267"/>
      <c r="L525" s="272"/>
      <c r="M525" s="273"/>
      <c r="N525" s="274"/>
      <c r="O525" s="274"/>
      <c r="P525" s="274"/>
      <c r="Q525" s="274"/>
      <c r="R525" s="274"/>
      <c r="S525" s="274"/>
      <c r="T525" s="275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6" t="s">
        <v>227</v>
      </c>
      <c r="AU525" s="276" t="s">
        <v>88</v>
      </c>
      <c r="AV525" s="14" t="s">
        <v>88</v>
      </c>
      <c r="AW525" s="14" t="s">
        <v>33</v>
      </c>
      <c r="AX525" s="14" t="s">
        <v>78</v>
      </c>
      <c r="AY525" s="276" t="s">
        <v>124</v>
      </c>
    </row>
    <row r="526" spans="1:51" s="14" customFormat="1" ht="12">
      <c r="A526" s="14"/>
      <c r="B526" s="266"/>
      <c r="C526" s="267"/>
      <c r="D526" s="249" t="s">
        <v>227</v>
      </c>
      <c r="E526" s="268" t="s">
        <v>1</v>
      </c>
      <c r="F526" s="269" t="s">
        <v>822</v>
      </c>
      <c r="G526" s="267"/>
      <c r="H526" s="270">
        <v>13.099</v>
      </c>
      <c r="I526" s="271"/>
      <c r="J526" s="267"/>
      <c r="K526" s="267"/>
      <c r="L526" s="272"/>
      <c r="M526" s="273"/>
      <c r="N526" s="274"/>
      <c r="O526" s="274"/>
      <c r="P526" s="274"/>
      <c r="Q526" s="274"/>
      <c r="R526" s="274"/>
      <c r="S526" s="274"/>
      <c r="T526" s="275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6" t="s">
        <v>227</v>
      </c>
      <c r="AU526" s="276" t="s">
        <v>88</v>
      </c>
      <c r="AV526" s="14" t="s">
        <v>88</v>
      </c>
      <c r="AW526" s="14" t="s">
        <v>33</v>
      </c>
      <c r="AX526" s="14" t="s">
        <v>78</v>
      </c>
      <c r="AY526" s="276" t="s">
        <v>124</v>
      </c>
    </row>
    <row r="527" spans="1:51" s="14" customFormat="1" ht="12">
      <c r="A527" s="14"/>
      <c r="B527" s="266"/>
      <c r="C527" s="267"/>
      <c r="D527" s="249" t="s">
        <v>227</v>
      </c>
      <c r="E527" s="268" t="s">
        <v>1</v>
      </c>
      <c r="F527" s="269" t="s">
        <v>823</v>
      </c>
      <c r="G527" s="267"/>
      <c r="H527" s="270">
        <v>3.175</v>
      </c>
      <c r="I527" s="271"/>
      <c r="J527" s="267"/>
      <c r="K527" s="267"/>
      <c r="L527" s="272"/>
      <c r="M527" s="273"/>
      <c r="N527" s="274"/>
      <c r="O527" s="274"/>
      <c r="P527" s="274"/>
      <c r="Q527" s="274"/>
      <c r="R527" s="274"/>
      <c r="S527" s="274"/>
      <c r="T527" s="275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76" t="s">
        <v>227</v>
      </c>
      <c r="AU527" s="276" t="s">
        <v>88</v>
      </c>
      <c r="AV527" s="14" t="s">
        <v>88</v>
      </c>
      <c r="AW527" s="14" t="s">
        <v>33</v>
      </c>
      <c r="AX527" s="14" t="s">
        <v>78</v>
      </c>
      <c r="AY527" s="276" t="s">
        <v>124</v>
      </c>
    </row>
    <row r="528" spans="1:51" s="16" customFormat="1" ht="12">
      <c r="A528" s="16"/>
      <c r="B528" s="290"/>
      <c r="C528" s="291"/>
      <c r="D528" s="249" t="s">
        <v>227</v>
      </c>
      <c r="E528" s="292" t="s">
        <v>1</v>
      </c>
      <c r="F528" s="293" t="s">
        <v>312</v>
      </c>
      <c r="G528" s="291"/>
      <c r="H528" s="294">
        <v>684.402</v>
      </c>
      <c r="I528" s="295"/>
      <c r="J528" s="291"/>
      <c r="K528" s="291"/>
      <c r="L528" s="296"/>
      <c r="M528" s="297"/>
      <c r="N528" s="298"/>
      <c r="O528" s="298"/>
      <c r="P528" s="298"/>
      <c r="Q528" s="298"/>
      <c r="R528" s="298"/>
      <c r="S528" s="298"/>
      <c r="T528" s="299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T528" s="300" t="s">
        <v>227</v>
      </c>
      <c r="AU528" s="300" t="s">
        <v>88</v>
      </c>
      <c r="AV528" s="16" t="s">
        <v>134</v>
      </c>
      <c r="AW528" s="16" t="s">
        <v>33</v>
      </c>
      <c r="AX528" s="16" t="s">
        <v>78</v>
      </c>
      <c r="AY528" s="300" t="s">
        <v>124</v>
      </c>
    </row>
    <row r="529" spans="1:51" s="14" customFormat="1" ht="12">
      <c r="A529" s="14"/>
      <c r="B529" s="266"/>
      <c r="C529" s="267"/>
      <c r="D529" s="249" t="s">
        <v>227</v>
      </c>
      <c r="E529" s="268" t="s">
        <v>1</v>
      </c>
      <c r="F529" s="269" t="s">
        <v>824</v>
      </c>
      <c r="G529" s="267"/>
      <c r="H529" s="270">
        <v>68.44</v>
      </c>
      <c r="I529" s="271"/>
      <c r="J529" s="267"/>
      <c r="K529" s="267"/>
      <c r="L529" s="272"/>
      <c r="M529" s="273"/>
      <c r="N529" s="274"/>
      <c r="O529" s="274"/>
      <c r="P529" s="274"/>
      <c r="Q529" s="274"/>
      <c r="R529" s="274"/>
      <c r="S529" s="274"/>
      <c r="T529" s="275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6" t="s">
        <v>227</v>
      </c>
      <c r="AU529" s="276" t="s">
        <v>88</v>
      </c>
      <c r="AV529" s="14" t="s">
        <v>88</v>
      </c>
      <c r="AW529" s="14" t="s">
        <v>33</v>
      </c>
      <c r="AX529" s="14" t="s">
        <v>78</v>
      </c>
      <c r="AY529" s="276" t="s">
        <v>124</v>
      </c>
    </row>
    <row r="530" spans="1:51" s="15" customFormat="1" ht="12">
      <c r="A530" s="15"/>
      <c r="B530" s="277"/>
      <c r="C530" s="278"/>
      <c r="D530" s="249" t="s">
        <v>227</v>
      </c>
      <c r="E530" s="279" t="s">
        <v>1</v>
      </c>
      <c r="F530" s="280" t="s">
        <v>257</v>
      </c>
      <c r="G530" s="278"/>
      <c r="H530" s="281">
        <v>752.842</v>
      </c>
      <c r="I530" s="282"/>
      <c r="J530" s="278"/>
      <c r="K530" s="278"/>
      <c r="L530" s="283"/>
      <c r="M530" s="284"/>
      <c r="N530" s="285"/>
      <c r="O530" s="285"/>
      <c r="P530" s="285"/>
      <c r="Q530" s="285"/>
      <c r="R530" s="285"/>
      <c r="S530" s="285"/>
      <c r="T530" s="286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87" t="s">
        <v>227</v>
      </c>
      <c r="AU530" s="287" t="s">
        <v>88</v>
      </c>
      <c r="AV530" s="15" t="s">
        <v>123</v>
      </c>
      <c r="AW530" s="15" t="s">
        <v>33</v>
      </c>
      <c r="AX530" s="15" t="s">
        <v>86</v>
      </c>
      <c r="AY530" s="287" t="s">
        <v>124</v>
      </c>
    </row>
    <row r="531" spans="1:65" s="2" customFormat="1" ht="16.5" customHeight="1">
      <c r="A531" s="39"/>
      <c r="B531" s="40"/>
      <c r="C531" s="234" t="s">
        <v>825</v>
      </c>
      <c r="D531" s="234" t="s">
        <v>125</v>
      </c>
      <c r="E531" s="235" t="s">
        <v>826</v>
      </c>
      <c r="F531" s="236" t="s">
        <v>827</v>
      </c>
      <c r="G531" s="237" t="s">
        <v>679</v>
      </c>
      <c r="H531" s="238">
        <v>10.15</v>
      </c>
      <c r="I531" s="239"/>
      <c r="J531" s="240">
        <f>ROUND(I531*H531,2)</f>
        <v>0</v>
      </c>
      <c r="K531" s="236" t="s">
        <v>159</v>
      </c>
      <c r="L531" s="45"/>
      <c r="M531" s="241" t="s">
        <v>1</v>
      </c>
      <c r="N531" s="242" t="s">
        <v>43</v>
      </c>
      <c r="O531" s="92"/>
      <c r="P531" s="243">
        <f>O531*H531</f>
        <v>0</v>
      </c>
      <c r="Q531" s="243">
        <v>0</v>
      </c>
      <c r="R531" s="243">
        <f>Q531*H531</f>
        <v>0</v>
      </c>
      <c r="S531" s="243">
        <v>0</v>
      </c>
      <c r="T531" s="244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45" t="s">
        <v>329</v>
      </c>
      <c r="AT531" s="245" t="s">
        <v>125</v>
      </c>
      <c r="AU531" s="245" t="s">
        <v>88</v>
      </c>
      <c r="AY531" s="18" t="s">
        <v>124</v>
      </c>
      <c r="BE531" s="246">
        <f>IF(N531="základní",J531,0)</f>
        <v>0</v>
      </c>
      <c r="BF531" s="246">
        <f>IF(N531="snížená",J531,0)</f>
        <v>0</v>
      </c>
      <c r="BG531" s="246">
        <f>IF(N531="zákl. přenesená",J531,0)</f>
        <v>0</v>
      </c>
      <c r="BH531" s="246">
        <f>IF(N531="sníž. přenesená",J531,0)</f>
        <v>0</v>
      </c>
      <c r="BI531" s="246">
        <f>IF(N531="nulová",J531,0)</f>
        <v>0</v>
      </c>
      <c r="BJ531" s="18" t="s">
        <v>86</v>
      </c>
      <c r="BK531" s="246">
        <f>ROUND(I531*H531,2)</f>
        <v>0</v>
      </c>
      <c r="BL531" s="18" t="s">
        <v>329</v>
      </c>
      <c r="BM531" s="245" t="s">
        <v>828</v>
      </c>
    </row>
    <row r="532" spans="1:51" s="14" customFormat="1" ht="12">
      <c r="A532" s="14"/>
      <c r="B532" s="266"/>
      <c r="C532" s="267"/>
      <c r="D532" s="249" t="s">
        <v>227</v>
      </c>
      <c r="E532" s="268" t="s">
        <v>1</v>
      </c>
      <c r="F532" s="269" t="s">
        <v>760</v>
      </c>
      <c r="G532" s="267"/>
      <c r="H532" s="270">
        <v>4.75</v>
      </c>
      <c r="I532" s="271"/>
      <c r="J532" s="267"/>
      <c r="K532" s="267"/>
      <c r="L532" s="272"/>
      <c r="M532" s="273"/>
      <c r="N532" s="274"/>
      <c r="O532" s="274"/>
      <c r="P532" s="274"/>
      <c r="Q532" s="274"/>
      <c r="R532" s="274"/>
      <c r="S532" s="274"/>
      <c r="T532" s="27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6" t="s">
        <v>227</v>
      </c>
      <c r="AU532" s="276" t="s">
        <v>88</v>
      </c>
      <c r="AV532" s="14" t="s">
        <v>88</v>
      </c>
      <c r="AW532" s="14" t="s">
        <v>33</v>
      </c>
      <c r="AX532" s="14" t="s">
        <v>78</v>
      </c>
      <c r="AY532" s="276" t="s">
        <v>124</v>
      </c>
    </row>
    <row r="533" spans="1:51" s="14" customFormat="1" ht="12">
      <c r="A533" s="14"/>
      <c r="B533" s="266"/>
      <c r="C533" s="267"/>
      <c r="D533" s="249" t="s">
        <v>227</v>
      </c>
      <c r="E533" s="268" t="s">
        <v>1</v>
      </c>
      <c r="F533" s="269" t="s">
        <v>761</v>
      </c>
      <c r="G533" s="267"/>
      <c r="H533" s="270">
        <v>5.4</v>
      </c>
      <c r="I533" s="271"/>
      <c r="J533" s="267"/>
      <c r="K533" s="267"/>
      <c r="L533" s="272"/>
      <c r="M533" s="273"/>
      <c r="N533" s="274"/>
      <c r="O533" s="274"/>
      <c r="P533" s="274"/>
      <c r="Q533" s="274"/>
      <c r="R533" s="274"/>
      <c r="S533" s="274"/>
      <c r="T533" s="275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6" t="s">
        <v>227</v>
      </c>
      <c r="AU533" s="276" t="s">
        <v>88</v>
      </c>
      <c r="AV533" s="14" t="s">
        <v>88</v>
      </c>
      <c r="AW533" s="14" t="s">
        <v>33</v>
      </c>
      <c r="AX533" s="14" t="s">
        <v>78</v>
      </c>
      <c r="AY533" s="276" t="s">
        <v>124</v>
      </c>
    </row>
    <row r="534" spans="1:51" s="15" customFormat="1" ht="12">
      <c r="A534" s="15"/>
      <c r="B534" s="277"/>
      <c r="C534" s="278"/>
      <c r="D534" s="249" t="s">
        <v>227</v>
      </c>
      <c r="E534" s="279" t="s">
        <v>1</v>
      </c>
      <c r="F534" s="280" t="s">
        <v>257</v>
      </c>
      <c r="G534" s="278"/>
      <c r="H534" s="281">
        <v>10.15</v>
      </c>
      <c r="I534" s="282"/>
      <c r="J534" s="278"/>
      <c r="K534" s="278"/>
      <c r="L534" s="283"/>
      <c r="M534" s="284"/>
      <c r="N534" s="285"/>
      <c r="O534" s="285"/>
      <c r="P534" s="285"/>
      <c r="Q534" s="285"/>
      <c r="R534" s="285"/>
      <c r="S534" s="285"/>
      <c r="T534" s="286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87" t="s">
        <v>227</v>
      </c>
      <c r="AU534" s="287" t="s">
        <v>88</v>
      </c>
      <c r="AV534" s="15" t="s">
        <v>123</v>
      </c>
      <c r="AW534" s="15" t="s">
        <v>33</v>
      </c>
      <c r="AX534" s="15" t="s">
        <v>86</v>
      </c>
      <c r="AY534" s="287" t="s">
        <v>124</v>
      </c>
    </row>
    <row r="535" spans="1:65" s="2" customFormat="1" ht="16.5" customHeight="1">
      <c r="A535" s="39"/>
      <c r="B535" s="40"/>
      <c r="C535" s="234" t="s">
        <v>829</v>
      </c>
      <c r="D535" s="234" t="s">
        <v>125</v>
      </c>
      <c r="E535" s="235" t="s">
        <v>830</v>
      </c>
      <c r="F535" s="236" t="s">
        <v>831</v>
      </c>
      <c r="G535" s="237" t="s">
        <v>679</v>
      </c>
      <c r="H535" s="238">
        <v>11.6</v>
      </c>
      <c r="I535" s="239"/>
      <c r="J535" s="240">
        <f>ROUND(I535*H535,2)</f>
        <v>0</v>
      </c>
      <c r="K535" s="236" t="s">
        <v>159</v>
      </c>
      <c r="L535" s="45"/>
      <c r="M535" s="241" t="s">
        <v>1</v>
      </c>
      <c r="N535" s="242" t="s">
        <v>43</v>
      </c>
      <c r="O535" s="92"/>
      <c r="P535" s="243">
        <f>O535*H535</f>
        <v>0</v>
      </c>
      <c r="Q535" s="243">
        <v>0</v>
      </c>
      <c r="R535" s="243">
        <f>Q535*H535</f>
        <v>0</v>
      </c>
      <c r="S535" s="243">
        <v>0</v>
      </c>
      <c r="T535" s="244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45" t="s">
        <v>329</v>
      </c>
      <c r="AT535" s="245" t="s">
        <v>125</v>
      </c>
      <c r="AU535" s="245" t="s">
        <v>88</v>
      </c>
      <c r="AY535" s="18" t="s">
        <v>124</v>
      </c>
      <c r="BE535" s="246">
        <f>IF(N535="základní",J535,0)</f>
        <v>0</v>
      </c>
      <c r="BF535" s="246">
        <f>IF(N535="snížená",J535,0)</f>
        <v>0</v>
      </c>
      <c r="BG535" s="246">
        <f>IF(N535="zákl. přenesená",J535,0)</f>
        <v>0</v>
      </c>
      <c r="BH535" s="246">
        <f>IF(N535="sníž. přenesená",J535,0)</f>
        <v>0</v>
      </c>
      <c r="BI535" s="246">
        <f>IF(N535="nulová",J535,0)</f>
        <v>0</v>
      </c>
      <c r="BJ535" s="18" t="s">
        <v>86</v>
      </c>
      <c r="BK535" s="246">
        <f>ROUND(I535*H535,2)</f>
        <v>0</v>
      </c>
      <c r="BL535" s="18" t="s">
        <v>329</v>
      </c>
      <c r="BM535" s="245" t="s">
        <v>832</v>
      </c>
    </row>
    <row r="536" spans="1:51" s="14" customFormat="1" ht="12">
      <c r="A536" s="14"/>
      <c r="B536" s="266"/>
      <c r="C536" s="267"/>
      <c r="D536" s="249" t="s">
        <v>227</v>
      </c>
      <c r="E536" s="268" t="s">
        <v>1</v>
      </c>
      <c r="F536" s="269" t="s">
        <v>771</v>
      </c>
      <c r="G536" s="267"/>
      <c r="H536" s="270">
        <v>3.5</v>
      </c>
      <c r="I536" s="271"/>
      <c r="J536" s="267"/>
      <c r="K536" s="267"/>
      <c r="L536" s="272"/>
      <c r="M536" s="273"/>
      <c r="N536" s="274"/>
      <c r="O536" s="274"/>
      <c r="P536" s="274"/>
      <c r="Q536" s="274"/>
      <c r="R536" s="274"/>
      <c r="S536" s="274"/>
      <c r="T536" s="27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6" t="s">
        <v>227</v>
      </c>
      <c r="AU536" s="276" t="s">
        <v>88</v>
      </c>
      <c r="AV536" s="14" t="s">
        <v>88</v>
      </c>
      <c r="AW536" s="14" t="s">
        <v>33</v>
      </c>
      <c r="AX536" s="14" t="s">
        <v>78</v>
      </c>
      <c r="AY536" s="276" t="s">
        <v>124</v>
      </c>
    </row>
    <row r="537" spans="1:51" s="14" customFormat="1" ht="12">
      <c r="A537" s="14"/>
      <c r="B537" s="266"/>
      <c r="C537" s="267"/>
      <c r="D537" s="249" t="s">
        <v>227</v>
      </c>
      <c r="E537" s="268" t="s">
        <v>1</v>
      </c>
      <c r="F537" s="269" t="s">
        <v>772</v>
      </c>
      <c r="G537" s="267"/>
      <c r="H537" s="270">
        <v>8.1</v>
      </c>
      <c r="I537" s="271"/>
      <c r="J537" s="267"/>
      <c r="K537" s="267"/>
      <c r="L537" s="272"/>
      <c r="M537" s="273"/>
      <c r="N537" s="274"/>
      <c r="O537" s="274"/>
      <c r="P537" s="274"/>
      <c r="Q537" s="274"/>
      <c r="R537" s="274"/>
      <c r="S537" s="274"/>
      <c r="T537" s="275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6" t="s">
        <v>227</v>
      </c>
      <c r="AU537" s="276" t="s">
        <v>88</v>
      </c>
      <c r="AV537" s="14" t="s">
        <v>88</v>
      </c>
      <c r="AW537" s="14" t="s">
        <v>33</v>
      </c>
      <c r="AX537" s="14" t="s">
        <v>78</v>
      </c>
      <c r="AY537" s="276" t="s">
        <v>124</v>
      </c>
    </row>
    <row r="538" spans="1:51" s="15" customFormat="1" ht="12">
      <c r="A538" s="15"/>
      <c r="B538" s="277"/>
      <c r="C538" s="278"/>
      <c r="D538" s="249" t="s">
        <v>227</v>
      </c>
      <c r="E538" s="279" t="s">
        <v>1</v>
      </c>
      <c r="F538" s="280" t="s">
        <v>257</v>
      </c>
      <c r="G538" s="278"/>
      <c r="H538" s="281">
        <v>11.6</v>
      </c>
      <c r="I538" s="282"/>
      <c r="J538" s="278"/>
      <c r="K538" s="278"/>
      <c r="L538" s="283"/>
      <c r="M538" s="284"/>
      <c r="N538" s="285"/>
      <c r="O538" s="285"/>
      <c r="P538" s="285"/>
      <c r="Q538" s="285"/>
      <c r="R538" s="285"/>
      <c r="S538" s="285"/>
      <c r="T538" s="286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87" t="s">
        <v>227</v>
      </c>
      <c r="AU538" s="287" t="s">
        <v>88</v>
      </c>
      <c r="AV538" s="15" t="s">
        <v>123</v>
      </c>
      <c r="AW538" s="15" t="s">
        <v>33</v>
      </c>
      <c r="AX538" s="15" t="s">
        <v>86</v>
      </c>
      <c r="AY538" s="287" t="s">
        <v>124</v>
      </c>
    </row>
    <row r="539" spans="1:65" s="2" customFormat="1" ht="16.5" customHeight="1">
      <c r="A539" s="39"/>
      <c r="B539" s="40"/>
      <c r="C539" s="234" t="s">
        <v>833</v>
      </c>
      <c r="D539" s="234" t="s">
        <v>125</v>
      </c>
      <c r="E539" s="235" t="s">
        <v>834</v>
      </c>
      <c r="F539" s="236" t="s">
        <v>835</v>
      </c>
      <c r="G539" s="237" t="s">
        <v>679</v>
      </c>
      <c r="H539" s="238">
        <v>47</v>
      </c>
      <c r="I539" s="239"/>
      <c r="J539" s="240">
        <f>ROUND(I539*H539,2)</f>
        <v>0</v>
      </c>
      <c r="K539" s="236" t="s">
        <v>159</v>
      </c>
      <c r="L539" s="45"/>
      <c r="M539" s="241" t="s">
        <v>1</v>
      </c>
      <c r="N539" s="242" t="s">
        <v>43</v>
      </c>
      <c r="O539" s="92"/>
      <c r="P539" s="243">
        <f>O539*H539</f>
        <v>0</v>
      </c>
      <c r="Q539" s="243">
        <v>0.00322125</v>
      </c>
      <c r="R539" s="243">
        <f>Q539*H539</f>
        <v>0.15139875</v>
      </c>
      <c r="S539" s="243">
        <v>0</v>
      </c>
      <c r="T539" s="244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45" t="s">
        <v>329</v>
      </c>
      <c r="AT539" s="245" t="s">
        <v>125</v>
      </c>
      <c r="AU539" s="245" t="s">
        <v>88</v>
      </c>
      <c r="AY539" s="18" t="s">
        <v>124</v>
      </c>
      <c r="BE539" s="246">
        <f>IF(N539="základní",J539,0)</f>
        <v>0</v>
      </c>
      <c r="BF539" s="246">
        <f>IF(N539="snížená",J539,0)</f>
        <v>0</v>
      </c>
      <c r="BG539" s="246">
        <f>IF(N539="zákl. přenesená",J539,0)</f>
        <v>0</v>
      </c>
      <c r="BH539" s="246">
        <f>IF(N539="sníž. přenesená",J539,0)</f>
        <v>0</v>
      </c>
      <c r="BI539" s="246">
        <f>IF(N539="nulová",J539,0)</f>
        <v>0</v>
      </c>
      <c r="BJ539" s="18" t="s">
        <v>86</v>
      </c>
      <c r="BK539" s="246">
        <f>ROUND(I539*H539,2)</f>
        <v>0</v>
      </c>
      <c r="BL539" s="18" t="s">
        <v>329</v>
      </c>
      <c r="BM539" s="245" t="s">
        <v>836</v>
      </c>
    </row>
    <row r="540" spans="1:51" s="14" customFormat="1" ht="12">
      <c r="A540" s="14"/>
      <c r="B540" s="266"/>
      <c r="C540" s="267"/>
      <c r="D540" s="249" t="s">
        <v>227</v>
      </c>
      <c r="E540" s="268" t="s">
        <v>1</v>
      </c>
      <c r="F540" s="269" t="s">
        <v>754</v>
      </c>
      <c r="G540" s="267"/>
      <c r="H540" s="270">
        <v>47</v>
      </c>
      <c r="I540" s="271"/>
      <c r="J540" s="267"/>
      <c r="K540" s="267"/>
      <c r="L540" s="272"/>
      <c r="M540" s="273"/>
      <c r="N540" s="274"/>
      <c r="O540" s="274"/>
      <c r="P540" s="274"/>
      <c r="Q540" s="274"/>
      <c r="R540" s="274"/>
      <c r="S540" s="274"/>
      <c r="T540" s="275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76" t="s">
        <v>227</v>
      </c>
      <c r="AU540" s="276" t="s">
        <v>88</v>
      </c>
      <c r="AV540" s="14" t="s">
        <v>88</v>
      </c>
      <c r="AW540" s="14" t="s">
        <v>33</v>
      </c>
      <c r="AX540" s="14" t="s">
        <v>86</v>
      </c>
      <c r="AY540" s="276" t="s">
        <v>124</v>
      </c>
    </row>
    <row r="541" spans="1:65" s="2" customFormat="1" ht="16.5" customHeight="1">
      <c r="A541" s="39"/>
      <c r="B541" s="40"/>
      <c r="C541" s="234" t="s">
        <v>837</v>
      </c>
      <c r="D541" s="234" t="s">
        <v>125</v>
      </c>
      <c r="E541" s="235" t="s">
        <v>838</v>
      </c>
      <c r="F541" s="236" t="s">
        <v>839</v>
      </c>
      <c r="G541" s="237" t="s">
        <v>679</v>
      </c>
      <c r="H541" s="238">
        <v>160</v>
      </c>
      <c r="I541" s="239"/>
      <c r="J541" s="240">
        <f>ROUND(I541*H541,2)</f>
        <v>0</v>
      </c>
      <c r="K541" s="236" t="s">
        <v>159</v>
      </c>
      <c r="L541" s="45"/>
      <c r="M541" s="241" t="s">
        <v>1</v>
      </c>
      <c r="N541" s="242" t="s">
        <v>43</v>
      </c>
      <c r="O541" s="92"/>
      <c r="P541" s="243">
        <f>O541*H541</f>
        <v>0</v>
      </c>
      <c r="Q541" s="243">
        <v>0.00379706</v>
      </c>
      <c r="R541" s="243">
        <f>Q541*H541</f>
        <v>0.6075296</v>
      </c>
      <c r="S541" s="243">
        <v>0</v>
      </c>
      <c r="T541" s="244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45" t="s">
        <v>329</v>
      </c>
      <c r="AT541" s="245" t="s">
        <v>125</v>
      </c>
      <c r="AU541" s="245" t="s">
        <v>88</v>
      </c>
      <c r="AY541" s="18" t="s">
        <v>124</v>
      </c>
      <c r="BE541" s="246">
        <f>IF(N541="základní",J541,0)</f>
        <v>0</v>
      </c>
      <c r="BF541" s="246">
        <f>IF(N541="snížená",J541,0)</f>
        <v>0</v>
      </c>
      <c r="BG541" s="246">
        <f>IF(N541="zákl. přenesená",J541,0)</f>
        <v>0</v>
      </c>
      <c r="BH541" s="246">
        <f>IF(N541="sníž. přenesená",J541,0)</f>
        <v>0</v>
      </c>
      <c r="BI541" s="246">
        <f>IF(N541="nulová",J541,0)</f>
        <v>0</v>
      </c>
      <c r="BJ541" s="18" t="s">
        <v>86</v>
      </c>
      <c r="BK541" s="246">
        <f>ROUND(I541*H541,2)</f>
        <v>0</v>
      </c>
      <c r="BL541" s="18" t="s">
        <v>329</v>
      </c>
      <c r="BM541" s="245" t="s">
        <v>840</v>
      </c>
    </row>
    <row r="542" spans="1:51" s="14" customFormat="1" ht="12">
      <c r="A542" s="14"/>
      <c r="B542" s="266"/>
      <c r="C542" s="267"/>
      <c r="D542" s="249" t="s">
        <v>227</v>
      </c>
      <c r="E542" s="268" t="s">
        <v>1</v>
      </c>
      <c r="F542" s="269" t="s">
        <v>755</v>
      </c>
      <c r="G542" s="267"/>
      <c r="H542" s="270">
        <v>160</v>
      </c>
      <c r="I542" s="271"/>
      <c r="J542" s="267"/>
      <c r="K542" s="267"/>
      <c r="L542" s="272"/>
      <c r="M542" s="273"/>
      <c r="N542" s="274"/>
      <c r="O542" s="274"/>
      <c r="P542" s="274"/>
      <c r="Q542" s="274"/>
      <c r="R542" s="274"/>
      <c r="S542" s="274"/>
      <c r="T542" s="275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6" t="s">
        <v>227</v>
      </c>
      <c r="AU542" s="276" t="s">
        <v>88</v>
      </c>
      <c r="AV542" s="14" t="s">
        <v>88</v>
      </c>
      <c r="AW542" s="14" t="s">
        <v>33</v>
      </c>
      <c r="AX542" s="14" t="s">
        <v>86</v>
      </c>
      <c r="AY542" s="276" t="s">
        <v>124</v>
      </c>
    </row>
    <row r="543" spans="1:65" s="2" customFormat="1" ht="21.75" customHeight="1">
      <c r="A543" s="39"/>
      <c r="B543" s="40"/>
      <c r="C543" s="234" t="s">
        <v>841</v>
      </c>
      <c r="D543" s="234" t="s">
        <v>125</v>
      </c>
      <c r="E543" s="235" t="s">
        <v>842</v>
      </c>
      <c r="F543" s="236" t="s">
        <v>843</v>
      </c>
      <c r="G543" s="237" t="s">
        <v>679</v>
      </c>
      <c r="H543" s="238">
        <v>36</v>
      </c>
      <c r="I543" s="239"/>
      <c r="J543" s="240">
        <f>ROUND(I543*H543,2)</f>
        <v>0</v>
      </c>
      <c r="K543" s="236" t="s">
        <v>159</v>
      </c>
      <c r="L543" s="45"/>
      <c r="M543" s="241" t="s">
        <v>1</v>
      </c>
      <c r="N543" s="242" t="s">
        <v>43</v>
      </c>
      <c r="O543" s="92"/>
      <c r="P543" s="243">
        <f>O543*H543</f>
        <v>0</v>
      </c>
      <c r="Q543" s="243">
        <v>0.0037695</v>
      </c>
      <c r="R543" s="243">
        <f>Q543*H543</f>
        <v>0.135702</v>
      </c>
      <c r="S543" s="243">
        <v>0</v>
      </c>
      <c r="T543" s="244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45" t="s">
        <v>329</v>
      </c>
      <c r="AT543" s="245" t="s">
        <v>125</v>
      </c>
      <c r="AU543" s="245" t="s">
        <v>88</v>
      </c>
      <c r="AY543" s="18" t="s">
        <v>124</v>
      </c>
      <c r="BE543" s="246">
        <f>IF(N543="základní",J543,0)</f>
        <v>0</v>
      </c>
      <c r="BF543" s="246">
        <f>IF(N543="snížená",J543,0)</f>
        <v>0</v>
      </c>
      <c r="BG543" s="246">
        <f>IF(N543="zákl. přenesená",J543,0)</f>
        <v>0</v>
      </c>
      <c r="BH543" s="246">
        <f>IF(N543="sníž. přenesená",J543,0)</f>
        <v>0</v>
      </c>
      <c r="BI543" s="246">
        <f>IF(N543="nulová",J543,0)</f>
        <v>0</v>
      </c>
      <c r="BJ543" s="18" t="s">
        <v>86</v>
      </c>
      <c r="BK543" s="246">
        <f>ROUND(I543*H543,2)</f>
        <v>0</v>
      </c>
      <c r="BL543" s="18" t="s">
        <v>329</v>
      </c>
      <c r="BM543" s="245" t="s">
        <v>844</v>
      </c>
    </row>
    <row r="544" spans="1:51" s="14" customFormat="1" ht="12">
      <c r="A544" s="14"/>
      <c r="B544" s="266"/>
      <c r="C544" s="267"/>
      <c r="D544" s="249" t="s">
        <v>227</v>
      </c>
      <c r="E544" s="268" t="s">
        <v>1</v>
      </c>
      <c r="F544" s="269" t="s">
        <v>845</v>
      </c>
      <c r="G544" s="267"/>
      <c r="H544" s="270">
        <v>36</v>
      </c>
      <c r="I544" s="271"/>
      <c r="J544" s="267"/>
      <c r="K544" s="267"/>
      <c r="L544" s="272"/>
      <c r="M544" s="273"/>
      <c r="N544" s="274"/>
      <c r="O544" s="274"/>
      <c r="P544" s="274"/>
      <c r="Q544" s="274"/>
      <c r="R544" s="274"/>
      <c r="S544" s="274"/>
      <c r="T544" s="27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6" t="s">
        <v>227</v>
      </c>
      <c r="AU544" s="276" t="s">
        <v>88</v>
      </c>
      <c r="AV544" s="14" t="s">
        <v>88</v>
      </c>
      <c r="AW544" s="14" t="s">
        <v>33</v>
      </c>
      <c r="AX544" s="14" t="s">
        <v>86</v>
      </c>
      <c r="AY544" s="276" t="s">
        <v>124</v>
      </c>
    </row>
    <row r="545" spans="1:65" s="2" customFormat="1" ht="21.75" customHeight="1">
      <c r="A545" s="39"/>
      <c r="B545" s="40"/>
      <c r="C545" s="234" t="s">
        <v>846</v>
      </c>
      <c r="D545" s="234" t="s">
        <v>125</v>
      </c>
      <c r="E545" s="235" t="s">
        <v>847</v>
      </c>
      <c r="F545" s="236" t="s">
        <v>848</v>
      </c>
      <c r="G545" s="237" t="s">
        <v>616</v>
      </c>
      <c r="H545" s="301"/>
      <c r="I545" s="239"/>
      <c r="J545" s="240">
        <f>ROUND(I545*H545,2)</f>
        <v>0</v>
      </c>
      <c r="K545" s="236" t="s">
        <v>159</v>
      </c>
      <c r="L545" s="45"/>
      <c r="M545" s="241" t="s">
        <v>1</v>
      </c>
      <c r="N545" s="242" t="s">
        <v>43</v>
      </c>
      <c r="O545" s="92"/>
      <c r="P545" s="243">
        <f>O545*H545</f>
        <v>0</v>
      </c>
      <c r="Q545" s="243">
        <v>0</v>
      </c>
      <c r="R545" s="243">
        <f>Q545*H545</f>
        <v>0</v>
      </c>
      <c r="S545" s="243">
        <v>0</v>
      </c>
      <c r="T545" s="244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45" t="s">
        <v>329</v>
      </c>
      <c r="AT545" s="245" t="s">
        <v>125</v>
      </c>
      <c r="AU545" s="245" t="s">
        <v>88</v>
      </c>
      <c r="AY545" s="18" t="s">
        <v>124</v>
      </c>
      <c r="BE545" s="246">
        <f>IF(N545="základní",J545,0)</f>
        <v>0</v>
      </c>
      <c r="BF545" s="246">
        <f>IF(N545="snížená",J545,0)</f>
        <v>0</v>
      </c>
      <c r="BG545" s="246">
        <f>IF(N545="zákl. přenesená",J545,0)</f>
        <v>0</v>
      </c>
      <c r="BH545" s="246">
        <f>IF(N545="sníž. přenesená",J545,0)</f>
        <v>0</v>
      </c>
      <c r="BI545" s="246">
        <f>IF(N545="nulová",J545,0)</f>
        <v>0</v>
      </c>
      <c r="BJ545" s="18" t="s">
        <v>86</v>
      </c>
      <c r="BK545" s="246">
        <f>ROUND(I545*H545,2)</f>
        <v>0</v>
      </c>
      <c r="BL545" s="18" t="s">
        <v>329</v>
      </c>
      <c r="BM545" s="245" t="s">
        <v>849</v>
      </c>
    </row>
    <row r="546" spans="1:63" s="12" customFormat="1" ht="22.8" customHeight="1">
      <c r="A546" s="12"/>
      <c r="B546" s="220"/>
      <c r="C546" s="221"/>
      <c r="D546" s="222" t="s">
        <v>77</v>
      </c>
      <c r="E546" s="247" t="s">
        <v>850</v>
      </c>
      <c r="F546" s="247" t="s">
        <v>851</v>
      </c>
      <c r="G546" s="221"/>
      <c r="H546" s="221"/>
      <c r="I546" s="224"/>
      <c r="J546" s="248">
        <f>BK546</f>
        <v>0</v>
      </c>
      <c r="K546" s="221"/>
      <c r="L546" s="226"/>
      <c r="M546" s="227"/>
      <c r="N546" s="228"/>
      <c r="O546" s="228"/>
      <c r="P546" s="229">
        <f>SUM(P547:P550)</f>
        <v>0</v>
      </c>
      <c r="Q546" s="228"/>
      <c r="R546" s="229">
        <f>SUM(R547:R550)</f>
        <v>0</v>
      </c>
      <c r="S546" s="228"/>
      <c r="T546" s="230">
        <f>SUM(T547:T550)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31" t="s">
        <v>88</v>
      </c>
      <c r="AT546" s="232" t="s">
        <v>77</v>
      </c>
      <c r="AU546" s="232" t="s">
        <v>86</v>
      </c>
      <c r="AY546" s="231" t="s">
        <v>124</v>
      </c>
      <c r="BK546" s="233">
        <f>SUM(BK547:BK550)</f>
        <v>0</v>
      </c>
    </row>
    <row r="547" spans="1:65" s="2" customFormat="1" ht="21.75" customHeight="1">
      <c r="A547" s="39"/>
      <c r="B547" s="40"/>
      <c r="C547" s="234" t="s">
        <v>852</v>
      </c>
      <c r="D547" s="234" t="s">
        <v>125</v>
      </c>
      <c r="E547" s="235" t="s">
        <v>853</v>
      </c>
      <c r="F547" s="236" t="s">
        <v>854</v>
      </c>
      <c r="G547" s="237" t="s">
        <v>225</v>
      </c>
      <c r="H547" s="238">
        <v>80</v>
      </c>
      <c r="I547" s="239"/>
      <c r="J547" s="240">
        <f>ROUND(I547*H547,2)</f>
        <v>0</v>
      </c>
      <c r="K547" s="236" t="s">
        <v>1</v>
      </c>
      <c r="L547" s="45"/>
      <c r="M547" s="241" t="s">
        <v>1</v>
      </c>
      <c r="N547" s="242" t="s">
        <v>43</v>
      </c>
      <c r="O547" s="92"/>
      <c r="P547" s="243">
        <f>O547*H547</f>
        <v>0</v>
      </c>
      <c r="Q547" s="243">
        <v>0</v>
      </c>
      <c r="R547" s="243">
        <f>Q547*H547</f>
        <v>0</v>
      </c>
      <c r="S547" s="243">
        <v>0</v>
      </c>
      <c r="T547" s="244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45" t="s">
        <v>329</v>
      </c>
      <c r="AT547" s="245" t="s">
        <v>125</v>
      </c>
      <c r="AU547" s="245" t="s">
        <v>88</v>
      </c>
      <c r="AY547" s="18" t="s">
        <v>124</v>
      </c>
      <c r="BE547" s="246">
        <f>IF(N547="základní",J547,0)</f>
        <v>0</v>
      </c>
      <c r="BF547" s="246">
        <f>IF(N547="snížená",J547,0)</f>
        <v>0</v>
      </c>
      <c r="BG547" s="246">
        <f>IF(N547="zákl. přenesená",J547,0)</f>
        <v>0</v>
      </c>
      <c r="BH547" s="246">
        <f>IF(N547="sníž. přenesená",J547,0)</f>
        <v>0</v>
      </c>
      <c r="BI547" s="246">
        <f>IF(N547="nulová",J547,0)</f>
        <v>0</v>
      </c>
      <c r="BJ547" s="18" t="s">
        <v>86</v>
      </c>
      <c r="BK547" s="246">
        <f>ROUND(I547*H547,2)</f>
        <v>0</v>
      </c>
      <c r="BL547" s="18" t="s">
        <v>329</v>
      </c>
      <c r="BM547" s="245" t="s">
        <v>855</v>
      </c>
    </row>
    <row r="548" spans="1:47" s="2" customFormat="1" ht="12">
      <c r="A548" s="39"/>
      <c r="B548" s="40"/>
      <c r="C548" s="41"/>
      <c r="D548" s="249" t="s">
        <v>167</v>
      </c>
      <c r="E548" s="41"/>
      <c r="F548" s="250" t="s">
        <v>856</v>
      </c>
      <c r="G548" s="41"/>
      <c r="H548" s="41"/>
      <c r="I548" s="145"/>
      <c r="J548" s="41"/>
      <c r="K548" s="41"/>
      <c r="L548" s="45"/>
      <c r="M548" s="288"/>
      <c r="N548" s="289"/>
      <c r="O548" s="92"/>
      <c r="P548" s="92"/>
      <c r="Q548" s="92"/>
      <c r="R548" s="92"/>
      <c r="S548" s="92"/>
      <c r="T548" s="93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167</v>
      </c>
      <c r="AU548" s="18" t="s">
        <v>88</v>
      </c>
    </row>
    <row r="549" spans="1:51" s="14" customFormat="1" ht="12">
      <c r="A549" s="14"/>
      <c r="B549" s="266"/>
      <c r="C549" s="267"/>
      <c r="D549" s="249" t="s">
        <v>227</v>
      </c>
      <c r="E549" s="268" t="s">
        <v>1</v>
      </c>
      <c r="F549" s="269" t="s">
        <v>857</v>
      </c>
      <c r="G549" s="267"/>
      <c r="H549" s="270">
        <v>80</v>
      </c>
      <c r="I549" s="271"/>
      <c r="J549" s="267"/>
      <c r="K549" s="267"/>
      <c r="L549" s="272"/>
      <c r="M549" s="273"/>
      <c r="N549" s="274"/>
      <c r="O549" s="274"/>
      <c r="P549" s="274"/>
      <c r="Q549" s="274"/>
      <c r="R549" s="274"/>
      <c r="S549" s="274"/>
      <c r="T549" s="275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76" t="s">
        <v>227</v>
      </c>
      <c r="AU549" s="276" t="s">
        <v>88</v>
      </c>
      <c r="AV549" s="14" t="s">
        <v>88</v>
      </c>
      <c r="AW549" s="14" t="s">
        <v>33</v>
      </c>
      <c r="AX549" s="14" t="s">
        <v>86</v>
      </c>
      <c r="AY549" s="276" t="s">
        <v>124</v>
      </c>
    </row>
    <row r="550" spans="1:65" s="2" customFormat="1" ht="21.75" customHeight="1">
      <c r="A550" s="39"/>
      <c r="B550" s="40"/>
      <c r="C550" s="234" t="s">
        <v>858</v>
      </c>
      <c r="D550" s="234" t="s">
        <v>125</v>
      </c>
      <c r="E550" s="235" t="s">
        <v>859</v>
      </c>
      <c r="F550" s="236" t="s">
        <v>860</v>
      </c>
      <c r="G550" s="237" t="s">
        <v>616</v>
      </c>
      <c r="H550" s="301"/>
      <c r="I550" s="239"/>
      <c r="J550" s="240">
        <f>ROUND(I550*H550,2)</f>
        <v>0</v>
      </c>
      <c r="K550" s="236" t="s">
        <v>159</v>
      </c>
      <c r="L550" s="45"/>
      <c r="M550" s="241" t="s">
        <v>1</v>
      </c>
      <c r="N550" s="242" t="s">
        <v>43</v>
      </c>
      <c r="O550" s="92"/>
      <c r="P550" s="243">
        <f>O550*H550</f>
        <v>0</v>
      </c>
      <c r="Q550" s="243">
        <v>0</v>
      </c>
      <c r="R550" s="243">
        <f>Q550*H550</f>
        <v>0</v>
      </c>
      <c r="S550" s="243">
        <v>0</v>
      </c>
      <c r="T550" s="244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45" t="s">
        <v>329</v>
      </c>
      <c r="AT550" s="245" t="s">
        <v>125</v>
      </c>
      <c r="AU550" s="245" t="s">
        <v>88</v>
      </c>
      <c r="AY550" s="18" t="s">
        <v>124</v>
      </c>
      <c r="BE550" s="246">
        <f>IF(N550="základní",J550,0)</f>
        <v>0</v>
      </c>
      <c r="BF550" s="246">
        <f>IF(N550="snížená",J550,0)</f>
        <v>0</v>
      </c>
      <c r="BG550" s="246">
        <f>IF(N550="zákl. přenesená",J550,0)</f>
        <v>0</v>
      </c>
      <c r="BH550" s="246">
        <f>IF(N550="sníž. přenesená",J550,0)</f>
        <v>0</v>
      </c>
      <c r="BI550" s="246">
        <f>IF(N550="nulová",J550,0)</f>
        <v>0</v>
      </c>
      <c r="BJ550" s="18" t="s">
        <v>86</v>
      </c>
      <c r="BK550" s="246">
        <f>ROUND(I550*H550,2)</f>
        <v>0</v>
      </c>
      <c r="BL550" s="18" t="s">
        <v>329</v>
      </c>
      <c r="BM550" s="245" t="s">
        <v>861</v>
      </c>
    </row>
    <row r="551" spans="1:63" s="12" customFormat="1" ht="22.8" customHeight="1">
      <c r="A551" s="12"/>
      <c r="B551" s="220"/>
      <c r="C551" s="221"/>
      <c r="D551" s="222" t="s">
        <v>77</v>
      </c>
      <c r="E551" s="247" t="s">
        <v>862</v>
      </c>
      <c r="F551" s="247" t="s">
        <v>863</v>
      </c>
      <c r="G551" s="221"/>
      <c r="H551" s="221"/>
      <c r="I551" s="224"/>
      <c r="J551" s="248">
        <f>BK551</f>
        <v>0</v>
      </c>
      <c r="K551" s="221"/>
      <c r="L551" s="226"/>
      <c r="M551" s="227"/>
      <c r="N551" s="228"/>
      <c r="O551" s="228"/>
      <c r="P551" s="229">
        <f>SUM(P552:P660)</f>
        <v>0</v>
      </c>
      <c r="Q551" s="228"/>
      <c r="R551" s="229">
        <f>SUM(R552:R660)</f>
        <v>0.016187</v>
      </c>
      <c r="S551" s="228"/>
      <c r="T551" s="230">
        <f>SUM(T552:T660)</f>
        <v>0.60104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231" t="s">
        <v>88</v>
      </c>
      <c r="AT551" s="232" t="s">
        <v>77</v>
      </c>
      <c r="AU551" s="232" t="s">
        <v>86</v>
      </c>
      <c r="AY551" s="231" t="s">
        <v>124</v>
      </c>
      <c r="BK551" s="233">
        <f>SUM(BK552:BK660)</f>
        <v>0</v>
      </c>
    </row>
    <row r="552" spans="1:65" s="2" customFormat="1" ht="21.75" customHeight="1">
      <c r="A552" s="39"/>
      <c r="B552" s="40"/>
      <c r="C552" s="234" t="s">
        <v>864</v>
      </c>
      <c r="D552" s="234" t="s">
        <v>125</v>
      </c>
      <c r="E552" s="235" t="s">
        <v>865</v>
      </c>
      <c r="F552" s="236" t="s">
        <v>866</v>
      </c>
      <c r="G552" s="237" t="s">
        <v>530</v>
      </c>
      <c r="H552" s="238">
        <v>58</v>
      </c>
      <c r="I552" s="239"/>
      <c r="J552" s="240">
        <f>ROUND(I552*H552,2)</f>
        <v>0</v>
      </c>
      <c r="K552" s="236" t="s">
        <v>1</v>
      </c>
      <c r="L552" s="45"/>
      <c r="M552" s="241" t="s">
        <v>1</v>
      </c>
      <c r="N552" s="242" t="s">
        <v>43</v>
      </c>
      <c r="O552" s="92"/>
      <c r="P552" s="243">
        <f>O552*H552</f>
        <v>0</v>
      </c>
      <c r="Q552" s="243">
        <v>0</v>
      </c>
      <c r="R552" s="243">
        <f>Q552*H552</f>
        <v>0</v>
      </c>
      <c r="S552" s="243">
        <v>0</v>
      </c>
      <c r="T552" s="244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45" t="s">
        <v>329</v>
      </c>
      <c r="AT552" s="245" t="s">
        <v>125</v>
      </c>
      <c r="AU552" s="245" t="s">
        <v>88</v>
      </c>
      <c r="AY552" s="18" t="s">
        <v>124</v>
      </c>
      <c r="BE552" s="246">
        <f>IF(N552="základní",J552,0)</f>
        <v>0</v>
      </c>
      <c r="BF552" s="246">
        <f>IF(N552="snížená",J552,0)</f>
        <v>0</v>
      </c>
      <c r="BG552" s="246">
        <f>IF(N552="zákl. přenesená",J552,0)</f>
        <v>0</v>
      </c>
      <c r="BH552" s="246">
        <f>IF(N552="sníž. přenesená",J552,0)</f>
        <v>0</v>
      </c>
      <c r="BI552" s="246">
        <f>IF(N552="nulová",J552,0)</f>
        <v>0</v>
      </c>
      <c r="BJ552" s="18" t="s">
        <v>86</v>
      </c>
      <c r="BK552" s="246">
        <f>ROUND(I552*H552,2)</f>
        <v>0</v>
      </c>
      <c r="BL552" s="18" t="s">
        <v>329</v>
      </c>
      <c r="BM552" s="245" t="s">
        <v>867</v>
      </c>
    </row>
    <row r="553" spans="1:47" s="2" customFormat="1" ht="12">
      <c r="A553" s="39"/>
      <c r="B553" s="40"/>
      <c r="C553" s="41"/>
      <c r="D553" s="249" t="s">
        <v>167</v>
      </c>
      <c r="E553" s="41"/>
      <c r="F553" s="250" t="s">
        <v>868</v>
      </c>
      <c r="G553" s="41"/>
      <c r="H553" s="41"/>
      <c r="I553" s="145"/>
      <c r="J553" s="41"/>
      <c r="K553" s="41"/>
      <c r="L553" s="45"/>
      <c r="M553" s="288"/>
      <c r="N553" s="289"/>
      <c r="O553" s="92"/>
      <c r="P553" s="92"/>
      <c r="Q553" s="92"/>
      <c r="R553" s="92"/>
      <c r="S553" s="92"/>
      <c r="T553" s="93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167</v>
      </c>
      <c r="AU553" s="18" t="s">
        <v>88</v>
      </c>
    </row>
    <row r="554" spans="1:65" s="2" customFormat="1" ht="21.75" customHeight="1">
      <c r="A554" s="39"/>
      <c r="B554" s="40"/>
      <c r="C554" s="234" t="s">
        <v>869</v>
      </c>
      <c r="D554" s="234" t="s">
        <v>125</v>
      </c>
      <c r="E554" s="235" t="s">
        <v>870</v>
      </c>
      <c r="F554" s="236" t="s">
        <v>871</v>
      </c>
      <c r="G554" s="237" t="s">
        <v>530</v>
      </c>
      <c r="H554" s="238">
        <v>1</v>
      </c>
      <c r="I554" s="239"/>
      <c r="J554" s="240">
        <f>ROUND(I554*H554,2)</f>
        <v>0</v>
      </c>
      <c r="K554" s="236" t="s">
        <v>1</v>
      </c>
      <c r="L554" s="45"/>
      <c r="M554" s="241" t="s">
        <v>1</v>
      </c>
      <c r="N554" s="242" t="s">
        <v>43</v>
      </c>
      <c r="O554" s="92"/>
      <c r="P554" s="243">
        <f>O554*H554</f>
        <v>0</v>
      </c>
      <c r="Q554" s="243">
        <v>0</v>
      </c>
      <c r="R554" s="243">
        <f>Q554*H554</f>
        <v>0</v>
      </c>
      <c r="S554" s="243">
        <v>0</v>
      </c>
      <c r="T554" s="244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45" t="s">
        <v>329</v>
      </c>
      <c r="AT554" s="245" t="s">
        <v>125</v>
      </c>
      <c r="AU554" s="245" t="s">
        <v>88</v>
      </c>
      <c r="AY554" s="18" t="s">
        <v>124</v>
      </c>
      <c r="BE554" s="246">
        <f>IF(N554="základní",J554,0)</f>
        <v>0</v>
      </c>
      <c r="BF554" s="246">
        <f>IF(N554="snížená",J554,0)</f>
        <v>0</v>
      </c>
      <c r="BG554" s="246">
        <f>IF(N554="zákl. přenesená",J554,0)</f>
        <v>0</v>
      </c>
      <c r="BH554" s="246">
        <f>IF(N554="sníž. přenesená",J554,0)</f>
        <v>0</v>
      </c>
      <c r="BI554" s="246">
        <f>IF(N554="nulová",J554,0)</f>
        <v>0</v>
      </c>
      <c r="BJ554" s="18" t="s">
        <v>86</v>
      </c>
      <c r="BK554" s="246">
        <f>ROUND(I554*H554,2)</f>
        <v>0</v>
      </c>
      <c r="BL554" s="18" t="s">
        <v>329</v>
      </c>
      <c r="BM554" s="245" t="s">
        <v>872</v>
      </c>
    </row>
    <row r="555" spans="1:47" s="2" customFormat="1" ht="12">
      <c r="A555" s="39"/>
      <c r="B555" s="40"/>
      <c r="C555" s="41"/>
      <c r="D555" s="249" t="s">
        <v>167</v>
      </c>
      <c r="E555" s="41"/>
      <c r="F555" s="250" t="s">
        <v>868</v>
      </c>
      <c r="G555" s="41"/>
      <c r="H555" s="41"/>
      <c r="I555" s="145"/>
      <c r="J555" s="41"/>
      <c r="K555" s="41"/>
      <c r="L555" s="45"/>
      <c r="M555" s="288"/>
      <c r="N555" s="289"/>
      <c r="O555" s="92"/>
      <c r="P555" s="92"/>
      <c r="Q555" s="92"/>
      <c r="R555" s="92"/>
      <c r="S555" s="92"/>
      <c r="T555" s="93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167</v>
      </c>
      <c r="AU555" s="18" t="s">
        <v>88</v>
      </c>
    </row>
    <row r="556" spans="1:65" s="2" customFormat="1" ht="21.75" customHeight="1">
      <c r="A556" s="39"/>
      <c r="B556" s="40"/>
      <c r="C556" s="234" t="s">
        <v>873</v>
      </c>
      <c r="D556" s="234" t="s">
        <v>125</v>
      </c>
      <c r="E556" s="235" t="s">
        <v>874</v>
      </c>
      <c r="F556" s="236" t="s">
        <v>875</v>
      </c>
      <c r="G556" s="237" t="s">
        <v>530</v>
      </c>
      <c r="H556" s="238">
        <v>6</v>
      </c>
      <c r="I556" s="239"/>
      <c r="J556" s="240">
        <f>ROUND(I556*H556,2)</f>
        <v>0</v>
      </c>
      <c r="K556" s="236" t="s">
        <v>1</v>
      </c>
      <c r="L556" s="45"/>
      <c r="M556" s="241" t="s">
        <v>1</v>
      </c>
      <c r="N556" s="242" t="s">
        <v>43</v>
      </c>
      <c r="O556" s="92"/>
      <c r="P556" s="243">
        <f>O556*H556</f>
        <v>0</v>
      </c>
      <c r="Q556" s="243">
        <v>0</v>
      </c>
      <c r="R556" s="243">
        <f>Q556*H556</f>
        <v>0</v>
      </c>
      <c r="S556" s="243">
        <v>0</v>
      </c>
      <c r="T556" s="244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45" t="s">
        <v>329</v>
      </c>
      <c r="AT556" s="245" t="s">
        <v>125</v>
      </c>
      <c r="AU556" s="245" t="s">
        <v>88</v>
      </c>
      <c r="AY556" s="18" t="s">
        <v>124</v>
      </c>
      <c r="BE556" s="246">
        <f>IF(N556="základní",J556,0)</f>
        <v>0</v>
      </c>
      <c r="BF556" s="246">
        <f>IF(N556="snížená",J556,0)</f>
        <v>0</v>
      </c>
      <c r="BG556" s="246">
        <f>IF(N556="zákl. přenesená",J556,0)</f>
        <v>0</v>
      </c>
      <c r="BH556" s="246">
        <f>IF(N556="sníž. přenesená",J556,0)</f>
        <v>0</v>
      </c>
      <c r="BI556" s="246">
        <f>IF(N556="nulová",J556,0)</f>
        <v>0</v>
      </c>
      <c r="BJ556" s="18" t="s">
        <v>86</v>
      </c>
      <c r="BK556" s="246">
        <f>ROUND(I556*H556,2)</f>
        <v>0</v>
      </c>
      <c r="BL556" s="18" t="s">
        <v>329</v>
      </c>
      <c r="BM556" s="245" t="s">
        <v>876</v>
      </c>
    </row>
    <row r="557" spans="1:47" s="2" customFormat="1" ht="12">
      <c r="A557" s="39"/>
      <c r="B557" s="40"/>
      <c r="C557" s="41"/>
      <c r="D557" s="249" t="s">
        <v>167</v>
      </c>
      <c r="E557" s="41"/>
      <c r="F557" s="250" t="s">
        <v>868</v>
      </c>
      <c r="G557" s="41"/>
      <c r="H557" s="41"/>
      <c r="I557" s="145"/>
      <c r="J557" s="41"/>
      <c r="K557" s="41"/>
      <c r="L557" s="45"/>
      <c r="M557" s="288"/>
      <c r="N557" s="289"/>
      <c r="O557" s="92"/>
      <c r="P557" s="92"/>
      <c r="Q557" s="92"/>
      <c r="R557" s="92"/>
      <c r="S557" s="92"/>
      <c r="T557" s="93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167</v>
      </c>
      <c r="AU557" s="18" t="s">
        <v>88</v>
      </c>
    </row>
    <row r="558" spans="1:65" s="2" customFormat="1" ht="21.75" customHeight="1">
      <c r="A558" s="39"/>
      <c r="B558" s="40"/>
      <c r="C558" s="234" t="s">
        <v>245</v>
      </c>
      <c r="D558" s="234" t="s">
        <v>125</v>
      </c>
      <c r="E558" s="235" t="s">
        <v>877</v>
      </c>
      <c r="F558" s="236" t="s">
        <v>878</v>
      </c>
      <c r="G558" s="237" t="s">
        <v>530</v>
      </c>
      <c r="H558" s="238">
        <v>6</v>
      </c>
      <c r="I558" s="239"/>
      <c r="J558" s="240">
        <f>ROUND(I558*H558,2)</f>
        <v>0</v>
      </c>
      <c r="K558" s="236" t="s">
        <v>1</v>
      </c>
      <c r="L558" s="45"/>
      <c r="M558" s="241" t="s">
        <v>1</v>
      </c>
      <c r="N558" s="242" t="s">
        <v>43</v>
      </c>
      <c r="O558" s="92"/>
      <c r="P558" s="243">
        <f>O558*H558</f>
        <v>0</v>
      </c>
      <c r="Q558" s="243">
        <v>0</v>
      </c>
      <c r="R558" s="243">
        <f>Q558*H558</f>
        <v>0</v>
      </c>
      <c r="S558" s="243">
        <v>0</v>
      </c>
      <c r="T558" s="244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45" t="s">
        <v>329</v>
      </c>
      <c r="AT558" s="245" t="s">
        <v>125</v>
      </c>
      <c r="AU558" s="245" t="s">
        <v>88</v>
      </c>
      <c r="AY558" s="18" t="s">
        <v>124</v>
      </c>
      <c r="BE558" s="246">
        <f>IF(N558="základní",J558,0)</f>
        <v>0</v>
      </c>
      <c r="BF558" s="246">
        <f>IF(N558="snížená",J558,0)</f>
        <v>0</v>
      </c>
      <c r="BG558" s="246">
        <f>IF(N558="zákl. přenesená",J558,0)</f>
        <v>0</v>
      </c>
      <c r="BH558" s="246">
        <f>IF(N558="sníž. přenesená",J558,0)</f>
        <v>0</v>
      </c>
      <c r="BI558" s="246">
        <f>IF(N558="nulová",J558,0)</f>
        <v>0</v>
      </c>
      <c r="BJ558" s="18" t="s">
        <v>86</v>
      </c>
      <c r="BK558" s="246">
        <f>ROUND(I558*H558,2)</f>
        <v>0</v>
      </c>
      <c r="BL558" s="18" t="s">
        <v>329</v>
      </c>
      <c r="BM558" s="245" t="s">
        <v>879</v>
      </c>
    </row>
    <row r="559" spans="1:47" s="2" customFormat="1" ht="12">
      <c r="A559" s="39"/>
      <c r="B559" s="40"/>
      <c r="C559" s="41"/>
      <c r="D559" s="249" t="s">
        <v>167</v>
      </c>
      <c r="E559" s="41"/>
      <c r="F559" s="250" t="s">
        <v>868</v>
      </c>
      <c r="G559" s="41"/>
      <c r="H559" s="41"/>
      <c r="I559" s="145"/>
      <c r="J559" s="41"/>
      <c r="K559" s="41"/>
      <c r="L559" s="45"/>
      <c r="M559" s="288"/>
      <c r="N559" s="289"/>
      <c r="O559" s="92"/>
      <c r="P559" s="92"/>
      <c r="Q559" s="92"/>
      <c r="R559" s="92"/>
      <c r="S559" s="92"/>
      <c r="T559" s="93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167</v>
      </c>
      <c r="AU559" s="18" t="s">
        <v>88</v>
      </c>
    </row>
    <row r="560" spans="1:65" s="2" customFormat="1" ht="21.75" customHeight="1">
      <c r="A560" s="39"/>
      <c r="B560" s="40"/>
      <c r="C560" s="234" t="s">
        <v>880</v>
      </c>
      <c r="D560" s="234" t="s">
        <v>125</v>
      </c>
      <c r="E560" s="235" t="s">
        <v>881</v>
      </c>
      <c r="F560" s="236" t="s">
        <v>882</v>
      </c>
      <c r="G560" s="237" t="s">
        <v>530</v>
      </c>
      <c r="H560" s="238">
        <v>4</v>
      </c>
      <c r="I560" s="239"/>
      <c r="J560" s="240">
        <f>ROUND(I560*H560,2)</f>
        <v>0</v>
      </c>
      <c r="K560" s="236" t="s">
        <v>1</v>
      </c>
      <c r="L560" s="45"/>
      <c r="M560" s="241" t="s">
        <v>1</v>
      </c>
      <c r="N560" s="242" t="s">
        <v>43</v>
      </c>
      <c r="O560" s="92"/>
      <c r="P560" s="243">
        <f>O560*H560</f>
        <v>0</v>
      </c>
      <c r="Q560" s="243">
        <v>0</v>
      </c>
      <c r="R560" s="243">
        <f>Q560*H560</f>
        <v>0</v>
      </c>
      <c r="S560" s="243">
        <v>0</v>
      </c>
      <c r="T560" s="244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45" t="s">
        <v>329</v>
      </c>
      <c r="AT560" s="245" t="s">
        <v>125</v>
      </c>
      <c r="AU560" s="245" t="s">
        <v>88</v>
      </c>
      <c r="AY560" s="18" t="s">
        <v>124</v>
      </c>
      <c r="BE560" s="246">
        <f>IF(N560="základní",J560,0)</f>
        <v>0</v>
      </c>
      <c r="BF560" s="246">
        <f>IF(N560="snížená",J560,0)</f>
        <v>0</v>
      </c>
      <c r="BG560" s="246">
        <f>IF(N560="zákl. přenesená",J560,0)</f>
        <v>0</v>
      </c>
      <c r="BH560" s="246">
        <f>IF(N560="sníž. přenesená",J560,0)</f>
        <v>0</v>
      </c>
      <c r="BI560" s="246">
        <f>IF(N560="nulová",J560,0)</f>
        <v>0</v>
      </c>
      <c r="BJ560" s="18" t="s">
        <v>86</v>
      </c>
      <c r="BK560" s="246">
        <f>ROUND(I560*H560,2)</f>
        <v>0</v>
      </c>
      <c r="BL560" s="18" t="s">
        <v>329</v>
      </c>
      <c r="BM560" s="245" t="s">
        <v>883</v>
      </c>
    </row>
    <row r="561" spans="1:47" s="2" customFormat="1" ht="12">
      <c r="A561" s="39"/>
      <c r="B561" s="40"/>
      <c r="C561" s="41"/>
      <c r="D561" s="249" t="s">
        <v>167</v>
      </c>
      <c r="E561" s="41"/>
      <c r="F561" s="250" t="s">
        <v>868</v>
      </c>
      <c r="G561" s="41"/>
      <c r="H561" s="41"/>
      <c r="I561" s="145"/>
      <c r="J561" s="41"/>
      <c r="K561" s="41"/>
      <c r="L561" s="45"/>
      <c r="M561" s="288"/>
      <c r="N561" s="289"/>
      <c r="O561" s="92"/>
      <c r="P561" s="92"/>
      <c r="Q561" s="92"/>
      <c r="R561" s="92"/>
      <c r="S561" s="92"/>
      <c r="T561" s="93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167</v>
      </c>
      <c r="AU561" s="18" t="s">
        <v>88</v>
      </c>
    </row>
    <row r="562" spans="1:65" s="2" customFormat="1" ht="21.75" customHeight="1">
      <c r="A562" s="39"/>
      <c r="B562" s="40"/>
      <c r="C562" s="234" t="s">
        <v>884</v>
      </c>
      <c r="D562" s="234" t="s">
        <v>125</v>
      </c>
      <c r="E562" s="235" t="s">
        <v>885</v>
      </c>
      <c r="F562" s="236" t="s">
        <v>886</v>
      </c>
      <c r="G562" s="237" t="s">
        <v>530</v>
      </c>
      <c r="H562" s="238">
        <v>28</v>
      </c>
      <c r="I562" s="239"/>
      <c r="J562" s="240">
        <f>ROUND(I562*H562,2)</f>
        <v>0</v>
      </c>
      <c r="K562" s="236" t="s">
        <v>1</v>
      </c>
      <c r="L562" s="45"/>
      <c r="M562" s="241" t="s">
        <v>1</v>
      </c>
      <c r="N562" s="242" t="s">
        <v>43</v>
      </c>
      <c r="O562" s="92"/>
      <c r="P562" s="243">
        <f>O562*H562</f>
        <v>0</v>
      </c>
      <c r="Q562" s="243">
        <v>0</v>
      </c>
      <c r="R562" s="243">
        <f>Q562*H562</f>
        <v>0</v>
      </c>
      <c r="S562" s="243">
        <v>0</v>
      </c>
      <c r="T562" s="244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45" t="s">
        <v>329</v>
      </c>
      <c r="AT562" s="245" t="s">
        <v>125</v>
      </c>
      <c r="AU562" s="245" t="s">
        <v>88</v>
      </c>
      <c r="AY562" s="18" t="s">
        <v>124</v>
      </c>
      <c r="BE562" s="246">
        <f>IF(N562="základní",J562,0)</f>
        <v>0</v>
      </c>
      <c r="BF562" s="246">
        <f>IF(N562="snížená",J562,0)</f>
        <v>0</v>
      </c>
      <c r="BG562" s="246">
        <f>IF(N562="zákl. přenesená",J562,0)</f>
        <v>0</v>
      </c>
      <c r="BH562" s="246">
        <f>IF(N562="sníž. přenesená",J562,0)</f>
        <v>0</v>
      </c>
      <c r="BI562" s="246">
        <f>IF(N562="nulová",J562,0)</f>
        <v>0</v>
      </c>
      <c r="BJ562" s="18" t="s">
        <v>86</v>
      </c>
      <c r="BK562" s="246">
        <f>ROUND(I562*H562,2)</f>
        <v>0</v>
      </c>
      <c r="BL562" s="18" t="s">
        <v>329</v>
      </c>
      <c r="BM562" s="245" t="s">
        <v>887</v>
      </c>
    </row>
    <row r="563" spans="1:47" s="2" customFormat="1" ht="12">
      <c r="A563" s="39"/>
      <c r="B563" s="40"/>
      <c r="C563" s="41"/>
      <c r="D563" s="249" t="s">
        <v>167</v>
      </c>
      <c r="E563" s="41"/>
      <c r="F563" s="250" t="s">
        <v>868</v>
      </c>
      <c r="G563" s="41"/>
      <c r="H563" s="41"/>
      <c r="I563" s="145"/>
      <c r="J563" s="41"/>
      <c r="K563" s="41"/>
      <c r="L563" s="45"/>
      <c r="M563" s="288"/>
      <c r="N563" s="289"/>
      <c r="O563" s="92"/>
      <c r="P563" s="92"/>
      <c r="Q563" s="92"/>
      <c r="R563" s="92"/>
      <c r="S563" s="92"/>
      <c r="T563" s="93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167</v>
      </c>
      <c r="AU563" s="18" t="s">
        <v>88</v>
      </c>
    </row>
    <row r="564" spans="1:65" s="2" customFormat="1" ht="21.75" customHeight="1">
      <c r="A564" s="39"/>
      <c r="B564" s="40"/>
      <c r="C564" s="234" t="s">
        <v>888</v>
      </c>
      <c r="D564" s="234" t="s">
        <v>125</v>
      </c>
      <c r="E564" s="235" t="s">
        <v>889</v>
      </c>
      <c r="F564" s="236" t="s">
        <v>890</v>
      </c>
      <c r="G564" s="237" t="s">
        <v>530</v>
      </c>
      <c r="H564" s="238">
        <v>18</v>
      </c>
      <c r="I564" s="239"/>
      <c r="J564" s="240">
        <f>ROUND(I564*H564,2)</f>
        <v>0</v>
      </c>
      <c r="K564" s="236" t="s">
        <v>1</v>
      </c>
      <c r="L564" s="45"/>
      <c r="M564" s="241" t="s">
        <v>1</v>
      </c>
      <c r="N564" s="242" t="s">
        <v>43</v>
      </c>
      <c r="O564" s="92"/>
      <c r="P564" s="243">
        <f>O564*H564</f>
        <v>0</v>
      </c>
      <c r="Q564" s="243">
        <v>0</v>
      </c>
      <c r="R564" s="243">
        <f>Q564*H564</f>
        <v>0</v>
      </c>
      <c r="S564" s="243">
        <v>0</v>
      </c>
      <c r="T564" s="244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45" t="s">
        <v>329</v>
      </c>
      <c r="AT564" s="245" t="s">
        <v>125</v>
      </c>
      <c r="AU564" s="245" t="s">
        <v>88</v>
      </c>
      <c r="AY564" s="18" t="s">
        <v>124</v>
      </c>
      <c r="BE564" s="246">
        <f>IF(N564="základní",J564,0)</f>
        <v>0</v>
      </c>
      <c r="BF564" s="246">
        <f>IF(N564="snížená",J564,0)</f>
        <v>0</v>
      </c>
      <c r="BG564" s="246">
        <f>IF(N564="zákl. přenesená",J564,0)</f>
        <v>0</v>
      </c>
      <c r="BH564" s="246">
        <f>IF(N564="sníž. přenesená",J564,0)</f>
        <v>0</v>
      </c>
      <c r="BI564" s="246">
        <f>IF(N564="nulová",J564,0)</f>
        <v>0</v>
      </c>
      <c r="BJ564" s="18" t="s">
        <v>86</v>
      </c>
      <c r="BK564" s="246">
        <f>ROUND(I564*H564,2)</f>
        <v>0</v>
      </c>
      <c r="BL564" s="18" t="s">
        <v>329</v>
      </c>
      <c r="BM564" s="245" t="s">
        <v>891</v>
      </c>
    </row>
    <row r="565" spans="1:47" s="2" customFormat="1" ht="12">
      <c r="A565" s="39"/>
      <c r="B565" s="40"/>
      <c r="C565" s="41"/>
      <c r="D565" s="249" t="s">
        <v>167</v>
      </c>
      <c r="E565" s="41"/>
      <c r="F565" s="250" t="s">
        <v>868</v>
      </c>
      <c r="G565" s="41"/>
      <c r="H565" s="41"/>
      <c r="I565" s="145"/>
      <c r="J565" s="41"/>
      <c r="K565" s="41"/>
      <c r="L565" s="45"/>
      <c r="M565" s="288"/>
      <c r="N565" s="289"/>
      <c r="O565" s="92"/>
      <c r="P565" s="92"/>
      <c r="Q565" s="92"/>
      <c r="R565" s="92"/>
      <c r="S565" s="92"/>
      <c r="T565" s="93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167</v>
      </c>
      <c r="AU565" s="18" t="s">
        <v>88</v>
      </c>
    </row>
    <row r="566" spans="1:65" s="2" customFormat="1" ht="21.75" customHeight="1">
      <c r="A566" s="39"/>
      <c r="B566" s="40"/>
      <c r="C566" s="234" t="s">
        <v>892</v>
      </c>
      <c r="D566" s="234" t="s">
        <v>125</v>
      </c>
      <c r="E566" s="235" t="s">
        <v>893</v>
      </c>
      <c r="F566" s="236" t="s">
        <v>894</v>
      </c>
      <c r="G566" s="237" t="s">
        <v>530</v>
      </c>
      <c r="H566" s="238">
        <v>18</v>
      </c>
      <c r="I566" s="239"/>
      <c r="J566" s="240">
        <f>ROUND(I566*H566,2)</f>
        <v>0</v>
      </c>
      <c r="K566" s="236" t="s">
        <v>1</v>
      </c>
      <c r="L566" s="45"/>
      <c r="M566" s="241" t="s">
        <v>1</v>
      </c>
      <c r="N566" s="242" t="s">
        <v>43</v>
      </c>
      <c r="O566" s="92"/>
      <c r="P566" s="243">
        <f>O566*H566</f>
        <v>0</v>
      </c>
      <c r="Q566" s="243">
        <v>0</v>
      </c>
      <c r="R566" s="243">
        <f>Q566*H566</f>
        <v>0</v>
      </c>
      <c r="S566" s="243">
        <v>0</v>
      </c>
      <c r="T566" s="244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45" t="s">
        <v>329</v>
      </c>
      <c r="AT566" s="245" t="s">
        <v>125</v>
      </c>
      <c r="AU566" s="245" t="s">
        <v>88</v>
      </c>
      <c r="AY566" s="18" t="s">
        <v>124</v>
      </c>
      <c r="BE566" s="246">
        <f>IF(N566="základní",J566,0)</f>
        <v>0</v>
      </c>
      <c r="BF566" s="246">
        <f>IF(N566="snížená",J566,0)</f>
        <v>0</v>
      </c>
      <c r="BG566" s="246">
        <f>IF(N566="zákl. přenesená",J566,0)</f>
        <v>0</v>
      </c>
      <c r="BH566" s="246">
        <f>IF(N566="sníž. přenesená",J566,0)</f>
        <v>0</v>
      </c>
      <c r="BI566" s="246">
        <f>IF(N566="nulová",J566,0)</f>
        <v>0</v>
      </c>
      <c r="BJ566" s="18" t="s">
        <v>86</v>
      </c>
      <c r="BK566" s="246">
        <f>ROUND(I566*H566,2)</f>
        <v>0</v>
      </c>
      <c r="BL566" s="18" t="s">
        <v>329</v>
      </c>
      <c r="BM566" s="245" t="s">
        <v>895</v>
      </c>
    </row>
    <row r="567" spans="1:47" s="2" customFormat="1" ht="12">
      <c r="A567" s="39"/>
      <c r="B567" s="40"/>
      <c r="C567" s="41"/>
      <c r="D567" s="249" t="s">
        <v>167</v>
      </c>
      <c r="E567" s="41"/>
      <c r="F567" s="250" t="s">
        <v>868</v>
      </c>
      <c r="G567" s="41"/>
      <c r="H567" s="41"/>
      <c r="I567" s="145"/>
      <c r="J567" s="41"/>
      <c r="K567" s="41"/>
      <c r="L567" s="45"/>
      <c r="M567" s="288"/>
      <c r="N567" s="289"/>
      <c r="O567" s="92"/>
      <c r="P567" s="92"/>
      <c r="Q567" s="92"/>
      <c r="R567" s="92"/>
      <c r="S567" s="92"/>
      <c r="T567" s="93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167</v>
      </c>
      <c r="AU567" s="18" t="s">
        <v>88</v>
      </c>
    </row>
    <row r="568" spans="1:65" s="2" customFormat="1" ht="16.5" customHeight="1">
      <c r="A568" s="39"/>
      <c r="B568" s="40"/>
      <c r="C568" s="234" t="s">
        <v>896</v>
      </c>
      <c r="D568" s="234" t="s">
        <v>125</v>
      </c>
      <c r="E568" s="235" t="s">
        <v>897</v>
      </c>
      <c r="F568" s="236" t="s">
        <v>898</v>
      </c>
      <c r="G568" s="237" t="s">
        <v>530</v>
      </c>
      <c r="H568" s="238">
        <v>3</v>
      </c>
      <c r="I568" s="239"/>
      <c r="J568" s="240">
        <f>ROUND(I568*H568,2)</f>
        <v>0</v>
      </c>
      <c r="K568" s="236" t="s">
        <v>1</v>
      </c>
      <c r="L568" s="45"/>
      <c r="M568" s="241" t="s">
        <v>1</v>
      </c>
      <c r="N568" s="242" t="s">
        <v>43</v>
      </c>
      <c r="O568" s="92"/>
      <c r="P568" s="243">
        <f>O568*H568</f>
        <v>0</v>
      </c>
      <c r="Q568" s="243">
        <v>0</v>
      </c>
      <c r="R568" s="243">
        <f>Q568*H568</f>
        <v>0</v>
      </c>
      <c r="S568" s="243">
        <v>0</v>
      </c>
      <c r="T568" s="244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45" t="s">
        <v>329</v>
      </c>
      <c r="AT568" s="245" t="s">
        <v>125</v>
      </c>
      <c r="AU568" s="245" t="s">
        <v>88</v>
      </c>
      <c r="AY568" s="18" t="s">
        <v>124</v>
      </c>
      <c r="BE568" s="246">
        <f>IF(N568="základní",J568,0)</f>
        <v>0</v>
      </c>
      <c r="BF568" s="246">
        <f>IF(N568="snížená",J568,0)</f>
        <v>0</v>
      </c>
      <c r="BG568" s="246">
        <f>IF(N568="zákl. přenesená",J568,0)</f>
        <v>0</v>
      </c>
      <c r="BH568" s="246">
        <f>IF(N568="sníž. přenesená",J568,0)</f>
        <v>0</v>
      </c>
      <c r="BI568" s="246">
        <f>IF(N568="nulová",J568,0)</f>
        <v>0</v>
      </c>
      <c r="BJ568" s="18" t="s">
        <v>86</v>
      </c>
      <c r="BK568" s="246">
        <f>ROUND(I568*H568,2)</f>
        <v>0</v>
      </c>
      <c r="BL568" s="18" t="s">
        <v>329</v>
      </c>
      <c r="BM568" s="245" t="s">
        <v>899</v>
      </c>
    </row>
    <row r="569" spans="1:47" s="2" customFormat="1" ht="12">
      <c r="A569" s="39"/>
      <c r="B569" s="40"/>
      <c r="C569" s="41"/>
      <c r="D569" s="249" t="s">
        <v>167</v>
      </c>
      <c r="E569" s="41"/>
      <c r="F569" s="250" t="s">
        <v>868</v>
      </c>
      <c r="G569" s="41"/>
      <c r="H569" s="41"/>
      <c r="I569" s="145"/>
      <c r="J569" s="41"/>
      <c r="K569" s="41"/>
      <c r="L569" s="45"/>
      <c r="M569" s="288"/>
      <c r="N569" s="289"/>
      <c r="O569" s="92"/>
      <c r="P569" s="92"/>
      <c r="Q569" s="92"/>
      <c r="R569" s="92"/>
      <c r="S569" s="92"/>
      <c r="T569" s="93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167</v>
      </c>
      <c r="AU569" s="18" t="s">
        <v>88</v>
      </c>
    </row>
    <row r="570" spans="1:65" s="2" customFormat="1" ht="16.5" customHeight="1">
      <c r="A570" s="39"/>
      <c r="B570" s="40"/>
      <c r="C570" s="234" t="s">
        <v>900</v>
      </c>
      <c r="D570" s="234" t="s">
        <v>125</v>
      </c>
      <c r="E570" s="235" t="s">
        <v>901</v>
      </c>
      <c r="F570" s="236" t="s">
        <v>902</v>
      </c>
      <c r="G570" s="237" t="s">
        <v>530</v>
      </c>
      <c r="H570" s="238">
        <v>3</v>
      </c>
      <c r="I570" s="239"/>
      <c r="J570" s="240">
        <f>ROUND(I570*H570,2)</f>
        <v>0</v>
      </c>
      <c r="K570" s="236" t="s">
        <v>1</v>
      </c>
      <c r="L570" s="45"/>
      <c r="M570" s="241" t="s">
        <v>1</v>
      </c>
      <c r="N570" s="242" t="s">
        <v>43</v>
      </c>
      <c r="O570" s="92"/>
      <c r="P570" s="243">
        <f>O570*H570</f>
        <v>0</v>
      </c>
      <c r="Q570" s="243">
        <v>0</v>
      </c>
      <c r="R570" s="243">
        <f>Q570*H570</f>
        <v>0</v>
      </c>
      <c r="S570" s="243">
        <v>0</v>
      </c>
      <c r="T570" s="244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45" t="s">
        <v>329</v>
      </c>
      <c r="AT570" s="245" t="s">
        <v>125</v>
      </c>
      <c r="AU570" s="245" t="s">
        <v>88</v>
      </c>
      <c r="AY570" s="18" t="s">
        <v>124</v>
      </c>
      <c r="BE570" s="246">
        <f>IF(N570="základní",J570,0)</f>
        <v>0</v>
      </c>
      <c r="BF570" s="246">
        <f>IF(N570="snížená",J570,0)</f>
        <v>0</v>
      </c>
      <c r="BG570" s="246">
        <f>IF(N570="zákl. přenesená",J570,0)</f>
        <v>0</v>
      </c>
      <c r="BH570" s="246">
        <f>IF(N570="sníž. přenesená",J570,0)</f>
        <v>0</v>
      </c>
      <c r="BI570" s="246">
        <f>IF(N570="nulová",J570,0)</f>
        <v>0</v>
      </c>
      <c r="BJ570" s="18" t="s">
        <v>86</v>
      </c>
      <c r="BK570" s="246">
        <f>ROUND(I570*H570,2)</f>
        <v>0</v>
      </c>
      <c r="BL570" s="18" t="s">
        <v>329</v>
      </c>
      <c r="BM570" s="245" t="s">
        <v>903</v>
      </c>
    </row>
    <row r="571" spans="1:47" s="2" customFormat="1" ht="12">
      <c r="A571" s="39"/>
      <c r="B571" s="40"/>
      <c r="C571" s="41"/>
      <c r="D571" s="249" t="s">
        <v>167</v>
      </c>
      <c r="E571" s="41"/>
      <c r="F571" s="250" t="s">
        <v>868</v>
      </c>
      <c r="G571" s="41"/>
      <c r="H571" s="41"/>
      <c r="I571" s="145"/>
      <c r="J571" s="41"/>
      <c r="K571" s="41"/>
      <c r="L571" s="45"/>
      <c r="M571" s="288"/>
      <c r="N571" s="289"/>
      <c r="O571" s="92"/>
      <c r="P571" s="92"/>
      <c r="Q571" s="92"/>
      <c r="R571" s="92"/>
      <c r="S571" s="92"/>
      <c r="T571" s="93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167</v>
      </c>
      <c r="AU571" s="18" t="s">
        <v>88</v>
      </c>
    </row>
    <row r="572" spans="1:65" s="2" customFormat="1" ht="16.5" customHeight="1">
      <c r="A572" s="39"/>
      <c r="B572" s="40"/>
      <c r="C572" s="234" t="s">
        <v>904</v>
      </c>
      <c r="D572" s="234" t="s">
        <v>125</v>
      </c>
      <c r="E572" s="235" t="s">
        <v>905</v>
      </c>
      <c r="F572" s="236" t="s">
        <v>906</v>
      </c>
      <c r="G572" s="237" t="s">
        <v>530</v>
      </c>
      <c r="H572" s="238">
        <v>1</v>
      </c>
      <c r="I572" s="239"/>
      <c r="J572" s="240">
        <f>ROUND(I572*H572,2)</f>
        <v>0</v>
      </c>
      <c r="K572" s="236" t="s">
        <v>1</v>
      </c>
      <c r="L572" s="45"/>
      <c r="M572" s="241" t="s">
        <v>1</v>
      </c>
      <c r="N572" s="242" t="s">
        <v>43</v>
      </c>
      <c r="O572" s="92"/>
      <c r="P572" s="243">
        <f>O572*H572</f>
        <v>0</v>
      </c>
      <c r="Q572" s="243">
        <v>0</v>
      </c>
      <c r="R572" s="243">
        <f>Q572*H572</f>
        <v>0</v>
      </c>
      <c r="S572" s="243">
        <v>0</v>
      </c>
      <c r="T572" s="244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45" t="s">
        <v>329</v>
      </c>
      <c r="AT572" s="245" t="s">
        <v>125</v>
      </c>
      <c r="AU572" s="245" t="s">
        <v>88</v>
      </c>
      <c r="AY572" s="18" t="s">
        <v>124</v>
      </c>
      <c r="BE572" s="246">
        <f>IF(N572="základní",J572,0)</f>
        <v>0</v>
      </c>
      <c r="BF572" s="246">
        <f>IF(N572="snížená",J572,0)</f>
        <v>0</v>
      </c>
      <c r="BG572" s="246">
        <f>IF(N572="zákl. přenesená",J572,0)</f>
        <v>0</v>
      </c>
      <c r="BH572" s="246">
        <f>IF(N572="sníž. přenesená",J572,0)</f>
        <v>0</v>
      </c>
      <c r="BI572" s="246">
        <f>IF(N572="nulová",J572,0)</f>
        <v>0</v>
      </c>
      <c r="BJ572" s="18" t="s">
        <v>86</v>
      </c>
      <c r="BK572" s="246">
        <f>ROUND(I572*H572,2)</f>
        <v>0</v>
      </c>
      <c r="BL572" s="18" t="s">
        <v>329</v>
      </c>
      <c r="BM572" s="245" t="s">
        <v>907</v>
      </c>
    </row>
    <row r="573" spans="1:47" s="2" customFormat="1" ht="12">
      <c r="A573" s="39"/>
      <c r="B573" s="40"/>
      <c r="C573" s="41"/>
      <c r="D573" s="249" t="s">
        <v>167</v>
      </c>
      <c r="E573" s="41"/>
      <c r="F573" s="250" t="s">
        <v>868</v>
      </c>
      <c r="G573" s="41"/>
      <c r="H573" s="41"/>
      <c r="I573" s="145"/>
      <c r="J573" s="41"/>
      <c r="K573" s="41"/>
      <c r="L573" s="45"/>
      <c r="M573" s="288"/>
      <c r="N573" s="289"/>
      <c r="O573" s="92"/>
      <c r="P573" s="92"/>
      <c r="Q573" s="92"/>
      <c r="R573" s="92"/>
      <c r="S573" s="92"/>
      <c r="T573" s="93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167</v>
      </c>
      <c r="AU573" s="18" t="s">
        <v>88</v>
      </c>
    </row>
    <row r="574" spans="1:65" s="2" customFormat="1" ht="21.75" customHeight="1">
      <c r="A574" s="39"/>
      <c r="B574" s="40"/>
      <c r="C574" s="234" t="s">
        <v>908</v>
      </c>
      <c r="D574" s="234" t="s">
        <v>125</v>
      </c>
      <c r="E574" s="235" t="s">
        <v>909</v>
      </c>
      <c r="F574" s="236" t="s">
        <v>910</v>
      </c>
      <c r="G574" s="237" t="s">
        <v>530</v>
      </c>
      <c r="H574" s="238">
        <v>10</v>
      </c>
      <c r="I574" s="239"/>
      <c r="J574" s="240">
        <f>ROUND(I574*H574,2)</f>
        <v>0</v>
      </c>
      <c r="K574" s="236" t="s">
        <v>1</v>
      </c>
      <c r="L574" s="45"/>
      <c r="M574" s="241" t="s">
        <v>1</v>
      </c>
      <c r="N574" s="242" t="s">
        <v>43</v>
      </c>
      <c r="O574" s="92"/>
      <c r="P574" s="243">
        <f>O574*H574</f>
        <v>0</v>
      </c>
      <c r="Q574" s="243">
        <v>0</v>
      </c>
      <c r="R574" s="243">
        <f>Q574*H574</f>
        <v>0</v>
      </c>
      <c r="S574" s="243">
        <v>0</v>
      </c>
      <c r="T574" s="244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45" t="s">
        <v>329</v>
      </c>
      <c r="AT574" s="245" t="s">
        <v>125</v>
      </c>
      <c r="AU574" s="245" t="s">
        <v>88</v>
      </c>
      <c r="AY574" s="18" t="s">
        <v>124</v>
      </c>
      <c r="BE574" s="246">
        <f>IF(N574="základní",J574,0)</f>
        <v>0</v>
      </c>
      <c r="BF574" s="246">
        <f>IF(N574="snížená",J574,0)</f>
        <v>0</v>
      </c>
      <c r="BG574" s="246">
        <f>IF(N574="zákl. přenesená",J574,0)</f>
        <v>0</v>
      </c>
      <c r="BH574" s="246">
        <f>IF(N574="sníž. přenesená",J574,0)</f>
        <v>0</v>
      </c>
      <c r="BI574" s="246">
        <f>IF(N574="nulová",J574,0)</f>
        <v>0</v>
      </c>
      <c r="BJ574" s="18" t="s">
        <v>86</v>
      </c>
      <c r="BK574" s="246">
        <f>ROUND(I574*H574,2)</f>
        <v>0</v>
      </c>
      <c r="BL574" s="18" t="s">
        <v>329</v>
      </c>
      <c r="BM574" s="245" t="s">
        <v>911</v>
      </c>
    </row>
    <row r="575" spans="1:47" s="2" customFormat="1" ht="12">
      <c r="A575" s="39"/>
      <c r="B575" s="40"/>
      <c r="C575" s="41"/>
      <c r="D575" s="249" t="s">
        <v>167</v>
      </c>
      <c r="E575" s="41"/>
      <c r="F575" s="250" t="s">
        <v>868</v>
      </c>
      <c r="G575" s="41"/>
      <c r="H575" s="41"/>
      <c r="I575" s="145"/>
      <c r="J575" s="41"/>
      <c r="K575" s="41"/>
      <c r="L575" s="45"/>
      <c r="M575" s="288"/>
      <c r="N575" s="289"/>
      <c r="O575" s="92"/>
      <c r="P575" s="92"/>
      <c r="Q575" s="92"/>
      <c r="R575" s="92"/>
      <c r="S575" s="92"/>
      <c r="T575" s="93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18" t="s">
        <v>167</v>
      </c>
      <c r="AU575" s="18" t="s">
        <v>88</v>
      </c>
    </row>
    <row r="576" spans="1:65" s="2" customFormat="1" ht="21.75" customHeight="1">
      <c r="A576" s="39"/>
      <c r="B576" s="40"/>
      <c r="C576" s="234" t="s">
        <v>912</v>
      </c>
      <c r="D576" s="234" t="s">
        <v>125</v>
      </c>
      <c r="E576" s="235" t="s">
        <v>913</v>
      </c>
      <c r="F576" s="236" t="s">
        <v>914</v>
      </c>
      <c r="G576" s="237" t="s">
        <v>530</v>
      </c>
      <c r="H576" s="238">
        <v>1</v>
      </c>
      <c r="I576" s="239"/>
      <c r="J576" s="240">
        <f>ROUND(I576*H576,2)</f>
        <v>0</v>
      </c>
      <c r="K576" s="236" t="s">
        <v>1</v>
      </c>
      <c r="L576" s="45"/>
      <c r="M576" s="241" t="s">
        <v>1</v>
      </c>
      <c r="N576" s="242" t="s">
        <v>43</v>
      </c>
      <c r="O576" s="92"/>
      <c r="P576" s="243">
        <f>O576*H576</f>
        <v>0</v>
      </c>
      <c r="Q576" s="243">
        <v>0</v>
      </c>
      <c r="R576" s="243">
        <f>Q576*H576</f>
        <v>0</v>
      </c>
      <c r="S576" s="243">
        <v>0</v>
      </c>
      <c r="T576" s="244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45" t="s">
        <v>329</v>
      </c>
      <c r="AT576" s="245" t="s">
        <v>125</v>
      </c>
      <c r="AU576" s="245" t="s">
        <v>88</v>
      </c>
      <c r="AY576" s="18" t="s">
        <v>124</v>
      </c>
      <c r="BE576" s="246">
        <f>IF(N576="základní",J576,0)</f>
        <v>0</v>
      </c>
      <c r="BF576" s="246">
        <f>IF(N576="snížená",J576,0)</f>
        <v>0</v>
      </c>
      <c r="BG576" s="246">
        <f>IF(N576="zákl. přenesená",J576,0)</f>
        <v>0</v>
      </c>
      <c r="BH576" s="246">
        <f>IF(N576="sníž. přenesená",J576,0)</f>
        <v>0</v>
      </c>
      <c r="BI576" s="246">
        <f>IF(N576="nulová",J576,0)</f>
        <v>0</v>
      </c>
      <c r="BJ576" s="18" t="s">
        <v>86</v>
      </c>
      <c r="BK576" s="246">
        <f>ROUND(I576*H576,2)</f>
        <v>0</v>
      </c>
      <c r="BL576" s="18" t="s">
        <v>329</v>
      </c>
      <c r="BM576" s="245" t="s">
        <v>915</v>
      </c>
    </row>
    <row r="577" spans="1:47" s="2" customFormat="1" ht="12">
      <c r="A577" s="39"/>
      <c r="B577" s="40"/>
      <c r="C577" s="41"/>
      <c r="D577" s="249" t="s">
        <v>167</v>
      </c>
      <c r="E577" s="41"/>
      <c r="F577" s="250" t="s">
        <v>868</v>
      </c>
      <c r="G577" s="41"/>
      <c r="H577" s="41"/>
      <c r="I577" s="145"/>
      <c r="J577" s="41"/>
      <c r="K577" s="41"/>
      <c r="L577" s="45"/>
      <c r="M577" s="288"/>
      <c r="N577" s="289"/>
      <c r="O577" s="92"/>
      <c r="P577" s="92"/>
      <c r="Q577" s="92"/>
      <c r="R577" s="92"/>
      <c r="S577" s="92"/>
      <c r="T577" s="93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167</v>
      </c>
      <c r="AU577" s="18" t="s">
        <v>88</v>
      </c>
    </row>
    <row r="578" spans="1:65" s="2" customFormat="1" ht="21.75" customHeight="1">
      <c r="A578" s="39"/>
      <c r="B578" s="40"/>
      <c r="C578" s="234" t="s">
        <v>916</v>
      </c>
      <c r="D578" s="234" t="s">
        <v>125</v>
      </c>
      <c r="E578" s="235" t="s">
        <v>917</v>
      </c>
      <c r="F578" s="236" t="s">
        <v>918</v>
      </c>
      <c r="G578" s="237" t="s">
        <v>530</v>
      </c>
      <c r="H578" s="238">
        <v>18</v>
      </c>
      <c r="I578" s="239"/>
      <c r="J578" s="240">
        <f>ROUND(I578*H578,2)</f>
        <v>0</v>
      </c>
      <c r="K578" s="236" t="s">
        <v>1</v>
      </c>
      <c r="L578" s="45"/>
      <c r="M578" s="241" t="s">
        <v>1</v>
      </c>
      <c r="N578" s="242" t="s">
        <v>43</v>
      </c>
      <c r="O578" s="92"/>
      <c r="P578" s="243">
        <f>O578*H578</f>
        <v>0</v>
      </c>
      <c r="Q578" s="243">
        <v>0</v>
      </c>
      <c r="R578" s="243">
        <f>Q578*H578</f>
        <v>0</v>
      </c>
      <c r="S578" s="243">
        <v>0</v>
      </c>
      <c r="T578" s="244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45" t="s">
        <v>329</v>
      </c>
      <c r="AT578" s="245" t="s">
        <v>125</v>
      </c>
      <c r="AU578" s="245" t="s">
        <v>88</v>
      </c>
      <c r="AY578" s="18" t="s">
        <v>124</v>
      </c>
      <c r="BE578" s="246">
        <f>IF(N578="základní",J578,0)</f>
        <v>0</v>
      </c>
      <c r="BF578" s="246">
        <f>IF(N578="snížená",J578,0)</f>
        <v>0</v>
      </c>
      <c r="BG578" s="246">
        <f>IF(N578="zákl. přenesená",J578,0)</f>
        <v>0</v>
      </c>
      <c r="BH578" s="246">
        <f>IF(N578="sníž. přenesená",J578,0)</f>
        <v>0</v>
      </c>
      <c r="BI578" s="246">
        <f>IF(N578="nulová",J578,0)</f>
        <v>0</v>
      </c>
      <c r="BJ578" s="18" t="s">
        <v>86</v>
      </c>
      <c r="BK578" s="246">
        <f>ROUND(I578*H578,2)</f>
        <v>0</v>
      </c>
      <c r="BL578" s="18" t="s">
        <v>329</v>
      </c>
      <c r="BM578" s="245" t="s">
        <v>919</v>
      </c>
    </row>
    <row r="579" spans="1:47" s="2" customFormat="1" ht="12">
      <c r="A579" s="39"/>
      <c r="B579" s="40"/>
      <c r="C579" s="41"/>
      <c r="D579" s="249" t="s">
        <v>167</v>
      </c>
      <c r="E579" s="41"/>
      <c r="F579" s="250" t="s">
        <v>868</v>
      </c>
      <c r="G579" s="41"/>
      <c r="H579" s="41"/>
      <c r="I579" s="145"/>
      <c r="J579" s="41"/>
      <c r="K579" s="41"/>
      <c r="L579" s="45"/>
      <c r="M579" s="288"/>
      <c r="N579" s="289"/>
      <c r="O579" s="92"/>
      <c r="P579" s="92"/>
      <c r="Q579" s="92"/>
      <c r="R579" s="92"/>
      <c r="S579" s="92"/>
      <c r="T579" s="93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167</v>
      </c>
      <c r="AU579" s="18" t="s">
        <v>88</v>
      </c>
    </row>
    <row r="580" spans="1:65" s="2" customFormat="1" ht="21.75" customHeight="1">
      <c r="A580" s="39"/>
      <c r="B580" s="40"/>
      <c r="C580" s="234" t="s">
        <v>920</v>
      </c>
      <c r="D580" s="234" t="s">
        <v>125</v>
      </c>
      <c r="E580" s="235" t="s">
        <v>921</v>
      </c>
      <c r="F580" s="236" t="s">
        <v>922</v>
      </c>
      <c r="G580" s="237" t="s">
        <v>530</v>
      </c>
      <c r="H580" s="238">
        <v>11</v>
      </c>
      <c r="I580" s="239"/>
      <c r="J580" s="240">
        <f>ROUND(I580*H580,2)</f>
        <v>0</v>
      </c>
      <c r="K580" s="236" t="s">
        <v>1</v>
      </c>
      <c r="L580" s="45"/>
      <c r="M580" s="241" t="s">
        <v>1</v>
      </c>
      <c r="N580" s="242" t="s">
        <v>43</v>
      </c>
      <c r="O580" s="92"/>
      <c r="P580" s="243">
        <f>O580*H580</f>
        <v>0</v>
      </c>
      <c r="Q580" s="243">
        <v>0</v>
      </c>
      <c r="R580" s="243">
        <f>Q580*H580</f>
        <v>0</v>
      </c>
      <c r="S580" s="243">
        <v>0</v>
      </c>
      <c r="T580" s="244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45" t="s">
        <v>329</v>
      </c>
      <c r="AT580" s="245" t="s">
        <v>125</v>
      </c>
      <c r="AU580" s="245" t="s">
        <v>88</v>
      </c>
      <c r="AY580" s="18" t="s">
        <v>124</v>
      </c>
      <c r="BE580" s="246">
        <f>IF(N580="základní",J580,0)</f>
        <v>0</v>
      </c>
      <c r="BF580" s="246">
        <f>IF(N580="snížená",J580,0)</f>
        <v>0</v>
      </c>
      <c r="BG580" s="246">
        <f>IF(N580="zákl. přenesená",J580,0)</f>
        <v>0</v>
      </c>
      <c r="BH580" s="246">
        <f>IF(N580="sníž. přenesená",J580,0)</f>
        <v>0</v>
      </c>
      <c r="BI580" s="246">
        <f>IF(N580="nulová",J580,0)</f>
        <v>0</v>
      </c>
      <c r="BJ580" s="18" t="s">
        <v>86</v>
      </c>
      <c r="BK580" s="246">
        <f>ROUND(I580*H580,2)</f>
        <v>0</v>
      </c>
      <c r="BL580" s="18" t="s">
        <v>329</v>
      </c>
      <c r="BM580" s="245" t="s">
        <v>923</v>
      </c>
    </row>
    <row r="581" spans="1:47" s="2" customFormat="1" ht="12">
      <c r="A581" s="39"/>
      <c r="B581" s="40"/>
      <c r="C581" s="41"/>
      <c r="D581" s="249" t="s">
        <v>167</v>
      </c>
      <c r="E581" s="41"/>
      <c r="F581" s="250" t="s">
        <v>868</v>
      </c>
      <c r="G581" s="41"/>
      <c r="H581" s="41"/>
      <c r="I581" s="145"/>
      <c r="J581" s="41"/>
      <c r="K581" s="41"/>
      <c r="L581" s="45"/>
      <c r="M581" s="288"/>
      <c r="N581" s="289"/>
      <c r="O581" s="92"/>
      <c r="P581" s="92"/>
      <c r="Q581" s="92"/>
      <c r="R581" s="92"/>
      <c r="S581" s="92"/>
      <c r="T581" s="93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167</v>
      </c>
      <c r="AU581" s="18" t="s">
        <v>88</v>
      </c>
    </row>
    <row r="582" spans="1:65" s="2" customFormat="1" ht="21.75" customHeight="1">
      <c r="A582" s="39"/>
      <c r="B582" s="40"/>
      <c r="C582" s="234" t="s">
        <v>924</v>
      </c>
      <c r="D582" s="234" t="s">
        <v>125</v>
      </c>
      <c r="E582" s="235" t="s">
        <v>925</v>
      </c>
      <c r="F582" s="236" t="s">
        <v>926</v>
      </c>
      <c r="G582" s="237" t="s">
        <v>530</v>
      </c>
      <c r="H582" s="238">
        <v>1</v>
      </c>
      <c r="I582" s="239"/>
      <c r="J582" s="240">
        <f>ROUND(I582*H582,2)</f>
        <v>0</v>
      </c>
      <c r="K582" s="236" t="s">
        <v>1</v>
      </c>
      <c r="L582" s="45"/>
      <c r="M582" s="241" t="s">
        <v>1</v>
      </c>
      <c r="N582" s="242" t="s">
        <v>43</v>
      </c>
      <c r="O582" s="92"/>
      <c r="P582" s="243">
        <f>O582*H582</f>
        <v>0</v>
      </c>
      <c r="Q582" s="243">
        <v>0</v>
      </c>
      <c r="R582" s="243">
        <f>Q582*H582</f>
        <v>0</v>
      </c>
      <c r="S582" s="243">
        <v>0</v>
      </c>
      <c r="T582" s="244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45" t="s">
        <v>329</v>
      </c>
      <c r="AT582" s="245" t="s">
        <v>125</v>
      </c>
      <c r="AU582" s="245" t="s">
        <v>88</v>
      </c>
      <c r="AY582" s="18" t="s">
        <v>124</v>
      </c>
      <c r="BE582" s="246">
        <f>IF(N582="základní",J582,0)</f>
        <v>0</v>
      </c>
      <c r="BF582" s="246">
        <f>IF(N582="snížená",J582,0)</f>
        <v>0</v>
      </c>
      <c r="BG582" s="246">
        <f>IF(N582="zákl. přenesená",J582,0)</f>
        <v>0</v>
      </c>
      <c r="BH582" s="246">
        <f>IF(N582="sníž. přenesená",J582,0)</f>
        <v>0</v>
      </c>
      <c r="BI582" s="246">
        <f>IF(N582="nulová",J582,0)</f>
        <v>0</v>
      </c>
      <c r="BJ582" s="18" t="s">
        <v>86</v>
      </c>
      <c r="BK582" s="246">
        <f>ROUND(I582*H582,2)</f>
        <v>0</v>
      </c>
      <c r="BL582" s="18" t="s">
        <v>329</v>
      </c>
      <c r="BM582" s="245" t="s">
        <v>927</v>
      </c>
    </row>
    <row r="583" spans="1:47" s="2" customFormat="1" ht="12">
      <c r="A583" s="39"/>
      <c r="B583" s="40"/>
      <c r="C583" s="41"/>
      <c r="D583" s="249" t="s">
        <v>167</v>
      </c>
      <c r="E583" s="41"/>
      <c r="F583" s="250" t="s">
        <v>868</v>
      </c>
      <c r="G583" s="41"/>
      <c r="H583" s="41"/>
      <c r="I583" s="145"/>
      <c r="J583" s="41"/>
      <c r="K583" s="41"/>
      <c r="L583" s="45"/>
      <c r="M583" s="288"/>
      <c r="N583" s="289"/>
      <c r="O583" s="92"/>
      <c r="P583" s="92"/>
      <c r="Q583" s="92"/>
      <c r="R583" s="92"/>
      <c r="S583" s="92"/>
      <c r="T583" s="93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167</v>
      </c>
      <c r="AU583" s="18" t="s">
        <v>88</v>
      </c>
    </row>
    <row r="584" spans="1:65" s="2" customFormat="1" ht="21.75" customHeight="1">
      <c r="A584" s="39"/>
      <c r="B584" s="40"/>
      <c r="C584" s="234" t="s">
        <v>928</v>
      </c>
      <c r="D584" s="234" t="s">
        <v>125</v>
      </c>
      <c r="E584" s="235" t="s">
        <v>929</v>
      </c>
      <c r="F584" s="236" t="s">
        <v>930</v>
      </c>
      <c r="G584" s="237" t="s">
        <v>530</v>
      </c>
      <c r="H584" s="238">
        <v>1</v>
      </c>
      <c r="I584" s="239"/>
      <c r="J584" s="240">
        <f>ROUND(I584*H584,2)</f>
        <v>0</v>
      </c>
      <c r="K584" s="236" t="s">
        <v>1</v>
      </c>
      <c r="L584" s="45"/>
      <c r="M584" s="241" t="s">
        <v>1</v>
      </c>
      <c r="N584" s="242" t="s">
        <v>43</v>
      </c>
      <c r="O584" s="92"/>
      <c r="P584" s="243">
        <f>O584*H584</f>
        <v>0</v>
      </c>
      <c r="Q584" s="243">
        <v>0</v>
      </c>
      <c r="R584" s="243">
        <f>Q584*H584</f>
        <v>0</v>
      </c>
      <c r="S584" s="243">
        <v>0</v>
      </c>
      <c r="T584" s="244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45" t="s">
        <v>329</v>
      </c>
      <c r="AT584" s="245" t="s">
        <v>125</v>
      </c>
      <c r="AU584" s="245" t="s">
        <v>88</v>
      </c>
      <c r="AY584" s="18" t="s">
        <v>124</v>
      </c>
      <c r="BE584" s="246">
        <f>IF(N584="základní",J584,0)</f>
        <v>0</v>
      </c>
      <c r="BF584" s="246">
        <f>IF(N584="snížená",J584,0)</f>
        <v>0</v>
      </c>
      <c r="BG584" s="246">
        <f>IF(N584="zákl. přenesená",J584,0)</f>
        <v>0</v>
      </c>
      <c r="BH584" s="246">
        <f>IF(N584="sníž. přenesená",J584,0)</f>
        <v>0</v>
      </c>
      <c r="BI584" s="246">
        <f>IF(N584="nulová",J584,0)</f>
        <v>0</v>
      </c>
      <c r="BJ584" s="18" t="s">
        <v>86</v>
      </c>
      <c r="BK584" s="246">
        <f>ROUND(I584*H584,2)</f>
        <v>0</v>
      </c>
      <c r="BL584" s="18" t="s">
        <v>329</v>
      </c>
      <c r="BM584" s="245" t="s">
        <v>931</v>
      </c>
    </row>
    <row r="585" spans="1:47" s="2" customFormat="1" ht="12">
      <c r="A585" s="39"/>
      <c r="B585" s="40"/>
      <c r="C585" s="41"/>
      <c r="D585" s="249" t="s">
        <v>167</v>
      </c>
      <c r="E585" s="41"/>
      <c r="F585" s="250" t="s">
        <v>868</v>
      </c>
      <c r="G585" s="41"/>
      <c r="H585" s="41"/>
      <c r="I585" s="145"/>
      <c r="J585" s="41"/>
      <c r="K585" s="41"/>
      <c r="L585" s="45"/>
      <c r="M585" s="288"/>
      <c r="N585" s="289"/>
      <c r="O585" s="92"/>
      <c r="P585" s="92"/>
      <c r="Q585" s="92"/>
      <c r="R585" s="92"/>
      <c r="S585" s="92"/>
      <c r="T585" s="93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167</v>
      </c>
      <c r="AU585" s="18" t="s">
        <v>88</v>
      </c>
    </row>
    <row r="586" spans="1:65" s="2" customFormat="1" ht="21.75" customHeight="1">
      <c r="A586" s="39"/>
      <c r="B586" s="40"/>
      <c r="C586" s="234" t="s">
        <v>932</v>
      </c>
      <c r="D586" s="234" t="s">
        <v>125</v>
      </c>
      <c r="E586" s="235" t="s">
        <v>933</v>
      </c>
      <c r="F586" s="236" t="s">
        <v>934</v>
      </c>
      <c r="G586" s="237" t="s">
        <v>530</v>
      </c>
      <c r="H586" s="238">
        <v>2</v>
      </c>
      <c r="I586" s="239"/>
      <c r="J586" s="240">
        <f>ROUND(I586*H586,2)</f>
        <v>0</v>
      </c>
      <c r="K586" s="236" t="s">
        <v>1</v>
      </c>
      <c r="L586" s="45"/>
      <c r="M586" s="241" t="s">
        <v>1</v>
      </c>
      <c r="N586" s="242" t="s">
        <v>43</v>
      </c>
      <c r="O586" s="92"/>
      <c r="P586" s="243">
        <f>O586*H586</f>
        <v>0</v>
      </c>
      <c r="Q586" s="243">
        <v>0</v>
      </c>
      <c r="R586" s="243">
        <f>Q586*H586</f>
        <v>0</v>
      </c>
      <c r="S586" s="243">
        <v>0</v>
      </c>
      <c r="T586" s="244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45" t="s">
        <v>329</v>
      </c>
      <c r="AT586" s="245" t="s">
        <v>125</v>
      </c>
      <c r="AU586" s="245" t="s">
        <v>88</v>
      </c>
      <c r="AY586" s="18" t="s">
        <v>124</v>
      </c>
      <c r="BE586" s="246">
        <f>IF(N586="základní",J586,0)</f>
        <v>0</v>
      </c>
      <c r="BF586" s="246">
        <f>IF(N586="snížená",J586,0)</f>
        <v>0</v>
      </c>
      <c r="BG586" s="246">
        <f>IF(N586="zákl. přenesená",J586,0)</f>
        <v>0</v>
      </c>
      <c r="BH586" s="246">
        <f>IF(N586="sníž. přenesená",J586,0)</f>
        <v>0</v>
      </c>
      <c r="BI586" s="246">
        <f>IF(N586="nulová",J586,0)</f>
        <v>0</v>
      </c>
      <c r="BJ586" s="18" t="s">
        <v>86</v>
      </c>
      <c r="BK586" s="246">
        <f>ROUND(I586*H586,2)</f>
        <v>0</v>
      </c>
      <c r="BL586" s="18" t="s">
        <v>329</v>
      </c>
      <c r="BM586" s="245" t="s">
        <v>935</v>
      </c>
    </row>
    <row r="587" spans="1:47" s="2" customFormat="1" ht="12">
      <c r="A587" s="39"/>
      <c r="B587" s="40"/>
      <c r="C587" s="41"/>
      <c r="D587" s="249" t="s">
        <v>167</v>
      </c>
      <c r="E587" s="41"/>
      <c r="F587" s="250" t="s">
        <v>868</v>
      </c>
      <c r="G587" s="41"/>
      <c r="H587" s="41"/>
      <c r="I587" s="145"/>
      <c r="J587" s="41"/>
      <c r="K587" s="41"/>
      <c r="L587" s="45"/>
      <c r="M587" s="288"/>
      <c r="N587" s="289"/>
      <c r="O587" s="92"/>
      <c r="P587" s="92"/>
      <c r="Q587" s="92"/>
      <c r="R587" s="92"/>
      <c r="S587" s="92"/>
      <c r="T587" s="93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8" t="s">
        <v>167</v>
      </c>
      <c r="AU587" s="18" t="s">
        <v>88</v>
      </c>
    </row>
    <row r="588" spans="1:65" s="2" customFormat="1" ht="21.75" customHeight="1">
      <c r="A588" s="39"/>
      <c r="B588" s="40"/>
      <c r="C588" s="234" t="s">
        <v>936</v>
      </c>
      <c r="D588" s="234" t="s">
        <v>125</v>
      </c>
      <c r="E588" s="235" t="s">
        <v>937</v>
      </c>
      <c r="F588" s="236" t="s">
        <v>938</v>
      </c>
      <c r="G588" s="237" t="s">
        <v>530</v>
      </c>
      <c r="H588" s="238">
        <v>1</v>
      </c>
      <c r="I588" s="239"/>
      <c r="J588" s="240">
        <f>ROUND(I588*H588,2)</f>
        <v>0</v>
      </c>
      <c r="K588" s="236" t="s">
        <v>1</v>
      </c>
      <c r="L588" s="45"/>
      <c r="M588" s="241" t="s">
        <v>1</v>
      </c>
      <c r="N588" s="242" t="s">
        <v>43</v>
      </c>
      <c r="O588" s="92"/>
      <c r="P588" s="243">
        <f>O588*H588</f>
        <v>0</v>
      </c>
      <c r="Q588" s="243">
        <v>0</v>
      </c>
      <c r="R588" s="243">
        <f>Q588*H588</f>
        <v>0</v>
      </c>
      <c r="S588" s="243">
        <v>0</v>
      </c>
      <c r="T588" s="244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45" t="s">
        <v>329</v>
      </c>
      <c r="AT588" s="245" t="s">
        <v>125</v>
      </c>
      <c r="AU588" s="245" t="s">
        <v>88</v>
      </c>
      <c r="AY588" s="18" t="s">
        <v>124</v>
      </c>
      <c r="BE588" s="246">
        <f>IF(N588="základní",J588,0)</f>
        <v>0</v>
      </c>
      <c r="BF588" s="246">
        <f>IF(N588="snížená",J588,0)</f>
        <v>0</v>
      </c>
      <c r="BG588" s="246">
        <f>IF(N588="zákl. přenesená",J588,0)</f>
        <v>0</v>
      </c>
      <c r="BH588" s="246">
        <f>IF(N588="sníž. přenesená",J588,0)</f>
        <v>0</v>
      </c>
      <c r="BI588" s="246">
        <f>IF(N588="nulová",J588,0)</f>
        <v>0</v>
      </c>
      <c r="BJ588" s="18" t="s">
        <v>86</v>
      </c>
      <c r="BK588" s="246">
        <f>ROUND(I588*H588,2)</f>
        <v>0</v>
      </c>
      <c r="BL588" s="18" t="s">
        <v>329</v>
      </c>
      <c r="BM588" s="245" t="s">
        <v>939</v>
      </c>
    </row>
    <row r="589" spans="1:47" s="2" customFormat="1" ht="12">
      <c r="A589" s="39"/>
      <c r="B589" s="40"/>
      <c r="C589" s="41"/>
      <c r="D589" s="249" t="s">
        <v>167</v>
      </c>
      <c r="E589" s="41"/>
      <c r="F589" s="250" t="s">
        <v>868</v>
      </c>
      <c r="G589" s="41"/>
      <c r="H589" s="41"/>
      <c r="I589" s="145"/>
      <c r="J589" s="41"/>
      <c r="K589" s="41"/>
      <c r="L589" s="45"/>
      <c r="M589" s="288"/>
      <c r="N589" s="289"/>
      <c r="O589" s="92"/>
      <c r="P589" s="92"/>
      <c r="Q589" s="92"/>
      <c r="R589" s="92"/>
      <c r="S589" s="92"/>
      <c r="T589" s="93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167</v>
      </c>
      <c r="AU589" s="18" t="s">
        <v>88</v>
      </c>
    </row>
    <row r="590" spans="1:65" s="2" customFormat="1" ht="21.75" customHeight="1">
      <c r="A590" s="39"/>
      <c r="B590" s="40"/>
      <c r="C590" s="234" t="s">
        <v>940</v>
      </c>
      <c r="D590" s="234" t="s">
        <v>125</v>
      </c>
      <c r="E590" s="235" t="s">
        <v>941</v>
      </c>
      <c r="F590" s="236" t="s">
        <v>942</v>
      </c>
      <c r="G590" s="237" t="s">
        <v>530</v>
      </c>
      <c r="H590" s="238">
        <v>1</v>
      </c>
      <c r="I590" s="239"/>
      <c r="J590" s="240">
        <f>ROUND(I590*H590,2)</f>
        <v>0</v>
      </c>
      <c r="K590" s="236" t="s">
        <v>1</v>
      </c>
      <c r="L590" s="45"/>
      <c r="M590" s="241" t="s">
        <v>1</v>
      </c>
      <c r="N590" s="242" t="s">
        <v>43</v>
      </c>
      <c r="O590" s="92"/>
      <c r="P590" s="243">
        <f>O590*H590</f>
        <v>0</v>
      </c>
      <c r="Q590" s="243">
        <v>0</v>
      </c>
      <c r="R590" s="243">
        <f>Q590*H590</f>
        <v>0</v>
      </c>
      <c r="S590" s="243">
        <v>0</v>
      </c>
      <c r="T590" s="244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45" t="s">
        <v>329</v>
      </c>
      <c r="AT590" s="245" t="s">
        <v>125</v>
      </c>
      <c r="AU590" s="245" t="s">
        <v>88</v>
      </c>
      <c r="AY590" s="18" t="s">
        <v>124</v>
      </c>
      <c r="BE590" s="246">
        <f>IF(N590="základní",J590,0)</f>
        <v>0</v>
      </c>
      <c r="BF590" s="246">
        <f>IF(N590="snížená",J590,0)</f>
        <v>0</v>
      </c>
      <c r="BG590" s="246">
        <f>IF(N590="zákl. přenesená",J590,0)</f>
        <v>0</v>
      </c>
      <c r="BH590" s="246">
        <f>IF(N590="sníž. přenesená",J590,0)</f>
        <v>0</v>
      </c>
      <c r="BI590" s="246">
        <f>IF(N590="nulová",J590,0)</f>
        <v>0</v>
      </c>
      <c r="BJ590" s="18" t="s">
        <v>86</v>
      </c>
      <c r="BK590" s="246">
        <f>ROUND(I590*H590,2)</f>
        <v>0</v>
      </c>
      <c r="BL590" s="18" t="s">
        <v>329</v>
      </c>
      <c r="BM590" s="245" t="s">
        <v>943</v>
      </c>
    </row>
    <row r="591" spans="1:47" s="2" customFormat="1" ht="12">
      <c r="A591" s="39"/>
      <c r="B591" s="40"/>
      <c r="C591" s="41"/>
      <c r="D591" s="249" t="s">
        <v>167</v>
      </c>
      <c r="E591" s="41"/>
      <c r="F591" s="250" t="s">
        <v>868</v>
      </c>
      <c r="G591" s="41"/>
      <c r="H591" s="41"/>
      <c r="I591" s="145"/>
      <c r="J591" s="41"/>
      <c r="K591" s="41"/>
      <c r="L591" s="45"/>
      <c r="M591" s="288"/>
      <c r="N591" s="289"/>
      <c r="O591" s="92"/>
      <c r="P591" s="92"/>
      <c r="Q591" s="92"/>
      <c r="R591" s="92"/>
      <c r="S591" s="92"/>
      <c r="T591" s="93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167</v>
      </c>
      <c r="AU591" s="18" t="s">
        <v>88</v>
      </c>
    </row>
    <row r="592" spans="1:65" s="2" customFormat="1" ht="21.75" customHeight="1">
      <c r="A592" s="39"/>
      <c r="B592" s="40"/>
      <c r="C592" s="234" t="s">
        <v>944</v>
      </c>
      <c r="D592" s="234" t="s">
        <v>125</v>
      </c>
      <c r="E592" s="235" t="s">
        <v>945</v>
      </c>
      <c r="F592" s="236" t="s">
        <v>946</v>
      </c>
      <c r="G592" s="237" t="s">
        <v>530</v>
      </c>
      <c r="H592" s="238">
        <v>2</v>
      </c>
      <c r="I592" s="239"/>
      <c r="J592" s="240">
        <f>ROUND(I592*H592,2)</f>
        <v>0</v>
      </c>
      <c r="K592" s="236" t="s">
        <v>1</v>
      </c>
      <c r="L592" s="45"/>
      <c r="M592" s="241" t="s">
        <v>1</v>
      </c>
      <c r="N592" s="242" t="s">
        <v>43</v>
      </c>
      <c r="O592" s="92"/>
      <c r="P592" s="243">
        <f>O592*H592</f>
        <v>0</v>
      </c>
      <c r="Q592" s="243">
        <v>0</v>
      </c>
      <c r="R592" s="243">
        <f>Q592*H592</f>
        <v>0</v>
      </c>
      <c r="S592" s="243">
        <v>0</v>
      </c>
      <c r="T592" s="244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45" t="s">
        <v>329</v>
      </c>
      <c r="AT592" s="245" t="s">
        <v>125</v>
      </c>
      <c r="AU592" s="245" t="s">
        <v>88</v>
      </c>
      <c r="AY592" s="18" t="s">
        <v>124</v>
      </c>
      <c r="BE592" s="246">
        <f>IF(N592="základní",J592,0)</f>
        <v>0</v>
      </c>
      <c r="BF592" s="246">
        <f>IF(N592="snížená",J592,0)</f>
        <v>0</v>
      </c>
      <c r="BG592" s="246">
        <f>IF(N592="zákl. přenesená",J592,0)</f>
        <v>0</v>
      </c>
      <c r="BH592" s="246">
        <f>IF(N592="sníž. přenesená",J592,0)</f>
        <v>0</v>
      </c>
      <c r="BI592" s="246">
        <f>IF(N592="nulová",J592,0)</f>
        <v>0</v>
      </c>
      <c r="BJ592" s="18" t="s">
        <v>86</v>
      </c>
      <c r="BK592" s="246">
        <f>ROUND(I592*H592,2)</f>
        <v>0</v>
      </c>
      <c r="BL592" s="18" t="s">
        <v>329</v>
      </c>
      <c r="BM592" s="245" t="s">
        <v>947</v>
      </c>
    </row>
    <row r="593" spans="1:47" s="2" customFormat="1" ht="12">
      <c r="A593" s="39"/>
      <c r="B593" s="40"/>
      <c r="C593" s="41"/>
      <c r="D593" s="249" t="s">
        <v>167</v>
      </c>
      <c r="E593" s="41"/>
      <c r="F593" s="250" t="s">
        <v>868</v>
      </c>
      <c r="G593" s="41"/>
      <c r="H593" s="41"/>
      <c r="I593" s="145"/>
      <c r="J593" s="41"/>
      <c r="K593" s="41"/>
      <c r="L593" s="45"/>
      <c r="M593" s="288"/>
      <c r="N593" s="289"/>
      <c r="O593" s="92"/>
      <c r="P593" s="92"/>
      <c r="Q593" s="92"/>
      <c r="R593" s="92"/>
      <c r="S593" s="92"/>
      <c r="T593" s="93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167</v>
      </c>
      <c r="AU593" s="18" t="s">
        <v>88</v>
      </c>
    </row>
    <row r="594" spans="1:65" s="2" customFormat="1" ht="21.75" customHeight="1">
      <c r="A594" s="39"/>
      <c r="B594" s="40"/>
      <c r="C594" s="234" t="s">
        <v>948</v>
      </c>
      <c r="D594" s="234" t="s">
        <v>125</v>
      </c>
      <c r="E594" s="235" t="s">
        <v>949</v>
      </c>
      <c r="F594" s="236" t="s">
        <v>950</v>
      </c>
      <c r="G594" s="237" t="s">
        <v>530</v>
      </c>
      <c r="H594" s="238">
        <v>2</v>
      </c>
      <c r="I594" s="239"/>
      <c r="J594" s="240">
        <f>ROUND(I594*H594,2)</f>
        <v>0</v>
      </c>
      <c r="K594" s="236" t="s">
        <v>1</v>
      </c>
      <c r="L594" s="45"/>
      <c r="M594" s="241" t="s">
        <v>1</v>
      </c>
      <c r="N594" s="242" t="s">
        <v>43</v>
      </c>
      <c r="O594" s="92"/>
      <c r="P594" s="243">
        <f>O594*H594</f>
        <v>0</v>
      </c>
      <c r="Q594" s="243">
        <v>0</v>
      </c>
      <c r="R594" s="243">
        <f>Q594*H594</f>
        <v>0</v>
      </c>
      <c r="S594" s="243">
        <v>0</v>
      </c>
      <c r="T594" s="244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45" t="s">
        <v>329</v>
      </c>
      <c r="AT594" s="245" t="s">
        <v>125</v>
      </c>
      <c r="AU594" s="245" t="s">
        <v>88</v>
      </c>
      <c r="AY594" s="18" t="s">
        <v>124</v>
      </c>
      <c r="BE594" s="246">
        <f>IF(N594="základní",J594,0)</f>
        <v>0</v>
      </c>
      <c r="BF594" s="246">
        <f>IF(N594="snížená",J594,0)</f>
        <v>0</v>
      </c>
      <c r="BG594" s="246">
        <f>IF(N594="zákl. přenesená",J594,0)</f>
        <v>0</v>
      </c>
      <c r="BH594" s="246">
        <f>IF(N594="sníž. přenesená",J594,0)</f>
        <v>0</v>
      </c>
      <c r="BI594" s="246">
        <f>IF(N594="nulová",J594,0)</f>
        <v>0</v>
      </c>
      <c r="BJ594" s="18" t="s">
        <v>86</v>
      </c>
      <c r="BK594" s="246">
        <f>ROUND(I594*H594,2)</f>
        <v>0</v>
      </c>
      <c r="BL594" s="18" t="s">
        <v>329</v>
      </c>
      <c r="BM594" s="245" t="s">
        <v>951</v>
      </c>
    </row>
    <row r="595" spans="1:47" s="2" customFormat="1" ht="12">
      <c r="A595" s="39"/>
      <c r="B595" s="40"/>
      <c r="C595" s="41"/>
      <c r="D595" s="249" t="s">
        <v>167</v>
      </c>
      <c r="E595" s="41"/>
      <c r="F595" s="250" t="s">
        <v>868</v>
      </c>
      <c r="G595" s="41"/>
      <c r="H595" s="41"/>
      <c r="I595" s="145"/>
      <c r="J595" s="41"/>
      <c r="K595" s="41"/>
      <c r="L595" s="45"/>
      <c r="M595" s="288"/>
      <c r="N595" s="289"/>
      <c r="O595" s="92"/>
      <c r="P595" s="92"/>
      <c r="Q595" s="92"/>
      <c r="R595" s="92"/>
      <c r="S595" s="92"/>
      <c r="T595" s="93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T595" s="18" t="s">
        <v>167</v>
      </c>
      <c r="AU595" s="18" t="s">
        <v>88</v>
      </c>
    </row>
    <row r="596" spans="1:65" s="2" customFormat="1" ht="21.75" customHeight="1">
      <c r="A596" s="39"/>
      <c r="B596" s="40"/>
      <c r="C596" s="234" t="s">
        <v>952</v>
      </c>
      <c r="D596" s="234" t="s">
        <v>125</v>
      </c>
      <c r="E596" s="235" t="s">
        <v>953</v>
      </c>
      <c r="F596" s="236" t="s">
        <v>954</v>
      </c>
      <c r="G596" s="237" t="s">
        <v>530</v>
      </c>
      <c r="H596" s="238">
        <v>1</v>
      </c>
      <c r="I596" s="239"/>
      <c r="J596" s="240">
        <f>ROUND(I596*H596,2)</f>
        <v>0</v>
      </c>
      <c r="K596" s="236" t="s">
        <v>1</v>
      </c>
      <c r="L596" s="45"/>
      <c r="M596" s="241" t="s">
        <v>1</v>
      </c>
      <c r="N596" s="242" t="s">
        <v>43</v>
      </c>
      <c r="O596" s="92"/>
      <c r="P596" s="243">
        <f>O596*H596</f>
        <v>0</v>
      </c>
      <c r="Q596" s="243">
        <v>0</v>
      </c>
      <c r="R596" s="243">
        <f>Q596*H596</f>
        <v>0</v>
      </c>
      <c r="S596" s="243">
        <v>0</v>
      </c>
      <c r="T596" s="244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45" t="s">
        <v>329</v>
      </c>
      <c r="AT596" s="245" t="s">
        <v>125</v>
      </c>
      <c r="AU596" s="245" t="s">
        <v>88</v>
      </c>
      <c r="AY596" s="18" t="s">
        <v>124</v>
      </c>
      <c r="BE596" s="246">
        <f>IF(N596="základní",J596,0)</f>
        <v>0</v>
      </c>
      <c r="BF596" s="246">
        <f>IF(N596="snížená",J596,0)</f>
        <v>0</v>
      </c>
      <c r="BG596" s="246">
        <f>IF(N596="zákl. přenesená",J596,0)</f>
        <v>0</v>
      </c>
      <c r="BH596" s="246">
        <f>IF(N596="sníž. přenesená",J596,0)</f>
        <v>0</v>
      </c>
      <c r="BI596" s="246">
        <f>IF(N596="nulová",J596,0)</f>
        <v>0</v>
      </c>
      <c r="BJ596" s="18" t="s">
        <v>86</v>
      </c>
      <c r="BK596" s="246">
        <f>ROUND(I596*H596,2)</f>
        <v>0</v>
      </c>
      <c r="BL596" s="18" t="s">
        <v>329</v>
      </c>
      <c r="BM596" s="245" t="s">
        <v>955</v>
      </c>
    </row>
    <row r="597" spans="1:47" s="2" customFormat="1" ht="12">
      <c r="A597" s="39"/>
      <c r="B597" s="40"/>
      <c r="C597" s="41"/>
      <c r="D597" s="249" t="s">
        <v>167</v>
      </c>
      <c r="E597" s="41"/>
      <c r="F597" s="250" t="s">
        <v>868</v>
      </c>
      <c r="G597" s="41"/>
      <c r="H597" s="41"/>
      <c r="I597" s="145"/>
      <c r="J597" s="41"/>
      <c r="K597" s="41"/>
      <c r="L597" s="45"/>
      <c r="M597" s="288"/>
      <c r="N597" s="289"/>
      <c r="O597" s="92"/>
      <c r="P597" s="92"/>
      <c r="Q597" s="92"/>
      <c r="R597" s="92"/>
      <c r="S597" s="92"/>
      <c r="T597" s="93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167</v>
      </c>
      <c r="AU597" s="18" t="s">
        <v>88</v>
      </c>
    </row>
    <row r="598" spans="1:65" s="2" customFormat="1" ht="21.75" customHeight="1">
      <c r="A598" s="39"/>
      <c r="B598" s="40"/>
      <c r="C598" s="234" t="s">
        <v>956</v>
      </c>
      <c r="D598" s="234" t="s">
        <v>125</v>
      </c>
      <c r="E598" s="235" t="s">
        <v>957</v>
      </c>
      <c r="F598" s="236" t="s">
        <v>958</v>
      </c>
      <c r="G598" s="237" t="s">
        <v>530</v>
      </c>
      <c r="H598" s="238">
        <v>1</v>
      </c>
      <c r="I598" s="239"/>
      <c r="J598" s="240">
        <f>ROUND(I598*H598,2)</f>
        <v>0</v>
      </c>
      <c r="K598" s="236" t="s">
        <v>1</v>
      </c>
      <c r="L598" s="45"/>
      <c r="M598" s="241" t="s">
        <v>1</v>
      </c>
      <c r="N598" s="242" t="s">
        <v>43</v>
      </c>
      <c r="O598" s="92"/>
      <c r="P598" s="243">
        <f>O598*H598</f>
        <v>0</v>
      </c>
      <c r="Q598" s="243">
        <v>0</v>
      </c>
      <c r="R598" s="243">
        <f>Q598*H598</f>
        <v>0</v>
      </c>
      <c r="S598" s="243">
        <v>0</v>
      </c>
      <c r="T598" s="244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45" t="s">
        <v>329</v>
      </c>
      <c r="AT598" s="245" t="s">
        <v>125</v>
      </c>
      <c r="AU598" s="245" t="s">
        <v>88</v>
      </c>
      <c r="AY598" s="18" t="s">
        <v>124</v>
      </c>
      <c r="BE598" s="246">
        <f>IF(N598="základní",J598,0)</f>
        <v>0</v>
      </c>
      <c r="BF598" s="246">
        <f>IF(N598="snížená",J598,0)</f>
        <v>0</v>
      </c>
      <c r="BG598" s="246">
        <f>IF(N598="zákl. přenesená",J598,0)</f>
        <v>0</v>
      </c>
      <c r="BH598" s="246">
        <f>IF(N598="sníž. přenesená",J598,0)</f>
        <v>0</v>
      </c>
      <c r="BI598" s="246">
        <f>IF(N598="nulová",J598,0)</f>
        <v>0</v>
      </c>
      <c r="BJ598" s="18" t="s">
        <v>86</v>
      </c>
      <c r="BK598" s="246">
        <f>ROUND(I598*H598,2)</f>
        <v>0</v>
      </c>
      <c r="BL598" s="18" t="s">
        <v>329</v>
      </c>
      <c r="BM598" s="245" t="s">
        <v>959</v>
      </c>
    </row>
    <row r="599" spans="1:47" s="2" customFormat="1" ht="12">
      <c r="A599" s="39"/>
      <c r="B599" s="40"/>
      <c r="C599" s="41"/>
      <c r="D599" s="249" t="s">
        <v>167</v>
      </c>
      <c r="E599" s="41"/>
      <c r="F599" s="250" t="s">
        <v>960</v>
      </c>
      <c r="G599" s="41"/>
      <c r="H599" s="41"/>
      <c r="I599" s="145"/>
      <c r="J599" s="41"/>
      <c r="K599" s="41"/>
      <c r="L599" s="45"/>
      <c r="M599" s="288"/>
      <c r="N599" s="289"/>
      <c r="O599" s="92"/>
      <c r="P599" s="92"/>
      <c r="Q599" s="92"/>
      <c r="R599" s="92"/>
      <c r="S599" s="92"/>
      <c r="T599" s="93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167</v>
      </c>
      <c r="AU599" s="18" t="s">
        <v>88</v>
      </c>
    </row>
    <row r="600" spans="1:65" s="2" customFormat="1" ht="16.5" customHeight="1">
      <c r="A600" s="39"/>
      <c r="B600" s="40"/>
      <c r="C600" s="234" t="s">
        <v>961</v>
      </c>
      <c r="D600" s="234" t="s">
        <v>125</v>
      </c>
      <c r="E600" s="235" t="s">
        <v>962</v>
      </c>
      <c r="F600" s="236" t="s">
        <v>963</v>
      </c>
      <c r="G600" s="237" t="s">
        <v>225</v>
      </c>
      <c r="H600" s="238">
        <v>258.764</v>
      </c>
      <c r="I600" s="239"/>
      <c r="J600" s="240">
        <f>ROUND(I600*H600,2)</f>
        <v>0</v>
      </c>
      <c r="K600" s="236" t="s">
        <v>1</v>
      </c>
      <c r="L600" s="45"/>
      <c r="M600" s="241" t="s">
        <v>1</v>
      </c>
      <c r="N600" s="242" t="s">
        <v>43</v>
      </c>
      <c r="O600" s="92"/>
      <c r="P600" s="243">
        <f>O600*H600</f>
        <v>0</v>
      </c>
      <c r="Q600" s="243">
        <v>0</v>
      </c>
      <c r="R600" s="243">
        <f>Q600*H600</f>
        <v>0</v>
      </c>
      <c r="S600" s="243">
        <v>0</v>
      </c>
      <c r="T600" s="244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45" t="s">
        <v>329</v>
      </c>
      <c r="AT600" s="245" t="s">
        <v>125</v>
      </c>
      <c r="AU600" s="245" t="s">
        <v>88</v>
      </c>
      <c r="AY600" s="18" t="s">
        <v>124</v>
      </c>
      <c r="BE600" s="246">
        <f>IF(N600="základní",J600,0)</f>
        <v>0</v>
      </c>
      <c r="BF600" s="246">
        <f>IF(N600="snížená",J600,0)</f>
        <v>0</v>
      </c>
      <c r="BG600" s="246">
        <f>IF(N600="zákl. přenesená",J600,0)</f>
        <v>0</v>
      </c>
      <c r="BH600" s="246">
        <f>IF(N600="sníž. přenesená",J600,0)</f>
        <v>0</v>
      </c>
      <c r="BI600" s="246">
        <f>IF(N600="nulová",J600,0)</f>
        <v>0</v>
      </c>
      <c r="BJ600" s="18" t="s">
        <v>86</v>
      </c>
      <c r="BK600" s="246">
        <f>ROUND(I600*H600,2)</f>
        <v>0</v>
      </c>
      <c r="BL600" s="18" t="s">
        <v>329</v>
      </c>
      <c r="BM600" s="245" t="s">
        <v>964</v>
      </c>
    </row>
    <row r="601" spans="1:47" s="2" customFormat="1" ht="12">
      <c r="A601" s="39"/>
      <c r="B601" s="40"/>
      <c r="C601" s="41"/>
      <c r="D601" s="249" t="s">
        <v>167</v>
      </c>
      <c r="E601" s="41"/>
      <c r="F601" s="250" t="s">
        <v>960</v>
      </c>
      <c r="G601" s="41"/>
      <c r="H601" s="41"/>
      <c r="I601" s="145"/>
      <c r="J601" s="41"/>
      <c r="K601" s="41"/>
      <c r="L601" s="45"/>
      <c r="M601" s="288"/>
      <c r="N601" s="289"/>
      <c r="O601" s="92"/>
      <c r="P601" s="92"/>
      <c r="Q601" s="92"/>
      <c r="R601" s="92"/>
      <c r="S601" s="92"/>
      <c r="T601" s="93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167</v>
      </c>
      <c r="AU601" s="18" t="s">
        <v>88</v>
      </c>
    </row>
    <row r="602" spans="1:51" s="14" customFormat="1" ht="12">
      <c r="A602" s="14"/>
      <c r="B602" s="266"/>
      <c r="C602" s="267"/>
      <c r="D602" s="249" t="s">
        <v>227</v>
      </c>
      <c r="E602" s="268" t="s">
        <v>1</v>
      </c>
      <c r="F602" s="269" t="s">
        <v>965</v>
      </c>
      <c r="G602" s="267"/>
      <c r="H602" s="270">
        <v>147.748</v>
      </c>
      <c r="I602" s="271"/>
      <c r="J602" s="267"/>
      <c r="K602" s="267"/>
      <c r="L602" s="272"/>
      <c r="M602" s="273"/>
      <c r="N602" s="274"/>
      <c r="O602" s="274"/>
      <c r="P602" s="274"/>
      <c r="Q602" s="274"/>
      <c r="R602" s="274"/>
      <c r="S602" s="274"/>
      <c r="T602" s="275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6" t="s">
        <v>227</v>
      </c>
      <c r="AU602" s="276" t="s">
        <v>88</v>
      </c>
      <c r="AV602" s="14" t="s">
        <v>88</v>
      </c>
      <c r="AW602" s="14" t="s">
        <v>33</v>
      </c>
      <c r="AX602" s="14" t="s">
        <v>78</v>
      </c>
      <c r="AY602" s="276" t="s">
        <v>124</v>
      </c>
    </row>
    <row r="603" spans="1:51" s="14" customFormat="1" ht="12">
      <c r="A603" s="14"/>
      <c r="B603" s="266"/>
      <c r="C603" s="267"/>
      <c r="D603" s="249" t="s">
        <v>227</v>
      </c>
      <c r="E603" s="268" t="s">
        <v>1</v>
      </c>
      <c r="F603" s="269" t="s">
        <v>966</v>
      </c>
      <c r="G603" s="267"/>
      <c r="H603" s="270">
        <v>3.604</v>
      </c>
      <c r="I603" s="271"/>
      <c r="J603" s="267"/>
      <c r="K603" s="267"/>
      <c r="L603" s="272"/>
      <c r="M603" s="273"/>
      <c r="N603" s="274"/>
      <c r="O603" s="274"/>
      <c r="P603" s="274"/>
      <c r="Q603" s="274"/>
      <c r="R603" s="274"/>
      <c r="S603" s="274"/>
      <c r="T603" s="275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6" t="s">
        <v>227</v>
      </c>
      <c r="AU603" s="276" t="s">
        <v>88</v>
      </c>
      <c r="AV603" s="14" t="s">
        <v>88</v>
      </c>
      <c r="AW603" s="14" t="s">
        <v>33</v>
      </c>
      <c r="AX603" s="14" t="s">
        <v>78</v>
      </c>
      <c r="AY603" s="276" t="s">
        <v>124</v>
      </c>
    </row>
    <row r="604" spans="1:51" s="14" customFormat="1" ht="12">
      <c r="A604" s="14"/>
      <c r="B604" s="266"/>
      <c r="C604" s="267"/>
      <c r="D604" s="249" t="s">
        <v>227</v>
      </c>
      <c r="E604" s="268" t="s">
        <v>1</v>
      </c>
      <c r="F604" s="269" t="s">
        <v>967</v>
      </c>
      <c r="G604" s="267"/>
      <c r="H604" s="270">
        <v>48.336</v>
      </c>
      <c r="I604" s="271"/>
      <c r="J604" s="267"/>
      <c r="K604" s="267"/>
      <c r="L604" s="272"/>
      <c r="M604" s="273"/>
      <c r="N604" s="274"/>
      <c r="O604" s="274"/>
      <c r="P604" s="274"/>
      <c r="Q604" s="274"/>
      <c r="R604" s="274"/>
      <c r="S604" s="274"/>
      <c r="T604" s="275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76" t="s">
        <v>227</v>
      </c>
      <c r="AU604" s="276" t="s">
        <v>88</v>
      </c>
      <c r="AV604" s="14" t="s">
        <v>88</v>
      </c>
      <c r="AW604" s="14" t="s">
        <v>33</v>
      </c>
      <c r="AX604" s="14" t="s">
        <v>78</v>
      </c>
      <c r="AY604" s="276" t="s">
        <v>124</v>
      </c>
    </row>
    <row r="605" spans="1:51" s="14" customFormat="1" ht="12">
      <c r="A605" s="14"/>
      <c r="B605" s="266"/>
      <c r="C605" s="267"/>
      <c r="D605" s="249" t="s">
        <v>227</v>
      </c>
      <c r="E605" s="268" t="s">
        <v>1</v>
      </c>
      <c r="F605" s="269" t="s">
        <v>968</v>
      </c>
      <c r="G605" s="267"/>
      <c r="H605" s="270">
        <v>43.142</v>
      </c>
      <c r="I605" s="271"/>
      <c r="J605" s="267"/>
      <c r="K605" s="267"/>
      <c r="L605" s="272"/>
      <c r="M605" s="273"/>
      <c r="N605" s="274"/>
      <c r="O605" s="274"/>
      <c r="P605" s="274"/>
      <c r="Q605" s="274"/>
      <c r="R605" s="274"/>
      <c r="S605" s="274"/>
      <c r="T605" s="275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76" t="s">
        <v>227</v>
      </c>
      <c r="AU605" s="276" t="s">
        <v>88</v>
      </c>
      <c r="AV605" s="14" t="s">
        <v>88</v>
      </c>
      <c r="AW605" s="14" t="s">
        <v>33</v>
      </c>
      <c r="AX605" s="14" t="s">
        <v>78</v>
      </c>
      <c r="AY605" s="276" t="s">
        <v>124</v>
      </c>
    </row>
    <row r="606" spans="1:51" s="14" customFormat="1" ht="12">
      <c r="A606" s="14"/>
      <c r="B606" s="266"/>
      <c r="C606" s="267"/>
      <c r="D606" s="249" t="s">
        <v>227</v>
      </c>
      <c r="E606" s="268" t="s">
        <v>1</v>
      </c>
      <c r="F606" s="269" t="s">
        <v>969</v>
      </c>
      <c r="G606" s="267"/>
      <c r="H606" s="270">
        <v>6.256</v>
      </c>
      <c r="I606" s="271"/>
      <c r="J606" s="267"/>
      <c r="K606" s="267"/>
      <c r="L606" s="272"/>
      <c r="M606" s="273"/>
      <c r="N606" s="274"/>
      <c r="O606" s="274"/>
      <c r="P606" s="274"/>
      <c r="Q606" s="274"/>
      <c r="R606" s="274"/>
      <c r="S606" s="274"/>
      <c r="T606" s="275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76" t="s">
        <v>227</v>
      </c>
      <c r="AU606" s="276" t="s">
        <v>88</v>
      </c>
      <c r="AV606" s="14" t="s">
        <v>88</v>
      </c>
      <c r="AW606" s="14" t="s">
        <v>33</v>
      </c>
      <c r="AX606" s="14" t="s">
        <v>78</v>
      </c>
      <c r="AY606" s="276" t="s">
        <v>124</v>
      </c>
    </row>
    <row r="607" spans="1:51" s="14" customFormat="1" ht="12">
      <c r="A607" s="14"/>
      <c r="B607" s="266"/>
      <c r="C607" s="267"/>
      <c r="D607" s="249" t="s">
        <v>227</v>
      </c>
      <c r="E607" s="268" t="s">
        <v>1</v>
      </c>
      <c r="F607" s="269" t="s">
        <v>970</v>
      </c>
      <c r="G607" s="267"/>
      <c r="H607" s="270">
        <v>6.452</v>
      </c>
      <c r="I607" s="271"/>
      <c r="J607" s="267"/>
      <c r="K607" s="267"/>
      <c r="L607" s="272"/>
      <c r="M607" s="273"/>
      <c r="N607" s="274"/>
      <c r="O607" s="274"/>
      <c r="P607" s="274"/>
      <c r="Q607" s="274"/>
      <c r="R607" s="274"/>
      <c r="S607" s="274"/>
      <c r="T607" s="27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76" t="s">
        <v>227</v>
      </c>
      <c r="AU607" s="276" t="s">
        <v>88</v>
      </c>
      <c r="AV607" s="14" t="s">
        <v>88</v>
      </c>
      <c r="AW607" s="14" t="s">
        <v>33</v>
      </c>
      <c r="AX607" s="14" t="s">
        <v>78</v>
      </c>
      <c r="AY607" s="276" t="s">
        <v>124</v>
      </c>
    </row>
    <row r="608" spans="1:51" s="14" customFormat="1" ht="12">
      <c r="A608" s="14"/>
      <c r="B608" s="266"/>
      <c r="C608" s="267"/>
      <c r="D608" s="249" t="s">
        <v>227</v>
      </c>
      <c r="E608" s="268" t="s">
        <v>1</v>
      </c>
      <c r="F608" s="269" t="s">
        <v>971</v>
      </c>
      <c r="G608" s="267"/>
      <c r="H608" s="270">
        <v>3.226</v>
      </c>
      <c r="I608" s="271"/>
      <c r="J608" s="267"/>
      <c r="K608" s="267"/>
      <c r="L608" s="272"/>
      <c r="M608" s="273"/>
      <c r="N608" s="274"/>
      <c r="O608" s="274"/>
      <c r="P608" s="274"/>
      <c r="Q608" s="274"/>
      <c r="R608" s="274"/>
      <c r="S608" s="274"/>
      <c r="T608" s="275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76" t="s">
        <v>227</v>
      </c>
      <c r="AU608" s="276" t="s">
        <v>88</v>
      </c>
      <c r="AV608" s="14" t="s">
        <v>88</v>
      </c>
      <c r="AW608" s="14" t="s">
        <v>33</v>
      </c>
      <c r="AX608" s="14" t="s">
        <v>78</v>
      </c>
      <c r="AY608" s="276" t="s">
        <v>124</v>
      </c>
    </row>
    <row r="609" spans="1:51" s="15" customFormat="1" ht="12">
      <c r="A609" s="15"/>
      <c r="B609" s="277"/>
      <c r="C609" s="278"/>
      <c r="D609" s="249" t="s">
        <v>227</v>
      </c>
      <c r="E609" s="279" t="s">
        <v>1</v>
      </c>
      <c r="F609" s="280" t="s">
        <v>257</v>
      </c>
      <c r="G609" s="278"/>
      <c r="H609" s="281">
        <v>258.764</v>
      </c>
      <c r="I609" s="282"/>
      <c r="J609" s="278"/>
      <c r="K609" s="278"/>
      <c r="L609" s="283"/>
      <c r="M609" s="284"/>
      <c r="N609" s="285"/>
      <c r="O609" s="285"/>
      <c r="P609" s="285"/>
      <c r="Q609" s="285"/>
      <c r="R609" s="285"/>
      <c r="S609" s="285"/>
      <c r="T609" s="286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87" t="s">
        <v>227</v>
      </c>
      <c r="AU609" s="287" t="s">
        <v>88</v>
      </c>
      <c r="AV609" s="15" t="s">
        <v>123</v>
      </c>
      <c r="AW609" s="15" t="s">
        <v>33</v>
      </c>
      <c r="AX609" s="15" t="s">
        <v>86</v>
      </c>
      <c r="AY609" s="287" t="s">
        <v>124</v>
      </c>
    </row>
    <row r="610" spans="1:65" s="2" customFormat="1" ht="16.5" customHeight="1">
      <c r="A610" s="39"/>
      <c r="B610" s="40"/>
      <c r="C610" s="234" t="s">
        <v>972</v>
      </c>
      <c r="D610" s="234" t="s">
        <v>125</v>
      </c>
      <c r="E610" s="235" t="s">
        <v>973</v>
      </c>
      <c r="F610" s="236" t="s">
        <v>974</v>
      </c>
      <c r="G610" s="237" t="s">
        <v>530</v>
      </c>
      <c r="H610" s="238">
        <v>80</v>
      </c>
      <c r="I610" s="239"/>
      <c r="J610" s="240">
        <f>ROUND(I610*H610,2)</f>
        <v>0</v>
      </c>
      <c r="K610" s="236" t="s">
        <v>1</v>
      </c>
      <c r="L610" s="45"/>
      <c r="M610" s="241" t="s">
        <v>1</v>
      </c>
      <c r="N610" s="242" t="s">
        <v>43</v>
      </c>
      <c r="O610" s="92"/>
      <c r="P610" s="243">
        <f>O610*H610</f>
        <v>0</v>
      </c>
      <c r="Q610" s="243">
        <v>0</v>
      </c>
      <c r="R610" s="243">
        <f>Q610*H610</f>
        <v>0</v>
      </c>
      <c r="S610" s="243">
        <v>0</v>
      </c>
      <c r="T610" s="244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45" t="s">
        <v>329</v>
      </c>
      <c r="AT610" s="245" t="s">
        <v>125</v>
      </c>
      <c r="AU610" s="245" t="s">
        <v>88</v>
      </c>
      <c r="AY610" s="18" t="s">
        <v>124</v>
      </c>
      <c r="BE610" s="246">
        <f>IF(N610="základní",J610,0)</f>
        <v>0</v>
      </c>
      <c r="BF610" s="246">
        <f>IF(N610="snížená",J610,0)</f>
        <v>0</v>
      </c>
      <c r="BG610" s="246">
        <f>IF(N610="zákl. přenesená",J610,0)</f>
        <v>0</v>
      </c>
      <c r="BH610" s="246">
        <f>IF(N610="sníž. přenesená",J610,0)</f>
        <v>0</v>
      </c>
      <c r="BI610" s="246">
        <f>IF(N610="nulová",J610,0)</f>
        <v>0</v>
      </c>
      <c r="BJ610" s="18" t="s">
        <v>86</v>
      </c>
      <c r="BK610" s="246">
        <f>ROUND(I610*H610,2)</f>
        <v>0</v>
      </c>
      <c r="BL610" s="18" t="s">
        <v>329</v>
      </c>
      <c r="BM610" s="245" t="s">
        <v>975</v>
      </c>
    </row>
    <row r="611" spans="1:51" s="14" customFormat="1" ht="12">
      <c r="A611" s="14"/>
      <c r="B611" s="266"/>
      <c r="C611" s="267"/>
      <c r="D611" s="249" t="s">
        <v>227</v>
      </c>
      <c r="E611" s="268" t="s">
        <v>1</v>
      </c>
      <c r="F611" s="269" t="s">
        <v>976</v>
      </c>
      <c r="G611" s="267"/>
      <c r="H611" s="270">
        <v>80</v>
      </c>
      <c r="I611" s="271"/>
      <c r="J611" s="267"/>
      <c r="K611" s="267"/>
      <c r="L611" s="272"/>
      <c r="M611" s="273"/>
      <c r="N611" s="274"/>
      <c r="O611" s="274"/>
      <c r="P611" s="274"/>
      <c r="Q611" s="274"/>
      <c r="R611" s="274"/>
      <c r="S611" s="274"/>
      <c r="T611" s="275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76" t="s">
        <v>227</v>
      </c>
      <c r="AU611" s="276" t="s">
        <v>88</v>
      </c>
      <c r="AV611" s="14" t="s">
        <v>88</v>
      </c>
      <c r="AW611" s="14" t="s">
        <v>33</v>
      </c>
      <c r="AX611" s="14" t="s">
        <v>86</v>
      </c>
      <c r="AY611" s="276" t="s">
        <v>124</v>
      </c>
    </row>
    <row r="612" spans="1:65" s="2" customFormat="1" ht="21.75" customHeight="1">
      <c r="A612" s="39"/>
      <c r="B612" s="40"/>
      <c r="C612" s="234" t="s">
        <v>977</v>
      </c>
      <c r="D612" s="234" t="s">
        <v>125</v>
      </c>
      <c r="E612" s="235" t="s">
        <v>978</v>
      </c>
      <c r="F612" s="236" t="s">
        <v>979</v>
      </c>
      <c r="G612" s="237" t="s">
        <v>530</v>
      </c>
      <c r="H612" s="238">
        <v>153</v>
      </c>
      <c r="I612" s="239"/>
      <c r="J612" s="240">
        <f>ROUND(I612*H612,2)</f>
        <v>0</v>
      </c>
      <c r="K612" s="236" t="s">
        <v>1</v>
      </c>
      <c r="L612" s="45"/>
      <c r="M612" s="241" t="s">
        <v>1</v>
      </c>
      <c r="N612" s="242" t="s">
        <v>43</v>
      </c>
      <c r="O612" s="92"/>
      <c r="P612" s="243">
        <f>O612*H612</f>
        <v>0</v>
      </c>
      <c r="Q612" s="243">
        <v>0</v>
      </c>
      <c r="R612" s="243">
        <f>Q612*H612</f>
        <v>0</v>
      </c>
      <c r="S612" s="243">
        <v>0</v>
      </c>
      <c r="T612" s="244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45" t="s">
        <v>329</v>
      </c>
      <c r="AT612" s="245" t="s">
        <v>125</v>
      </c>
      <c r="AU612" s="245" t="s">
        <v>88</v>
      </c>
      <c r="AY612" s="18" t="s">
        <v>124</v>
      </c>
      <c r="BE612" s="246">
        <f>IF(N612="základní",J612,0)</f>
        <v>0</v>
      </c>
      <c r="BF612" s="246">
        <f>IF(N612="snížená",J612,0)</f>
        <v>0</v>
      </c>
      <c r="BG612" s="246">
        <f>IF(N612="zákl. přenesená",J612,0)</f>
        <v>0</v>
      </c>
      <c r="BH612" s="246">
        <f>IF(N612="sníž. přenesená",J612,0)</f>
        <v>0</v>
      </c>
      <c r="BI612" s="246">
        <f>IF(N612="nulová",J612,0)</f>
        <v>0</v>
      </c>
      <c r="BJ612" s="18" t="s">
        <v>86</v>
      </c>
      <c r="BK612" s="246">
        <f>ROUND(I612*H612,2)</f>
        <v>0</v>
      </c>
      <c r="BL612" s="18" t="s">
        <v>329</v>
      </c>
      <c r="BM612" s="245" t="s">
        <v>980</v>
      </c>
    </row>
    <row r="613" spans="1:51" s="14" customFormat="1" ht="12">
      <c r="A613" s="14"/>
      <c r="B613" s="266"/>
      <c r="C613" s="267"/>
      <c r="D613" s="249" t="s">
        <v>227</v>
      </c>
      <c r="E613" s="268" t="s">
        <v>1</v>
      </c>
      <c r="F613" s="269" t="s">
        <v>981</v>
      </c>
      <c r="G613" s="267"/>
      <c r="H613" s="270">
        <v>153</v>
      </c>
      <c r="I613" s="271"/>
      <c r="J613" s="267"/>
      <c r="K613" s="267"/>
      <c r="L613" s="272"/>
      <c r="M613" s="273"/>
      <c r="N613" s="274"/>
      <c r="O613" s="274"/>
      <c r="P613" s="274"/>
      <c r="Q613" s="274"/>
      <c r="R613" s="274"/>
      <c r="S613" s="274"/>
      <c r="T613" s="275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6" t="s">
        <v>227</v>
      </c>
      <c r="AU613" s="276" t="s">
        <v>88</v>
      </c>
      <c r="AV613" s="14" t="s">
        <v>88</v>
      </c>
      <c r="AW613" s="14" t="s">
        <v>33</v>
      </c>
      <c r="AX613" s="14" t="s">
        <v>78</v>
      </c>
      <c r="AY613" s="276" t="s">
        <v>124</v>
      </c>
    </row>
    <row r="614" spans="1:51" s="15" customFormat="1" ht="12">
      <c r="A614" s="15"/>
      <c r="B614" s="277"/>
      <c r="C614" s="278"/>
      <c r="D614" s="249" t="s">
        <v>227</v>
      </c>
      <c r="E614" s="279" t="s">
        <v>1</v>
      </c>
      <c r="F614" s="280" t="s">
        <v>257</v>
      </c>
      <c r="G614" s="278"/>
      <c r="H614" s="281">
        <v>153</v>
      </c>
      <c r="I614" s="282"/>
      <c r="J614" s="278"/>
      <c r="K614" s="278"/>
      <c r="L614" s="283"/>
      <c r="M614" s="284"/>
      <c r="N614" s="285"/>
      <c r="O614" s="285"/>
      <c r="P614" s="285"/>
      <c r="Q614" s="285"/>
      <c r="R614" s="285"/>
      <c r="S614" s="285"/>
      <c r="T614" s="286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87" t="s">
        <v>227</v>
      </c>
      <c r="AU614" s="287" t="s">
        <v>88</v>
      </c>
      <c r="AV614" s="15" t="s">
        <v>123</v>
      </c>
      <c r="AW614" s="15" t="s">
        <v>33</v>
      </c>
      <c r="AX614" s="15" t="s">
        <v>86</v>
      </c>
      <c r="AY614" s="287" t="s">
        <v>124</v>
      </c>
    </row>
    <row r="615" spans="1:65" s="2" customFormat="1" ht="21.75" customHeight="1">
      <c r="A615" s="39"/>
      <c r="B615" s="40"/>
      <c r="C615" s="234" t="s">
        <v>982</v>
      </c>
      <c r="D615" s="234" t="s">
        <v>125</v>
      </c>
      <c r="E615" s="235" t="s">
        <v>983</v>
      </c>
      <c r="F615" s="236" t="s">
        <v>984</v>
      </c>
      <c r="G615" s="237" t="s">
        <v>530</v>
      </c>
      <c r="H615" s="238">
        <v>7</v>
      </c>
      <c r="I615" s="239"/>
      <c r="J615" s="240">
        <f>ROUND(I615*H615,2)</f>
        <v>0</v>
      </c>
      <c r="K615" s="236" t="s">
        <v>1</v>
      </c>
      <c r="L615" s="45"/>
      <c r="M615" s="241" t="s">
        <v>1</v>
      </c>
      <c r="N615" s="242" t="s">
        <v>43</v>
      </c>
      <c r="O615" s="92"/>
      <c r="P615" s="243">
        <f>O615*H615</f>
        <v>0</v>
      </c>
      <c r="Q615" s="243">
        <v>0</v>
      </c>
      <c r="R615" s="243">
        <f>Q615*H615</f>
        <v>0</v>
      </c>
      <c r="S615" s="243">
        <v>0</v>
      </c>
      <c r="T615" s="244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45" t="s">
        <v>329</v>
      </c>
      <c r="AT615" s="245" t="s">
        <v>125</v>
      </c>
      <c r="AU615" s="245" t="s">
        <v>88</v>
      </c>
      <c r="AY615" s="18" t="s">
        <v>124</v>
      </c>
      <c r="BE615" s="246">
        <f>IF(N615="základní",J615,0)</f>
        <v>0</v>
      </c>
      <c r="BF615" s="246">
        <f>IF(N615="snížená",J615,0)</f>
        <v>0</v>
      </c>
      <c r="BG615" s="246">
        <f>IF(N615="zákl. přenesená",J615,0)</f>
        <v>0</v>
      </c>
      <c r="BH615" s="246">
        <f>IF(N615="sníž. přenesená",J615,0)</f>
        <v>0</v>
      </c>
      <c r="BI615" s="246">
        <f>IF(N615="nulová",J615,0)</f>
        <v>0</v>
      </c>
      <c r="BJ615" s="18" t="s">
        <v>86</v>
      </c>
      <c r="BK615" s="246">
        <f>ROUND(I615*H615,2)</f>
        <v>0</v>
      </c>
      <c r="BL615" s="18" t="s">
        <v>329</v>
      </c>
      <c r="BM615" s="245" t="s">
        <v>985</v>
      </c>
    </row>
    <row r="616" spans="1:47" s="2" customFormat="1" ht="12">
      <c r="A616" s="39"/>
      <c r="B616" s="40"/>
      <c r="C616" s="41"/>
      <c r="D616" s="249" t="s">
        <v>167</v>
      </c>
      <c r="E616" s="41"/>
      <c r="F616" s="250" t="s">
        <v>986</v>
      </c>
      <c r="G616" s="41"/>
      <c r="H616" s="41"/>
      <c r="I616" s="145"/>
      <c r="J616" s="41"/>
      <c r="K616" s="41"/>
      <c r="L616" s="45"/>
      <c r="M616" s="288"/>
      <c r="N616" s="289"/>
      <c r="O616" s="92"/>
      <c r="P616" s="92"/>
      <c r="Q616" s="92"/>
      <c r="R616" s="92"/>
      <c r="S616" s="92"/>
      <c r="T616" s="93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167</v>
      </c>
      <c r="AU616" s="18" t="s">
        <v>88</v>
      </c>
    </row>
    <row r="617" spans="1:65" s="2" customFormat="1" ht="21.75" customHeight="1">
      <c r="A617" s="39"/>
      <c r="B617" s="40"/>
      <c r="C617" s="234" t="s">
        <v>987</v>
      </c>
      <c r="D617" s="234" t="s">
        <v>125</v>
      </c>
      <c r="E617" s="235" t="s">
        <v>988</v>
      </c>
      <c r="F617" s="236" t="s">
        <v>989</v>
      </c>
      <c r="G617" s="237" t="s">
        <v>530</v>
      </c>
      <c r="H617" s="238">
        <v>3</v>
      </c>
      <c r="I617" s="239"/>
      <c r="J617" s="240">
        <f>ROUND(I617*H617,2)</f>
        <v>0</v>
      </c>
      <c r="K617" s="236" t="s">
        <v>1</v>
      </c>
      <c r="L617" s="45"/>
      <c r="M617" s="241" t="s">
        <v>1</v>
      </c>
      <c r="N617" s="242" t="s">
        <v>43</v>
      </c>
      <c r="O617" s="92"/>
      <c r="P617" s="243">
        <f>O617*H617</f>
        <v>0</v>
      </c>
      <c r="Q617" s="243">
        <v>0</v>
      </c>
      <c r="R617" s="243">
        <f>Q617*H617</f>
        <v>0</v>
      </c>
      <c r="S617" s="243">
        <v>0</v>
      </c>
      <c r="T617" s="244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45" t="s">
        <v>329</v>
      </c>
      <c r="AT617" s="245" t="s">
        <v>125</v>
      </c>
      <c r="AU617" s="245" t="s">
        <v>88</v>
      </c>
      <c r="AY617" s="18" t="s">
        <v>124</v>
      </c>
      <c r="BE617" s="246">
        <f>IF(N617="základní",J617,0)</f>
        <v>0</v>
      </c>
      <c r="BF617" s="246">
        <f>IF(N617="snížená",J617,0)</f>
        <v>0</v>
      </c>
      <c r="BG617" s="246">
        <f>IF(N617="zákl. přenesená",J617,0)</f>
        <v>0</v>
      </c>
      <c r="BH617" s="246">
        <f>IF(N617="sníž. přenesená",J617,0)</f>
        <v>0</v>
      </c>
      <c r="BI617" s="246">
        <f>IF(N617="nulová",J617,0)</f>
        <v>0</v>
      </c>
      <c r="BJ617" s="18" t="s">
        <v>86</v>
      </c>
      <c r="BK617" s="246">
        <f>ROUND(I617*H617,2)</f>
        <v>0</v>
      </c>
      <c r="BL617" s="18" t="s">
        <v>329</v>
      </c>
      <c r="BM617" s="245" t="s">
        <v>990</v>
      </c>
    </row>
    <row r="618" spans="1:47" s="2" customFormat="1" ht="12">
      <c r="A618" s="39"/>
      <c r="B618" s="40"/>
      <c r="C618" s="41"/>
      <c r="D618" s="249" t="s">
        <v>167</v>
      </c>
      <c r="E618" s="41"/>
      <c r="F618" s="250" t="s">
        <v>986</v>
      </c>
      <c r="G618" s="41"/>
      <c r="H618" s="41"/>
      <c r="I618" s="145"/>
      <c r="J618" s="41"/>
      <c r="K618" s="41"/>
      <c r="L618" s="45"/>
      <c r="M618" s="288"/>
      <c r="N618" s="289"/>
      <c r="O618" s="92"/>
      <c r="P618" s="92"/>
      <c r="Q618" s="92"/>
      <c r="R618" s="92"/>
      <c r="S618" s="92"/>
      <c r="T618" s="93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167</v>
      </c>
      <c r="AU618" s="18" t="s">
        <v>88</v>
      </c>
    </row>
    <row r="619" spans="1:65" s="2" customFormat="1" ht="21.75" customHeight="1">
      <c r="A619" s="39"/>
      <c r="B619" s="40"/>
      <c r="C619" s="234" t="s">
        <v>991</v>
      </c>
      <c r="D619" s="234" t="s">
        <v>125</v>
      </c>
      <c r="E619" s="235" t="s">
        <v>992</v>
      </c>
      <c r="F619" s="236" t="s">
        <v>993</v>
      </c>
      <c r="G619" s="237" t="s">
        <v>530</v>
      </c>
      <c r="H619" s="238">
        <v>1</v>
      </c>
      <c r="I619" s="239"/>
      <c r="J619" s="240">
        <f>ROUND(I619*H619,2)</f>
        <v>0</v>
      </c>
      <c r="K619" s="236" t="s">
        <v>1</v>
      </c>
      <c r="L619" s="45"/>
      <c r="M619" s="241" t="s">
        <v>1</v>
      </c>
      <c r="N619" s="242" t="s">
        <v>43</v>
      </c>
      <c r="O619" s="92"/>
      <c r="P619" s="243">
        <f>O619*H619</f>
        <v>0</v>
      </c>
      <c r="Q619" s="243">
        <v>0</v>
      </c>
      <c r="R619" s="243">
        <f>Q619*H619</f>
        <v>0</v>
      </c>
      <c r="S619" s="243">
        <v>0</v>
      </c>
      <c r="T619" s="244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45" t="s">
        <v>329</v>
      </c>
      <c r="AT619" s="245" t="s">
        <v>125</v>
      </c>
      <c r="AU619" s="245" t="s">
        <v>88</v>
      </c>
      <c r="AY619" s="18" t="s">
        <v>124</v>
      </c>
      <c r="BE619" s="246">
        <f>IF(N619="základní",J619,0)</f>
        <v>0</v>
      </c>
      <c r="BF619" s="246">
        <f>IF(N619="snížená",J619,0)</f>
        <v>0</v>
      </c>
      <c r="BG619" s="246">
        <f>IF(N619="zákl. přenesená",J619,0)</f>
        <v>0</v>
      </c>
      <c r="BH619" s="246">
        <f>IF(N619="sníž. přenesená",J619,0)</f>
        <v>0</v>
      </c>
      <c r="BI619" s="246">
        <f>IF(N619="nulová",J619,0)</f>
        <v>0</v>
      </c>
      <c r="BJ619" s="18" t="s">
        <v>86</v>
      </c>
      <c r="BK619" s="246">
        <f>ROUND(I619*H619,2)</f>
        <v>0</v>
      </c>
      <c r="BL619" s="18" t="s">
        <v>329</v>
      </c>
      <c r="BM619" s="245" t="s">
        <v>994</v>
      </c>
    </row>
    <row r="620" spans="1:47" s="2" customFormat="1" ht="12">
      <c r="A620" s="39"/>
      <c r="B620" s="40"/>
      <c r="C620" s="41"/>
      <c r="D620" s="249" t="s">
        <v>167</v>
      </c>
      <c r="E620" s="41"/>
      <c r="F620" s="250" t="s">
        <v>986</v>
      </c>
      <c r="G620" s="41"/>
      <c r="H620" s="41"/>
      <c r="I620" s="145"/>
      <c r="J620" s="41"/>
      <c r="K620" s="41"/>
      <c r="L620" s="45"/>
      <c r="M620" s="288"/>
      <c r="N620" s="289"/>
      <c r="O620" s="92"/>
      <c r="P620" s="92"/>
      <c r="Q620" s="92"/>
      <c r="R620" s="92"/>
      <c r="S620" s="92"/>
      <c r="T620" s="93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8" t="s">
        <v>167</v>
      </c>
      <c r="AU620" s="18" t="s">
        <v>88</v>
      </c>
    </row>
    <row r="621" spans="1:65" s="2" customFormat="1" ht="21.75" customHeight="1">
      <c r="A621" s="39"/>
      <c r="B621" s="40"/>
      <c r="C621" s="234" t="s">
        <v>995</v>
      </c>
      <c r="D621" s="234" t="s">
        <v>125</v>
      </c>
      <c r="E621" s="235" t="s">
        <v>996</v>
      </c>
      <c r="F621" s="236" t="s">
        <v>997</v>
      </c>
      <c r="G621" s="237" t="s">
        <v>530</v>
      </c>
      <c r="H621" s="238">
        <v>1</v>
      </c>
      <c r="I621" s="239"/>
      <c r="J621" s="240">
        <f>ROUND(I621*H621,2)</f>
        <v>0</v>
      </c>
      <c r="K621" s="236" t="s">
        <v>1</v>
      </c>
      <c r="L621" s="45"/>
      <c r="M621" s="241" t="s">
        <v>1</v>
      </c>
      <c r="N621" s="242" t="s">
        <v>43</v>
      </c>
      <c r="O621" s="92"/>
      <c r="P621" s="243">
        <f>O621*H621</f>
        <v>0</v>
      </c>
      <c r="Q621" s="243">
        <v>0</v>
      </c>
      <c r="R621" s="243">
        <f>Q621*H621</f>
        <v>0</v>
      </c>
      <c r="S621" s="243">
        <v>0</v>
      </c>
      <c r="T621" s="244">
        <f>S621*H621</f>
        <v>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45" t="s">
        <v>329</v>
      </c>
      <c r="AT621" s="245" t="s">
        <v>125</v>
      </c>
      <c r="AU621" s="245" t="s">
        <v>88</v>
      </c>
      <c r="AY621" s="18" t="s">
        <v>124</v>
      </c>
      <c r="BE621" s="246">
        <f>IF(N621="základní",J621,0)</f>
        <v>0</v>
      </c>
      <c r="BF621" s="246">
        <f>IF(N621="snížená",J621,0)</f>
        <v>0</v>
      </c>
      <c r="BG621" s="246">
        <f>IF(N621="zákl. přenesená",J621,0)</f>
        <v>0</v>
      </c>
      <c r="BH621" s="246">
        <f>IF(N621="sníž. přenesená",J621,0)</f>
        <v>0</v>
      </c>
      <c r="BI621" s="246">
        <f>IF(N621="nulová",J621,0)</f>
        <v>0</v>
      </c>
      <c r="BJ621" s="18" t="s">
        <v>86</v>
      </c>
      <c r="BK621" s="246">
        <f>ROUND(I621*H621,2)</f>
        <v>0</v>
      </c>
      <c r="BL621" s="18" t="s">
        <v>329</v>
      </c>
      <c r="BM621" s="245" t="s">
        <v>998</v>
      </c>
    </row>
    <row r="622" spans="1:47" s="2" customFormat="1" ht="12">
      <c r="A622" s="39"/>
      <c r="B622" s="40"/>
      <c r="C622" s="41"/>
      <c r="D622" s="249" t="s">
        <v>167</v>
      </c>
      <c r="E622" s="41"/>
      <c r="F622" s="250" t="s">
        <v>986</v>
      </c>
      <c r="G622" s="41"/>
      <c r="H622" s="41"/>
      <c r="I622" s="145"/>
      <c r="J622" s="41"/>
      <c r="K622" s="41"/>
      <c r="L622" s="45"/>
      <c r="M622" s="288"/>
      <c r="N622" s="289"/>
      <c r="O622" s="92"/>
      <c r="P622" s="92"/>
      <c r="Q622" s="92"/>
      <c r="R622" s="92"/>
      <c r="S622" s="92"/>
      <c r="T622" s="93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T622" s="18" t="s">
        <v>167</v>
      </c>
      <c r="AU622" s="18" t="s">
        <v>88</v>
      </c>
    </row>
    <row r="623" spans="1:65" s="2" customFormat="1" ht="21.75" customHeight="1">
      <c r="A623" s="39"/>
      <c r="B623" s="40"/>
      <c r="C623" s="234" t="s">
        <v>999</v>
      </c>
      <c r="D623" s="234" t="s">
        <v>125</v>
      </c>
      <c r="E623" s="235" t="s">
        <v>1000</v>
      </c>
      <c r="F623" s="236" t="s">
        <v>1001</v>
      </c>
      <c r="G623" s="237" t="s">
        <v>530</v>
      </c>
      <c r="H623" s="238">
        <v>1</v>
      </c>
      <c r="I623" s="239"/>
      <c r="J623" s="240">
        <f>ROUND(I623*H623,2)</f>
        <v>0</v>
      </c>
      <c r="K623" s="236" t="s">
        <v>1</v>
      </c>
      <c r="L623" s="45"/>
      <c r="M623" s="241" t="s">
        <v>1</v>
      </c>
      <c r="N623" s="242" t="s">
        <v>43</v>
      </c>
      <c r="O623" s="92"/>
      <c r="P623" s="243">
        <f>O623*H623</f>
        <v>0</v>
      </c>
      <c r="Q623" s="243">
        <v>0</v>
      </c>
      <c r="R623" s="243">
        <f>Q623*H623</f>
        <v>0</v>
      </c>
      <c r="S623" s="243">
        <v>0</v>
      </c>
      <c r="T623" s="244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45" t="s">
        <v>329</v>
      </c>
      <c r="AT623" s="245" t="s">
        <v>125</v>
      </c>
      <c r="AU623" s="245" t="s">
        <v>88</v>
      </c>
      <c r="AY623" s="18" t="s">
        <v>124</v>
      </c>
      <c r="BE623" s="246">
        <f>IF(N623="základní",J623,0)</f>
        <v>0</v>
      </c>
      <c r="BF623" s="246">
        <f>IF(N623="snížená",J623,0)</f>
        <v>0</v>
      </c>
      <c r="BG623" s="246">
        <f>IF(N623="zákl. přenesená",J623,0)</f>
        <v>0</v>
      </c>
      <c r="BH623" s="246">
        <f>IF(N623="sníž. přenesená",J623,0)</f>
        <v>0</v>
      </c>
      <c r="BI623" s="246">
        <f>IF(N623="nulová",J623,0)</f>
        <v>0</v>
      </c>
      <c r="BJ623" s="18" t="s">
        <v>86</v>
      </c>
      <c r="BK623" s="246">
        <f>ROUND(I623*H623,2)</f>
        <v>0</v>
      </c>
      <c r="BL623" s="18" t="s">
        <v>329</v>
      </c>
      <c r="BM623" s="245" t="s">
        <v>1002</v>
      </c>
    </row>
    <row r="624" spans="1:47" s="2" customFormat="1" ht="12">
      <c r="A624" s="39"/>
      <c r="B624" s="40"/>
      <c r="C624" s="41"/>
      <c r="D624" s="249" t="s">
        <v>167</v>
      </c>
      <c r="E624" s="41"/>
      <c r="F624" s="250" t="s">
        <v>986</v>
      </c>
      <c r="G624" s="41"/>
      <c r="H624" s="41"/>
      <c r="I624" s="145"/>
      <c r="J624" s="41"/>
      <c r="K624" s="41"/>
      <c r="L624" s="45"/>
      <c r="M624" s="288"/>
      <c r="N624" s="289"/>
      <c r="O624" s="92"/>
      <c r="P624" s="92"/>
      <c r="Q624" s="92"/>
      <c r="R624" s="92"/>
      <c r="S624" s="92"/>
      <c r="T624" s="93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167</v>
      </c>
      <c r="AU624" s="18" t="s">
        <v>88</v>
      </c>
    </row>
    <row r="625" spans="1:65" s="2" customFormat="1" ht="21.75" customHeight="1">
      <c r="A625" s="39"/>
      <c r="B625" s="40"/>
      <c r="C625" s="234" t="s">
        <v>1003</v>
      </c>
      <c r="D625" s="234" t="s">
        <v>125</v>
      </c>
      <c r="E625" s="235" t="s">
        <v>1004</v>
      </c>
      <c r="F625" s="236" t="s">
        <v>1005</v>
      </c>
      <c r="G625" s="237" t="s">
        <v>530</v>
      </c>
      <c r="H625" s="238">
        <v>7</v>
      </c>
      <c r="I625" s="239"/>
      <c r="J625" s="240">
        <f>ROUND(I625*H625,2)</f>
        <v>0</v>
      </c>
      <c r="K625" s="236" t="s">
        <v>1</v>
      </c>
      <c r="L625" s="45"/>
      <c r="M625" s="241" t="s">
        <v>1</v>
      </c>
      <c r="N625" s="242" t="s">
        <v>43</v>
      </c>
      <c r="O625" s="92"/>
      <c r="P625" s="243">
        <f>O625*H625</f>
        <v>0</v>
      </c>
      <c r="Q625" s="243">
        <v>0</v>
      </c>
      <c r="R625" s="243">
        <f>Q625*H625</f>
        <v>0</v>
      </c>
      <c r="S625" s="243">
        <v>0</v>
      </c>
      <c r="T625" s="244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45" t="s">
        <v>329</v>
      </c>
      <c r="AT625" s="245" t="s">
        <v>125</v>
      </c>
      <c r="AU625" s="245" t="s">
        <v>88</v>
      </c>
      <c r="AY625" s="18" t="s">
        <v>124</v>
      </c>
      <c r="BE625" s="246">
        <f>IF(N625="základní",J625,0)</f>
        <v>0</v>
      </c>
      <c r="BF625" s="246">
        <f>IF(N625="snížená",J625,0)</f>
        <v>0</v>
      </c>
      <c r="BG625" s="246">
        <f>IF(N625="zákl. přenesená",J625,0)</f>
        <v>0</v>
      </c>
      <c r="BH625" s="246">
        <f>IF(N625="sníž. přenesená",J625,0)</f>
        <v>0</v>
      </c>
      <c r="BI625" s="246">
        <f>IF(N625="nulová",J625,0)</f>
        <v>0</v>
      </c>
      <c r="BJ625" s="18" t="s">
        <v>86</v>
      </c>
      <c r="BK625" s="246">
        <f>ROUND(I625*H625,2)</f>
        <v>0</v>
      </c>
      <c r="BL625" s="18" t="s">
        <v>329</v>
      </c>
      <c r="BM625" s="245" t="s">
        <v>1006</v>
      </c>
    </row>
    <row r="626" spans="1:47" s="2" customFormat="1" ht="12">
      <c r="A626" s="39"/>
      <c r="B626" s="40"/>
      <c r="C626" s="41"/>
      <c r="D626" s="249" t="s">
        <v>167</v>
      </c>
      <c r="E626" s="41"/>
      <c r="F626" s="250" t="s">
        <v>986</v>
      </c>
      <c r="G626" s="41"/>
      <c r="H626" s="41"/>
      <c r="I626" s="145"/>
      <c r="J626" s="41"/>
      <c r="K626" s="41"/>
      <c r="L626" s="45"/>
      <c r="M626" s="288"/>
      <c r="N626" s="289"/>
      <c r="O626" s="92"/>
      <c r="P626" s="92"/>
      <c r="Q626" s="92"/>
      <c r="R626" s="92"/>
      <c r="S626" s="92"/>
      <c r="T626" s="93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167</v>
      </c>
      <c r="AU626" s="18" t="s">
        <v>88</v>
      </c>
    </row>
    <row r="627" spans="1:65" s="2" customFormat="1" ht="21.75" customHeight="1">
      <c r="A627" s="39"/>
      <c r="B627" s="40"/>
      <c r="C627" s="234" t="s">
        <v>1007</v>
      </c>
      <c r="D627" s="234" t="s">
        <v>125</v>
      </c>
      <c r="E627" s="235" t="s">
        <v>1008</v>
      </c>
      <c r="F627" s="236" t="s">
        <v>1009</v>
      </c>
      <c r="G627" s="237" t="s">
        <v>530</v>
      </c>
      <c r="H627" s="238">
        <v>5</v>
      </c>
      <c r="I627" s="239"/>
      <c r="J627" s="240">
        <f>ROUND(I627*H627,2)</f>
        <v>0</v>
      </c>
      <c r="K627" s="236" t="s">
        <v>1</v>
      </c>
      <c r="L627" s="45"/>
      <c r="M627" s="241" t="s">
        <v>1</v>
      </c>
      <c r="N627" s="242" t="s">
        <v>43</v>
      </c>
      <c r="O627" s="92"/>
      <c r="P627" s="243">
        <f>O627*H627</f>
        <v>0</v>
      </c>
      <c r="Q627" s="243">
        <v>0</v>
      </c>
      <c r="R627" s="243">
        <f>Q627*H627</f>
        <v>0</v>
      </c>
      <c r="S627" s="243">
        <v>0</v>
      </c>
      <c r="T627" s="244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45" t="s">
        <v>329</v>
      </c>
      <c r="AT627" s="245" t="s">
        <v>125</v>
      </c>
      <c r="AU627" s="245" t="s">
        <v>88</v>
      </c>
      <c r="AY627" s="18" t="s">
        <v>124</v>
      </c>
      <c r="BE627" s="246">
        <f>IF(N627="základní",J627,0)</f>
        <v>0</v>
      </c>
      <c r="BF627" s="246">
        <f>IF(N627="snížená",J627,0)</f>
        <v>0</v>
      </c>
      <c r="BG627" s="246">
        <f>IF(N627="zákl. přenesená",J627,0)</f>
        <v>0</v>
      </c>
      <c r="BH627" s="246">
        <f>IF(N627="sníž. přenesená",J627,0)</f>
        <v>0</v>
      </c>
      <c r="BI627" s="246">
        <f>IF(N627="nulová",J627,0)</f>
        <v>0</v>
      </c>
      <c r="BJ627" s="18" t="s">
        <v>86</v>
      </c>
      <c r="BK627" s="246">
        <f>ROUND(I627*H627,2)</f>
        <v>0</v>
      </c>
      <c r="BL627" s="18" t="s">
        <v>329</v>
      </c>
      <c r="BM627" s="245" t="s">
        <v>1010</v>
      </c>
    </row>
    <row r="628" spans="1:47" s="2" customFormat="1" ht="12">
      <c r="A628" s="39"/>
      <c r="B628" s="40"/>
      <c r="C628" s="41"/>
      <c r="D628" s="249" t="s">
        <v>167</v>
      </c>
      <c r="E628" s="41"/>
      <c r="F628" s="250" t="s">
        <v>986</v>
      </c>
      <c r="G628" s="41"/>
      <c r="H628" s="41"/>
      <c r="I628" s="145"/>
      <c r="J628" s="41"/>
      <c r="K628" s="41"/>
      <c r="L628" s="45"/>
      <c r="M628" s="288"/>
      <c r="N628" s="289"/>
      <c r="O628" s="92"/>
      <c r="P628" s="92"/>
      <c r="Q628" s="92"/>
      <c r="R628" s="92"/>
      <c r="S628" s="92"/>
      <c r="T628" s="93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T628" s="18" t="s">
        <v>167</v>
      </c>
      <c r="AU628" s="18" t="s">
        <v>88</v>
      </c>
    </row>
    <row r="629" spans="1:65" s="2" customFormat="1" ht="21.75" customHeight="1">
      <c r="A629" s="39"/>
      <c r="B629" s="40"/>
      <c r="C629" s="234" t="s">
        <v>1011</v>
      </c>
      <c r="D629" s="234" t="s">
        <v>125</v>
      </c>
      <c r="E629" s="235" t="s">
        <v>1012</v>
      </c>
      <c r="F629" s="236" t="s">
        <v>1013</v>
      </c>
      <c r="G629" s="237" t="s">
        <v>530</v>
      </c>
      <c r="H629" s="238">
        <v>3</v>
      </c>
      <c r="I629" s="239"/>
      <c r="J629" s="240">
        <f>ROUND(I629*H629,2)</f>
        <v>0</v>
      </c>
      <c r="K629" s="236" t="s">
        <v>1</v>
      </c>
      <c r="L629" s="45"/>
      <c r="M629" s="241" t="s">
        <v>1</v>
      </c>
      <c r="N629" s="242" t="s">
        <v>43</v>
      </c>
      <c r="O629" s="92"/>
      <c r="P629" s="243">
        <f>O629*H629</f>
        <v>0</v>
      </c>
      <c r="Q629" s="243">
        <v>0</v>
      </c>
      <c r="R629" s="243">
        <f>Q629*H629</f>
        <v>0</v>
      </c>
      <c r="S629" s="243">
        <v>0</v>
      </c>
      <c r="T629" s="244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45" t="s">
        <v>329</v>
      </c>
      <c r="AT629" s="245" t="s">
        <v>125</v>
      </c>
      <c r="AU629" s="245" t="s">
        <v>88</v>
      </c>
      <c r="AY629" s="18" t="s">
        <v>124</v>
      </c>
      <c r="BE629" s="246">
        <f>IF(N629="základní",J629,0)</f>
        <v>0</v>
      </c>
      <c r="BF629" s="246">
        <f>IF(N629="snížená",J629,0)</f>
        <v>0</v>
      </c>
      <c r="BG629" s="246">
        <f>IF(N629="zákl. přenesená",J629,0)</f>
        <v>0</v>
      </c>
      <c r="BH629" s="246">
        <f>IF(N629="sníž. přenesená",J629,0)</f>
        <v>0</v>
      </c>
      <c r="BI629" s="246">
        <f>IF(N629="nulová",J629,0)</f>
        <v>0</v>
      </c>
      <c r="BJ629" s="18" t="s">
        <v>86</v>
      </c>
      <c r="BK629" s="246">
        <f>ROUND(I629*H629,2)</f>
        <v>0</v>
      </c>
      <c r="BL629" s="18" t="s">
        <v>329</v>
      </c>
      <c r="BM629" s="245" t="s">
        <v>1014</v>
      </c>
    </row>
    <row r="630" spans="1:47" s="2" customFormat="1" ht="12">
      <c r="A630" s="39"/>
      <c r="B630" s="40"/>
      <c r="C630" s="41"/>
      <c r="D630" s="249" t="s">
        <v>167</v>
      </c>
      <c r="E630" s="41"/>
      <c r="F630" s="250" t="s">
        <v>986</v>
      </c>
      <c r="G630" s="41"/>
      <c r="H630" s="41"/>
      <c r="I630" s="145"/>
      <c r="J630" s="41"/>
      <c r="K630" s="41"/>
      <c r="L630" s="45"/>
      <c r="M630" s="288"/>
      <c r="N630" s="289"/>
      <c r="O630" s="92"/>
      <c r="P630" s="92"/>
      <c r="Q630" s="92"/>
      <c r="R630" s="92"/>
      <c r="S630" s="92"/>
      <c r="T630" s="93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T630" s="18" t="s">
        <v>167</v>
      </c>
      <c r="AU630" s="18" t="s">
        <v>88</v>
      </c>
    </row>
    <row r="631" spans="1:65" s="2" customFormat="1" ht="21.75" customHeight="1">
      <c r="A631" s="39"/>
      <c r="B631" s="40"/>
      <c r="C631" s="234" t="s">
        <v>1015</v>
      </c>
      <c r="D631" s="234" t="s">
        <v>125</v>
      </c>
      <c r="E631" s="235" t="s">
        <v>1016</v>
      </c>
      <c r="F631" s="236" t="s">
        <v>1017</v>
      </c>
      <c r="G631" s="237" t="s">
        <v>530</v>
      </c>
      <c r="H631" s="238">
        <v>8</v>
      </c>
      <c r="I631" s="239"/>
      <c r="J631" s="240">
        <f>ROUND(I631*H631,2)</f>
        <v>0</v>
      </c>
      <c r="K631" s="236" t="s">
        <v>1</v>
      </c>
      <c r="L631" s="45"/>
      <c r="M631" s="241" t="s">
        <v>1</v>
      </c>
      <c r="N631" s="242" t="s">
        <v>43</v>
      </c>
      <c r="O631" s="92"/>
      <c r="P631" s="243">
        <f>O631*H631</f>
        <v>0</v>
      </c>
      <c r="Q631" s="243">
        <v>0</v>
      </c>
      <c r="R631" s="243">
        <f>Q631*H631</f>
        <v>0</v>
      </c>
      <c r="S631" s="243">
        <v>0</v>
      </c>
      <c r="T631" s="244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45" t="s">
        <v>329</v>
      </c>
      <c r="AT631" s="245" t="s">
        <v>125</v>
      </c>
      <c r="AU631" s="245" t="s">
        <v>88</v>
      </c>
      <c r="AY631" s="18" t="s">
        <v>124</v>
      </c>
      <c r="BE631" s="246">
        <f>IF(N631="základní",J631,0)</f>
        <v>0</v>
      </c>
      <c r="BF631" s="246">
        <f>IF(N631="snížená",J631,0)</f>
        <v>0</v>
      </c>
      <c r="BG631" s="246">
        <f>IF(N631="zákl. přenesená",J631,0)</f>
        <v>0</v>
      </c>
      <c r="BH631" s="246">
        <f>IF(N631="sníž. přenesená",J631,0)</f>
        <v>0</v>
      </c>
      <c r="BI631" s="246">
        <f>IF(N631="nulová",J631,0)</f>
        <v>0</v>
      </c>
      <c r="BJ631" s="18" t="s">
        <v>86</v>
      </c>
      <c r="BK631" s="246">
        <f>ROUND(I631*H631,2)</f>
        <v>0</v>
      </c>
      <c r="BL631" s="18" t="s">
        <v>329</v>
      </c>
      <c r="BM631" s="245" t="s">
        <v>1018</v>
      </c>
    </row>
    <row r="632" spans="1:47" s="2" customFormat="1" ht="12">
      <c r="A632" s="39"/>
      <c r="B632" s="40"/>
      <c r="C632" s="41"/>
      <c r="D632" s="249" t="s">
        <v>167</v>
      </c>
      <c r="E632" s="41"/>
      <c r="F632" s="250" t="s">
        <v>986</v>
      </c>
      <c r="G632" s="41"/>
      <c r="H632" s="41"/>
      <c r="I632" s="145"/>
      <c r="J632" s="41"/>
      <c r="K632" s="41"/>
      <c r="L632" s="45"/>
      <c r="M632" s="288"/>
      <c r="N632" s="289"/>
      <c r="O632" s="92"/>
      <c r="P632" s="92"/>
      <c r="Q632" s="92"/>
      <c r="R632" s="92"/>
      <c r="S632" s="92"/>
      <c r="T632" s="93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T632" s="18" t="s">
        <v>167</v>
      </c>
      <c r="AU632" s="18" t="s">
        <v>88</v>
      </c>
    </row>
    <row r="633" spans="1:65" s="2" customFormat="1" ht="21.75" customHeight="1">
      <c r="A633" s="39"/>
      <c r="B633" s="40"/>
      <c r="C633" s="234" t="s">
        <v>1019</v>
      </c>
      <c r="D633" s="234" t="s">
        <v>125</v>
      </c>
      <c r="E633" s="235" t="s">
        <v>1020</v>
      </c>
      <c r="F633" s="236" t="s">
        <v>1021</v>
      </c>
      <c r="G633" s="237" t="s">
        <v>530</v>
      </c>
      <c r="H633" s="238">
        <v>10</v>
      </c>
      <c r="I633" s="239"/>
      <c r="J633" s="240">
        <f>ROUND(I633*H633,2)</f>
        <v>0</v>
      </c>
      <c r="K633" s="236" t="s">
        <v>1</v>
      </c>
      <c r="L633" s="45"/>
      <c r="M633" s="241" t="s">
        <v>1</v>
      </c>
      <c r="N633" s="242" t="s">
        <v>43</v>
      </c>
      <c r="O633" s="92"/>
      <c r="P633" s="243">
        <f>O633*H633</f>
        <v>0</v>
      </c>
      <c r="Q633" s="243">
        <v>0</v>
      </c>
      <c r="R633" s="243">
        <f>Q633*H633</f>
        <v>0</v>
      </c>
      <c r="S633" s="243">
        <v>0</v>
      </c>
      <c r="T633" s="244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45" t="s">
        <v>329</v>
      </c>
      <c r="AT633" s="245" t="s">
        <v>125</v>
      </c>
      <c r="AU633" s="245" t="s">
        <v>88</v>
      </c>
      <c r="AY633" s="18" t="s">
        <v>124</v>
      </c>
      <c r="BE633" s="246">
        <f>IF(N633="základní",J633,0)</f>
        <v>0</v>
      </c>
      <c r="BF633" s="246">
        <f>IF(N633="snížená",J633,0)</f>
        <v>0</v>
      </c>
      <c r="BG633" s="246">
        <f>IF(N633="zákl. přenesená",J633,0)</f>
        <v>0</v>
      </c>
      <c r="BH633" s="246">
        <f>IF(N633="sníž. přenesená",J633,0)</f>
        <v>0</v>
      </c>
      <c r="BI633" s="246">
        <f>IF(N633="nulová",J633,0)</f>
        <v>0</v>
      </c>
      <c r="BJ633" s="18" t="s">
        <v>86</v>
      </c>
      <c r="BK633" s="246">
        <f>ROUND(I633*H633,2)</f>
        <v>0</v>
      </c>
      <c r="BL633" s="18" t="s">
        <v>329</v>
      </c>
      <c r="BM633" s="245" t="s">
        <v>1022</v>
      </c>
    </row>
    <row r="634" spans="1:47" s="2" customFormat="1" ht="12">
      <c r="A634" s="39"/>
      <c r="B634" s="40"/>
      <c r="C634" s="41"/>
      <c r="D634" s="249" t="s">
        <v>167</v>
      </c>
      <c r="E634" s="41"/>
      <c r="F634" s="250" t="s">
        <v>986</v>
      </c>
      <c r="G634" s="41"/>
      <c r="H634" s="41"/>
      <c r="I634" s="145"/>
      <c r="J634" s="41"/>
      <c r="K634" s="41"/>
      <c r="L634" s="45"/>
      <c r="M634" s="288"/>
      <c r="N634" s="289"/>
      <c r="O634" s="92"/>
      <c r="P634" s="92"/>
      <c r="Q634" s="92"/>
      <c r="R634" s="92"/>
      <c r="S634" s="92"/>
      <c r="T634" s="93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8" t="s">
        <v>167</v>
      </c>
      <c r="AU634" s="18" t="s">
        <v>88</v>
      </c>
    </row>
    <row r="635" spans="1:65" s="2" customFormat="1" ht="21.75" customHeight="1">
      <c r="A635" s="39"/>
      <c r="B635" s="40"/>
      <c r="C635" s="234" t="s">
        <v>1023</v>
      </c>
      <c r="D635" s="234" t="s">
        <v>125</v>
      </c>
      <c r="E635" s="235" t="s">
        <v>1024</v>
      </c>
      <c r="F635" s="236" t="s">
        <v>1025</v>
      </c>
      <c r="G635" s="237" t="s">
        <v>530</v>
      </c>
      <c r="H635" s="238">
        <v>4</v>
      </c>
      <c r="I635" s="239"/>
      <c r="J635" s="240">
        <f>ROUND(I635*H635,2)</f>
        <v>0</v>
      </c>
      <c r="K635" s="236" t="s">
        <v>1</v>
      </c>
      <c r="L635" s="45"/>
      <c r="M635" s="241" t="s">
        <v>1</v>
      </c>
      <c r="N635" s="242" t="s">
        <v>43</v>
      </c>
      <c r="O635" s="92"/>
      <c r="P635" s="243">
        <f>O635*H635</f>
        <v>0</v>
      </c>
      <c r="Q635" s="243">
        <v>0</v>
      </c>
      <c r="R635" s="243">
        <f>Q635*H635</f>
        <v>0</v>
      </c>
      <c r="S635" s="243">
        <v>0</v>
      </c>
      <c r="T635" s="244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45" t="s">
        <v>329</v>
      </c>
      <c r="AT635" s="245" t="s">
        <v>125</v>
      </c>
      <c r="AU635" s="245" t="s">
        <v>88</v>
      </c>
      <c r="AY635" s="18" t="s">
        <v>124</v>
      </c>
      <c r="BE635" s="246">
        <f>IF(N635="základní",J635,0)</f>
        <v>0</v>
      </c>
      <c r="BF635" s="246">
        <f>IF(N635="snížená",J635,0)</f>
        <v>0</v>
      </c>
      <c r="BG635" s="246">
        <f>IF(N635="zákl. přenesená",J635,0)</f>
        <v>0</v>
      </c>
      <c r="BH635" s="246">
        <f>IF(N635="sníž. přenesená",J635,0)</f>
        <v>0</v>
      </c>
      <c r="BI635" s="246">
        <f>IF(N635="nulová",J635,0)</f>
        <v>0</v>
      </c>
      <c r="BJ635" s="18" t="s">
        <v>86</v>
      </c>
      <c r="BK635" s="246">
        <f>ROUND(I635*H635,2)</f>
        <v>0</v>
      </c>
      <c r="BL635" s="18" t="s">
        <v>329</v>
      </c>
      <c r="BM635" s="245" t="s">
        <v>1026</v>
      </c>
    </row>
    <row r="636" spans="1:47" s="2" customFormat="1" ht="12">
      <c r="A636" s="39"/>
      <c r="B636" s="40"/>
      <c r="C636" s="41"/>
      <c r="D636" s="249" t="s">
        <v>167</v>
      </c>
      <c r="E636" s="41"/>
      <c r="F636" s="250" t="s">
        <v>986</v>
      </c>
      <c r="G636" s="41"/>
      <c r="H636" s="41"/>
      <c r="I636" s="145"/>
      <c r="J636" s="41"/>
      <c r="K636" s="41"/>
      <c r="L636" s="45"/>
      <c r="M636" s="288"/>
      <c r="N636" s="289"/>
      <c r="O636" s="92"/>
      <c r="P636" s="92"/>
      <c r="Q636" s="92"/>
      <c r="R636" s="92"/>
      <c r="S636" s="92"/>
      <c r="T636" s="93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18" t="s">
        <v>167</v>
      </c>
      <c r="AU636" s="18" t="s">
        <v>88</v>
      </c>
    </row>
    <row r="637" spans="1:65" s="2" customFormat="1" ht="21.75" customHeight="1">
      <c r="A637" s="39"/>
      <c r="B637" s="40"/>
      <c r="C637" s="234" t="s">
        <v>1027</v>
      </c>
      <c r="D637" s="234" t="s">
        <v>125</v>
      </c>
      <c r="E637" s="235" t="s">
        <v>1028</v>
      </c>
      <c r="F637" s="236" t="s">
        <v>1029</v>
      </c>
      <c r="G637" s="237" t="s">
        <v>530</v>
      </c>
      <c r="H637" s="238">
        <v>20</v>
      </c>
      <c r="I637" s="239"/>
      <c r="J637" s="240">
        <f>ROUND(I637*H637,2)</f>
        <v>0</v>
      </c>
      <c r="K637" s="236" t="s">
        <v>1</v>
      </c>
      <c r="L637" s="45"/>
      <c r="M637" s="241" t="s">
        <v>1</v>
      </c>
      <c r="N637" s="242" t="s">
        <v>43</v>
      </c>
      <c r="O637" s="92"/>
      <c r="P637" s="243">
        <f>O637*H637</f>
        <v>0</v>
      </c>
      <c r="Q637" s="243">
        <v>0</v>
      </c>
      <c r="R637" s="243">
        <f>Q637*H637</f>
        <v>0</v>
      </c>
      <c r="S637" s="243">
        <v>0</v>
      </c>
      <c r="T637" s="244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45" t="s">
        <v>329</v>
      </c>
      <c r="AT637" s="245" t="s">
        <v>125</v>
      </c>
      <c r="AU637" s="245" t="s">
        <v>88</v>
      </c>
      <c r="AY637" s="18" t="s">
        <v>124</v>
      </c>
      <c r="BE637" s="246">
        <f>IF(N637="základní",J637,0)</f>
        <v>0</v>
      </c>
      <c r="BF637" s="246">
        <f>IF(N637="snížená",J637,0)</f>
        <v>0</v>
      </c>
      <c r="BG637" s="246">
        <f>IF(N637="zákl. přenesená",J637,0)</f>
        <v>0</v>
      </c>
      <c r="BH637" s="246">
        <f>IF(N637="sníž. přenesená",J637,0)</f>
        <v>0</v>
      </c>
      <c r="BI637" s="246">
        <f>IF(N637="nulová",J637,0)</f>
        <v>0</v>
      </c>
      <c r="BJ637" s="18" t="s">
        <v>86</v>
      </c>
      <c r="BK637" s="246">
        <f>ROUND(I637*H637,2)</f>
        <v>0</v>
      </c>
      <c r="BL637" s="18" t="s">
        <v>329</v>
      </c>
      <c r="BM637" s="245" t="s">
        <v>1030</v>
      </c>
    </row>
    <row r="638" spans="1:47" s="2" customFormat="1" ht="12">
      <c r="A638" s="39"/>
      <c r="B638" s="40"/>
      <c r="C638" s="41"/>
      <c r="D638" s="249" t="s">
        <v>167</v>
      </c>
      <c r="E638" s="41"/>
      <c r="F638" s="250" t="s">
        <v>986</v>
      </c>
      <c r="G638" s="41"/>
      <c r="H638" s="41"/>
      <c r="I638" s="145"/>
      <c r="J638" s="41"/>
      <c r="K638" s="41"/>
      <c r="L638" s="45"/>
      <c r="M638" s="288"/>
      <c r="N638" s="289"/>
      <c r="O638" s="92"/>
      <c r="P638" s="92"/>
      <c r="Q638" s="92"/>
      <c r="R638" s="92"/>
      <c r="S638" s="92"/>
      <c r="T638" s="93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T638" s="18" t="s">
        <v>167</v>
      </c>
      <c r="AU638" s="18" t="s">
        <v>88</v>
      </c>
    </row>
    <row r="639" spans="1:65" s="2" customFormat="1" ht="21.75" customHeight="1">
      <c r="A639" s="39"/>
      <c r="B639" s="40"/>
      <c r="C639" s="234" t="s">
        <v>1031</v>
      </c>
      <c r="D639" s="234" t="s">
        <v>125</v>
      </c>
      <c r="E639" s="235" t="s">
        <v>1032</v>
      </c>
      <c r="F639" s="236" t="s">
        <v>1033</v>
      </c>
      <c r="G639" s="237" t="s">
        <v>530</v>
      </c>
      <c r="H639" s="238">
        <v>7</v>
      </c>
      <c r="I639" s="239"/>
      <c r="J639" s="240">
        <f>ROUND(I639*H639,2)</f>
        <v>0</v>
      </c>
      <c r="K639" s="236" t="s">
        <v>1</v>
      </c>
      <c r="L639" s="45"/>
      <c r="M639" s="241" t="s">
        <v>1</v>
      </c>
      <c r="N639" s="242" t="s">
        <v>43</v>
      </c>
      <c r="O639" s="92"/>
      <c r="P639" s="243">
        <f>O639*H639</f>
        <v>0</v>
      </c>
      <c r="Q639" s="243">
        <v>0</v>
      </c>
      <c r="R639" s="243">
        <f>Q639*H639</f>
        <v>0</v>
      </c>
      <c r="S639" s="243">
        <v>0</v>
      </c>
      <c r="T639" s="244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45" t="s">
        <v>329</v>
      </c>
      <c r="AT639" s="245" t="s">
        <v>125</v>
      </c>
      <c r="AU639" s="245" t="s">
        <v>88</v>
      </c>
      <c r="AY639" s="18" t="s">
        <v>124</v>
      </c>
      <c r="BE639" s="246">
        <f>IF(N639="základní",J639,0)</f>
        <v>0</v>
      </c>
      <c r="BF639" s="246">
        <f>IF(N639="snížená",J639,0)</f>
        <v>0</v>
      </c>
      <c r="BG639" s="246">
        <f>IF(N639="zákl. přenesená",J639,0)</f>
        <v>0</v>
      </c>
      <c r="BH639" s="246">
        <f>IF(N639="sníž. přenesená",J639,0)</f>
        <v>0</v>
      </c>
      <c r="BI639" s="246">
        <f>IF(N639="nulová",J639,0)</f>
        <v>0</v>
      </c>
      <c r="BJ639" s="18" t="s">
        <v>86</v>
      </c>
      <c r="BK639" s="246">
        <f>ROUND(I639*H639,2)</f>
        <v>0</v>
      </c>
      <c r="BL639" s="18" t="s">
        <v>329</v>
      </c>
      <c r="BM639" s="245" t="s">
        <v>1034</v>
      </c>
    </row>
    <row r="640" spans="1:47" s="2" customFormat="1" ht="12">
      <c r="A640" s="39"/>
      <c r="B640" s="40"/>
      <c r="C640" s="41"/>
      <c r="D640" s="249" t="s">
        <v>167</v>
      </c>
      <c r="E640" s="41"/>
      <c r="F640" s="250" t="s">
        <v>986</v>
      </c>
      <c r="G640" s="41"/>
      <c r="H640" s="41"/>
      <c r="I640" s="145"/>
      <c r="J640" s="41"/>
      <c r="K640" s="41"/>
      <c r="L640" s="45"/>
      <c r="M640" s="288"/>
      <c r="N640" s="289"/>
      <c r="O640" s="92"/>
      <c r="P640" s="92"/>
      <c r="Q640" s="92"/>
      <c r="R640" s="92"/>
      <c r="S640" s="92"/>
      <c r="T640" s="93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18" t="s">
        <v>167</v>
      </c>
      <c r="AU640" s="18" t="s">
        <v>88</v>
      </c>
    </row>
    <row r="641" spans="1:65" s="2" customFormat="1" ht="21.75" customHeight="1">
      <c r="A641" s="39"/>
      <c r="B641" s="40"/>
      <c r="C641" s="234" t="s">
        <v>1035</v>
      </c>
      <c r="D641" s="234" t="s">
        <v>125</v>
      </c>
      <c r="E641" s="235" t="s">
        <v>1036</v>
      </c>
      <c r="F641" s="236" t="s">
        <v>1037</v>
      </c>
      <c r="G641" s="237" t="s">
        <v>530</v>
      </c>
      <c r="H641" s="238">
        <v>4</v>
      </c>
      <c r="I641" s="239"/>
      <c r="J641" s="240">
        <f>ROUND(I641*H641,2)</f>
        <v>0</v>
      </c>
      <c r="K641" s="236" t="s">
        <v>1</v>
      </c>
      <c r="L641" s="45"/>
      <c r="M641" s="241" t="s">
        <v>1</v>
      </c>
      <c r="N641" s="242" t="s">
        <v>43</v>
      </c>
      <c r="O641" s="92"/>
      <c r="P641" s="243">
        <f>O641*H641</f>
        <v>0</v>
      </c>
      <c r="Q641" s="243">
        <v>0</v>
      </c>
      <c r="R641" s="243">
        <f>Q641*H641</f>
        <v>0</v>
      </c>
      <c r="S641" s="243">
        <v>0</v>
      </c>
      <c r="T641" s="244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45" t="s">
        <v>329</v>
      </c>
      <c r="AT641" s="245" t="s">
        <v>125</v>
      </c>
      <c r="AU641" s="245" t="s">
        <v>88</v>
      </c>
      <c r="AY641" s="18" t="s">
        <v>124</v>
      </c>
      <c r="BE641" s="246">
        <f>IF(N641="základní",J641,0)</f>
        <v>0</v>
      </c>
      <c r="BF641" s="246">
        <f>IF(N641="snížená",J641,0)</f>
        <v>0</v>
      </c>
      <c r="BG641" s="246">
        <f>IF(N641="zákl. přenesená",J641,0)</f>
        <v>0</v>
      </c>
      <c r="BH641" s="246">
        <f>IF(N641="sníž. přenesená",J641,0)</f>
        <v>0</v>
      </c>
      <c r="BI641" s="246">
        <f>IF(N641="nulová",J641,0)</f>
        <v>0</v>
      </c>
      <c r="BJ641" s="18" t="s">
        <v>86</v>
      </c>
      <c r="BK641" s="246">
        <f>ROUND(I641*H641,2)</f>
        <v>0</v>
      </c>
      <c r="BL641" s="18" t="s">
        <v>329</v>
      </c>
      <c r="BM641" s="245" t="s">
        <v>1038</v>
      </c>
    </row>
    <row r="642" spans="1:47" s="2" customFormat="1" ht="12">
      <c r="A642" s="39"/>
      <c r="B642" s="40"/>
      <c r="C642" s="41"/>
      <c r="D642" s="249" t="s">
        <v>167</v>
      </c>
      <c r="E642" s="41"/>
      <c r="F642" s="250" t="s">
        <v>986</v>
      </c>
      <c r="G642" s="41"/>
      <c r="H642" s="41"/>
      <c r="I642" s="145"/>
      <c r="J642" s="41"/>
      <c r="K642" s="41"/>
      <c r="L642" s="45"/>
      <c r="M642" s="288"/>
      <c r="N642" s="289"/>
      <c r="O642" s="92"/>
      <c r="P642" s="92"/>
      <c r="Q642" s="92"/>
      <c r="R642" s="92"/>
      <c r="S642" s="92"/>
      <c r="T642" s="93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167</v>
      </c>
      <c r="AU642" s="18" t="s">
        <v>88</v>
      </c>
    </row>
    <row r="643" spans="1:65" s="2" customFormat="1" ht="21.75" customHeight="1">
      <c r="A643" s="39"/>
      <c r="B643" s="40"/>
      <c r="C643" s="234" t="s">
        <v>1039</v>
      </c>
      <c r="D643" s="234" t="s">
        <v>125</v>
      </c>
      <c r="E643" s="235" t="s">
        <v>1040</v>
      </c>
      <c r="F643" s="236" t="s">
        <v>1041</v>
      </c>
      <c r="G643" s="237" t="s">
        <v>530</v>
      </c>
      <c r="H643" s="238">
        <v>8</v>
      </c>
      <c r="I643" s="239"/>
      <c r="J643" s="240">
        <f>ROUND(I643*H643,2)</f>
        <v>0</v>
      </c>
      <c r="K643" s="236" t="s">
        <v>1</v>
      </c>
      <c r="L643" s="45"/>
      <c r="M643" s="241" t="s">
        <v>1</v>
      </c>
      <c r="N643" s="242" t="s">
        <v>43</v>
      </c>
      <c r="O643" s="92"/>
      <c r="P643" s="243">
        <f>O643*H643</f>
        <v>0</v>
      </c>
      <c r="Q643" s="243">
        <v>0</v>
      </c>
      <c r="R643" s="243">
        <f>Q643*H643</f>
        <v>0</v>
      </c>
      <c r="S643" s="243">
        <v>0</v>
      </c>
      <c r="T643" s="244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45" t="s">
        <v>329</v>
      </c>
      <c r="AT643" s="245" t="s">
        <v>125</v>
      </c>
      <c r="AU643" s="245" t="s">
        <v>88</v>
      </c>
      <c r="AY643" s="18" t="s">
        <v>124</v>
      </c>
      <c r="BE643" s="246">
        <f>IF(N643="základní",J643,0)</f>
        <v>0</v>
      </c>
      <c r="BF643" s="246">
        <f>IF(N643="snížená",J643,0)</f>
        <v>0</v>
      </c>
      <c r="BG643" s="246">
        <f>IF(N643="zákl. přenesená",J643,0)</f>
        <v>0</v>
      </c>
      <c r="BH643" s="246">
        <f>IF(N643="sníž. přenesená",J643,0)</f>
        <v>0</v>
      </c>
      <c r="BI643" s="246">
        <f>IF(N643="nulová",J643,0)</f>
        <v>0</v>
      </c>
      <c r="BJ643" s="18" t="s">
        <v>86</v>
      </c>
      <c r="BK643" s="246">
        <f>ROUND(I643*H643,2)</f>
        <v>0</v>
      </c>
      <c r="BL643" s="18" t="s">
        <v>329</v>
      </c>
      <c r="BM643" s="245" t="s">
        <v>1042</v>
      </c>
    </row>
    <row r="644" spans="1:47" s="2" customFormat="1" ht="12">
      <c r="A644" s="39"/>
      <c r="B644" s="40"/>
      <c r="C644" s="41"/>
      <c r="D644" s="249" t="s">
        <v>167</v>
      </c>
      <c r="E644" s="41"/>
      <c r="F644" s="250" t="s">
        <v>986</v>
      </c>
      <c r="G644" s="41"/>
      <c r="H644" s="41"/>
      <c r="I644" s="145"/>
      <c r="J644" s="41"/>
      <c r="K644" s="41"/>
      <c r="L644" s="45"/>
      <c r="M644" s="288"/>
      <c r="N644" s="289"/>
      <c r="O644" s="92"/>
      <c r="P644" s="92"/>
      <c r="Q644" s="92"/>
      <c r="R644" s="92"/>
      <c r="S644" s="92"/>
      <c r="T644" s="93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T644" s="18" t="s">
        <v>167</v>
      </c>
      <c r="AU644" s="18" t="s">
        <v>88</v>
      </c>
    </row>
    <row r="645" spans="1:65" s="2" customFormat="1" ht="21.75" customHeight="1">
      <c r="A645" s="39"/>
      <c r="B645" s="40"/>
      <c r="C645" s="234" t="s">
        <v>1043</v>
      </c>
      <c r="D645" s="234" t="s">
        <v>125</v>
      </c>
      <c r="E645" s="235" t="s">
        <v>1044</v>
      </c>
      <c r="F645" s="236" t="s">
        <v>1045</v>
      </c>
      <c r="G645" s="237" t="s">
        <v>530</v>
      </c>
      <c r="H645" s="238">
        <v>8</v>
      </c>
      <c r="I645" s="239"/>
      <c r="J645" s="240">
        <f>ROUND(I645*H645,2)</f>
        <v>0</v>
      </c>
      <c r="K645" s="236" t="s">
        <v>1</v>
      </c>
      <c r="L645" s="45"/>
      <c r="M645" s="241" t="s">
        <v>1</v>
      </c>
      <c r="N645" s="242" t="s">
        <v>43</v>
      </c>
      <c r="O645" s="92"/>
      <c r="P645" s="243">
        <f>O645*H645</f>
        <v>0</v>
      </c>
      <c r="Q645" s="243">
        <v>0</v>
      </c>
      <c r="R645" s="243">
        <f>Q645*H645</f>
        <v>0</v>
      </c>
      <c r="S645" s="243">
        <v>0</v>
      </c>
      <c r="T645" s="244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45" t="s">
        <v>329</v>
      </c>
      <c r="AT645" s="245" t="s">
        <v>125</v>
      </c>
      <c r="AU645" s="245" t="s">
        <v>88</v>
      </c>
      <c r="AY645" s="18" t="s">
        <v>124</v>
      </c>
      <c r="BE645" s="246">
        <f>IF(N645="základní",J645,0)</f>
        <v>0</v>
      </c>
      <c r="BF645" s="246">
        <f>IF(N645="snížená",J645,0)</f>
        <v>0</v>
      </c>
      <c r="BG645" s="246">
        <f>IF(N645="zákl. přenesená",J645,0)</f>
        <v>0</v>
      </c>
      <c r="BH645" s="246">
        <f>IF(N645="sníž. přenesená",J645,0)</f>
        <v>0</v>
      </c>
      <c r="BI645" s="246">
        <f>IF(N645="nulová",J645,0)</f>
        <v>0</v>
      </c>
      <c r="BJ645" s="18" t="s">
        <v>86</v>
      </c>
      <c r="BK645" s="246">
        <f>ROUND(I645*H645,2)</f>
        <v>0</v>
      </c>
      <c r="BL645" s="18" t="s">
        <v>329</v>
      </c>
      <c r="BM645" s="245" t="s">
        <v>1046</v>
      </c>
    </row>
    <row r="646" spans="1:47" s="2" customFormat="1" ht="12">
      <c r="A646" s="39"/>
      <c r="B646" s="40"/>
      <c r="C646" s="41"/>
      <c r="D646" s="249" t="s">
        <v>167</v>
      </c>
      <c r="E646" s="41"/>
      <c r="F646" s="250" t="s">
        <v>986</v>
      </c>
      <c r="G646" s="41"/>
      <c r="H646" s="41"/>
      <c r="I646" s="145"/>
      <c r="J646" s="41"/>
      <c r="K646" s="41"/>
      <c r="L646" s="45"/>
      <c r="M646" s="288"/>
      <c r="N646" s="289"/>
      <c r="O646" s="92"/>
      <c r="P646" s="92"/>
      <c r="Q646" s="92"/>
      <c r="R646" s="92"/>
      <c r="S646" s="92"/>
      <c r="T646" s="93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T646" s="18" t="s">
        <v>167</v>
      </c>
      <c r="AU646" s="18" t="s">
        <v>88</v>
      </c>
    </row>
    <row r="647" spans="1:65" s="2" customFormat="1" ht="21.75" customHeight="1">
      <c r="A647" s="39"/>
      <c r="B647" s="40"/>
      <c r="C647" s="234" t="s">
        <v>1047</v>
      </c>
      <c r="D647" s="234" t="s">
        <v>125</v>
      </c>
      <c r="E647" s="235" t="s">
        <v>1048</v>
      </c>
      <c r="F647" s="236" t="s">
        <v>1049</v>
      </c>
      <c r="G647" s="237" t="s">
        <v>530</v>
      </c>
      <c r="H647" s="238">
        <v>10</v>
      </c>
      <c r="I647" s="239"/>
      <c r="J647" s="240">
        <f>ROUND(I647*H647,2)</f>
        <v>0</v>
      </c>
      <c r="K647" s="236" t="s">
        <v>1</v>
      </c>
      <c r="L647" s="45"/>
      <c r="M647" s="241" t="s">
        <v>1</v>
      </c>
      <c r="N647" s="242" t="s">
        <v>43</v>
      </c>
      <c r="O647" s="92"/>
      <c r="P647" s="243">
        <f>O647*H647</f>
        <v>0</v>
      </c>
      <c r="Q647" s="243">
        <v>0</v>
      </c>
      <c r="R647" s="243">
        <f>Q647*H647</f>
        <v>0</v>
      </c>
      <c r="S647" s="243">
        <v>0</v>
      </c>
      <c r="T647" s="244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45" t="s">
        <v>329</v>
      </c>
      <c r="AT647" s="245" t="s">
        <v>125</v>
      </c>
      <c r="AU647" s="245" t="s">
        <v>88</v>
      </c>
      <c r="AY647" s="18" t="s">
        <v>124</v>
      </c>
      <c r="BE647" s="246">
        <f>IF(N647="základní",J647,0)</f>
        <v>0</v>
      </c>
      <c r="BF647" s="246">
        <f>IF(N647="snížená",J647,0)</f>
        <v>0</v>
      </c>
      <c r="BG647" s="246">
        <f>IF(N647="zákl. přenesená",J647,0)</f>
        <v>0</v>
      </c>
      <c r="BH647" s="246">
        <f>IF(N647="sníž. přenesená",J647,0)</f>
        <v>0</v>
      </c>
      <c r="BI647" s="246">
        <f>IF(N647="nulová",J647,0)</f>
        <v>0</v>
      </c>
      <c r="BJ647" s="18" t="s">
        <v>86</v>
      </c>
      <c r="BK647" s="246">
        <f>ROUND(I647*H647,2)</f>
        <v>0</v>
      </c>
      <c r="BL647" s="18" t="s">
        <v>329</v>
      </c>
      <c r="BM647" s="245" t="s">
        <v>1050</v>
      </c>
    </row>
    <row r="648" spans="1:47" s="2" customFormat="1" ht="12">
      <c r="A648" s="39"/>
      <c r="B648" s="40"/>
      <c r="C648" s="41"/>
      <c r="D648" s="249" t="s">
        <v>167</v>
      </c>
      <c r="E648" s="41"/>
      <c r="F648" s="250" t="s">
        <v>986</v>
      </c>
      <c r="G648" s="41"/>
      <c r="H648" s="41"/>
      <c r="I648" s="145"/>
      <c r="J648" s="41"/>
      <c r="K648" s="41"/>
      <c r="L648" s="45"/>
      <c r="M648" s="288"/>
      <c r="N648" s="289"/>
      <c r="O648" s="92"/>
      <c r="P648" s="92"/>
      <c r="Q648" s="92"/>
      <c r="R648" s="92"/>
      <c r="S648" s="92"/>
      <c r="T648" s="93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167</v>
      </c>
      <c r="AU648" s="18" t="s">
        <v>88</v>
      </c>
    </row>
    <row r="649" spans="1:65" s="2" customFormat="1" ht="21.75" customHeight="1">
      <c r="A649" s="39"/>
      <c r="B649" s="40"/>
      <c r="C649" s="234" t="s">
        <v>1051</v>
      </c>
      <c r="D649" s="234" t="s">
        <v>125</v>
      </c>
      <c r="E649" s="235" t="s">
        <v>1052</v>
      </c>
      <c r="F649" s="236" t="s">
        <v>1053</v>
      </c>
      <c r="G649" s="237" t="s">
        <v>679</v>
      </c>
      <c r="H649" s="238">
        <v>144.26</v>
      </c>
      <c r="I649" s="239"/>
      <c r="J649" s="240">
        <f>ROUND(I649*H649,2)</f>
        <v>0</v>
      </c>
      <c r="K649" s="236" t="s">
        <v>1</v>
      </c>
      <c r="L649" s="45"/>
      <c r="M649" s="241" t="s">
        <v>1</v>
      </c>
      <c r="N649" s="242" t="s">
        <v>43</v>
      </c>
      <c r="O649" s="92"/>
      <c r="P649" s="243">
        <f>O649*H649</f>
        <v>0</v>
      </c>
      <c r="Q649" s="243">
        <v>0</v>
      </c>
      <c r="R649" s="243">
        <f>Q649*H649</f>
        <v>0</v>
      </c>
      <c r="S649" s="243">
        <v>0.004</v>
      </c>
      <c r="T649" s="244">
        <f>S649*H649</f>
        <v>0.57704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45" t="s">
        <v>329</v>
      </c>
      <c r="AT649" s="245" t="s">
        <v>125</v>
      </c>
      <c r="AU649" s="245" t="s">
        <v>88</v>
      </c>
      <c r="AY649" s="18" t="s">
        <v>124</v>
      </c>
      <c r="BE649" s="246">
        <f>IF(N649="základní",J649,0)</f>
        <v>0</v>
      </c>
      <c r="BF649" s="246">
        <f>IF(N649="snížená",J649,0)</f>
        <v>0</v>
      </c>
      <c r="BG649" s="246">
        <f>IF(N649="zákl. přenesená",J649,0)</f>
        <v>0</v>
      </c>
      <c r="BH649" s="246">
        <f>IF(N649="sníž. přenesená",J649,0)</f>
        <v>0</v>
      </c>
      <c r="BI649" s="246">
        <f>IF(N649="nulová",J649,0)</f>
        <v>0</v>
      </c>
      <c r="BJ649" s="18" t="s">
        <v>86</v>
      </c>
      <c r="BK649" s="246">
        <f>ROUND(I649*H649,2)</f>
        <v>0</v>
      </c>
      <c r="BL649" s="18" t="s">
        <v>329</v>
      </c>
      <c r="BM649" s="245" t="s">
        <v>1054</v>
      </c>
    </row>
    <row r="650" spans="1:51" s="14" customFormat="1" ht="12">
      <c r="A650" s="14"/>
      <c r="B650" s="266"/>
      <c r="C650" s="267"/>
      <c r="D650" s="249" t="s">
        <v>227</v>
      </c>
      <c r="E650" s="268" t="s">
        <v>1</v>
      </c>
      <c r="F650" s="269" t="s">
        <v>1055</v>
      </c>
      <c r="G650" s="267"/>
      <c r="H650" s="270">
        <v>42.94</v>
      </c>
      <c r="I650" s="271"/>
      <c r="J650" s="267"/>
      <c r="K650" s="267"/>
      <c r="L650" s="272"/>
      <c r="M650" s="273"/>
      <c r="N650" s="274"/>
      <c r="O650" s="274"/>
      <c r="P650" s="274"/>
      <c r="Q650" s="274"/>
      <c r="R650" s="274"/>
      <c r="S650" s="274"/>
      <c r="T650" s="275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76" t="s">
        <v>227</v>
      </c>
      <c r="AU650" s="276" t="s">
        <v>88</v>
      </c>
      <c r="AV650" s="14" t="s">
        <v>88</v>
      </c>
      <c r="AW650" s="14" t="s">
        <v>33</v>
      </c>
      <c r="AX650" s="14" t="s">
        <v>78</v>
      </c>
      <c r="AY650" s="276" t="s">
        <v>124</v>
      </c>
    </row>
    <row r="651" spans="1:51" s="14" customFormat="1" ht="12">
      <c r="A651" s="14"/>
      <c r="B651" s="266"/>
      <c r="C651" s="267"/>
      <c r="D651" s="249" t="s">
        <v>227</v>
      </c>
      <c r="E651" s="268" t="s">
        <v>1</v>
      </c>
      <c r="F651" s="269" t="s">
        <v>1056</v>
      </c>
      <c r="G651" s="267"/>
      <c r="H651" s="270">
        <v>60.58</v>
      </c>
      <c r="I651" s="271"/>
      <c r="J651" s="267"/>
      <c r="K651" s="267"/>
      <c r="L651" s="272"/>
      <c r="M651" s="273"/>
      <c r="N651" s="274"/>
      <c r="O651" s="274"/>
      <c r="P651" s="274"/>
      <c r="Q651" s="274"/>
      <c r="R651" s="274"/>
      <c r="S651" s="274"/>
      <c r="T651" s="275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76" t="s">
        <v>227</v>
      </c>
      <c r="AU651" s="276" t="s">
        <v>88</v>
      </c>
      <c r="AV651" s="14" t="s">
        <v>88</v>
      </c>
      <c r="AW651" s="14" t="s">
        <v>33</v>
      </c>
      <c r="AX651" s="14" t="s">
        <v>78</v>
      </c>
      <c r="AY651" s="276" t="s">
        <v>124</v>
      </c>
    </row>
    <row r="652" spans="1:51" s="14" customFormat="1" ht="12">
      <c r="A652" s="14"/>
      <c r="B652" s="266"/>
      <c r="C652" s="267"/>
      <c r="D652" s="249" t="s">
        <v>227</v>
      </c>
      <c r="E652" s="268" t="s">
        <v>1</v>
      </c>
      <c r="F652" s="269" t="s">
        <v>1057</v>
      </c>
      <c r="G652" s="267"/>
      <c r="H652" s="270">
        <v>40.74</v>
      </c>
      <c r="I652" s="271"/>
      <c r="J652" s="267"/>
      <c r="K652" s="267"/>
      <c r="L652" s="272"/>
      <c r="M652" s="273"/>
      <c r="N652" s="274"/>
      <c r="O652" s="274"/>
      <c r="P652" s="274"/>
      <c r="Q652" s="274"/>
      <c r="R652" s="274"/>
      <c r="S652" s="274"/>
      <c r="T652" s="275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76" t="s">
        <v>227</v>
      </c>
      <c r="AU652" s="276" t="s">
        <v>88</v>
      </c>
      <c r="AV652" s="14" t="s">
        <v>88</v>
      </c>
      <c r="AW652" s="14" t="s">
        <v>33</v>
      </c>
      <c r="AX652" s="14" t="s">
        <v>78</v>
      </c>
      <c r="AY652" s="276" t="s">
        <v>124</v>
      </c>
    </row>
    <row r="653" spans="1:51" s="15" customFormat="1" ht="12">
      <c r="A653" s="15"/>
      <c r="B653" s="277"/>
      <c r="C653" s="278"/>
      <c r="D653" s="249" t="s">
        <v>227</v>
      </c>
      <c r="E653" s="279" t="s">
        <v>1</v>
      </c>
      <c r="F653" s="280" t="s">
        <v>257</v>
      </c>
      <c r="G653" s="278"/>
      <c r="H653" s="281">
        <v>144.26</v>
      </c>
      <c r="I653" s="282"/>
      <c r="J653" s="278"/>
      <c r="K653" s="278"/>
      <c r="L653" s="283"/>
      <c r="M653" s="284"/>
      <c r="N653" s="285"/>
      <c r="O653" s="285"/>
      <c r="P653" s="285"/>
      <c r="Q653" s="285"/>
      <c r="R653" s="285"/>
      <c r="S653" s="285"/>
      <c r="T653" s="286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87" t="s">
        <v>227</v>
      </c>
      <c r="AU653" s="287" t="s">
        <v>88</v>
      </c>
      <c r="AV653" s="15" t="s">
        <v>123</v>
      </c>
      <c r="AW653" s="15" t="s">
        <v>33</v>
      </c>
      <c r="AX653" s="15" t="s">
        <v>86</v>
      </c>
      <c r="AY653" s="287" t="s">
        <v>124</v>
      </c>
    </row>
    <row r="654" spans="1:65" s="2" customFormat="1" ht="16.5" customHeight="1">
      <c r="A654" s="39"/>
      <c r="B654" s="40"/>
      <c r="C654" s="234" t="s">
        <v>1058</v>
      </c>
      <c r="D654" s="234" t="s">
        <v>125</v>
      </c>
      <c r="E654" s="235" t="s">
        <v>1059</v>
      </c>
      <c r="F654" s="236" t="s">
        <v>1060</v>
      </c>
      <c r="G654" s="237" t="s">
        <v>225</v>
      </c>
      <c r="H654" s="238">
        <v>64.748</v>
      </c>
      <c r="I654" s="239"/>
      <c r="J654" s="240">
        <f>ROUND(I654*H654,2)</f>
        <v>0</v>
      </c>
      <c r="K654" s="236" t="s">
        <v>1</v>
      </c>
      <c r="L654" s="45"/>
      <c r="M654" s="241" t="s">
        <v>1</v>
      </c>
      <c r="N654" s="242" t="s">
        <v>43</v>
      </c>
      <c r="O654" s="92"/>
      <c r="P654" s="243">
        <f>O654*H654</f>
        <v>0</v>
      </c>
      <c r="Q654" s="243">
        <v>0.00025</v>
      </c>
      <c r="R654" s="243">
        <f>Q654*H654</f>
        <v>0.016187</v>
      </c>
      <c r="S654" s="243">
        <v>0</v>
      </c>
      <c r="T654" s="244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45" t="s">
        <v>329</v>
      </c>
      <c r="AT654" s="245" t="s">
        <v>125</v>
      </c>
      <c r="AU654" s="245" t="s">
        <v>88</v>
      </c>
      <c r="AY654" s="18" t="s">
        <v>124</v>
      </c>
      <c r="BE654" s="246">
        <f>IF(N654="základní",J654,0)</f>
        <v>0</v>
      </c>
      <c r="BF654" s="246">
        <f>IF(N654="snížená",J654,0)</f>
        <v>0</v>
      </c>
      <c r="BG654" s="246">
        <f>IF(N654="zákl. přenesená",J654,0)</f>
        <v>0</v>
      </c>
      <c r="BH654" s="246">
        <f>IF(N654="sníž. přenesená",J654,0)</f>
        <v>0</v>
      </c>
      <c r="BI654" s="246">
        <f>IF(N654="nulová",J654,0)</f>
        <v>0</v>
      </c>
      <c r="BJ654" s="18" t="s">
        <v>86</v>
      </c>
      <c r="BK654" s="246">
        <f>ROUND(I654*H654,2)</f>
        <v>0</v>
      </c>
      <c r="BL654" s="18" t="s">
        <v>329</v>
      </c>
      <c r="BM654" s="245" t="s">
        <v>1061</v>
      </c>
    </row>
    <row r="655" spans="1:65" s="2" customFormat="1" ht="21.75" customHeight="1">
      <c r="A655" s="39"/>
      <c r="B655" s="40"/>
      <c r="C655" s="234" t="s">
        <v>1062</v>
      </c>
      <c r="D655" s="234" t="s">
        <v>125</v>
      </c>
      <c r="E655" s="235" t="s">
        <v>1063</v>
      </c>
      <c r="F655" s="236" t="s">
        <v>1064</v>
      </c>
      <c r="G655" s="237" t="s">
        <v>225</v>
      </c>
      <c r="H655" s="238">
        <v>64.748</v>
      </c>
      <c r="I655" s="239"/>
      <c r="J655" s="240">
        <f>ROUND(I655*H655,2)</f>
        <v>0</v>
      </c>
      <c r="K655" s="236" t="s">
        <v>1</v>
      </c>
      <c r="L655" s="45"/>
      <c r="M655" s="241" t="s">
        <v>1</v>
      </c>
      <c r="N655" s="242" t="s">
        <v>43</v>
      </c>
      <c r="O655" s="92"/>
      <c r="P655" s="243">
        <f>O655*H655</f>
        <v>0</v>
      </c>
      <c r="Q655" s="243">
        <v>0</v>
      </c>
      <c r="R655" s="243">
        <f>Q655*H655</f>
        <v>0</v>
      </c>
      <c r="S655" s="243">
        <v>0</v>
      </c>
      <c r="T655" s="244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45" t="s">
        <v>329</v>
      </c>
      <c r="AT655" s="245" t="s">
        <v>125</v>
      </c>
      <c r="AU655" s="245" t="s">
        <v>88</v>
      </c>
      <c r="AY655" s="18" t="s">
        <v>124</v>
      </c>
      <c r="BE655" s="246">
        <f>IF(N655="základní",J655,0)</f>
        <v>0</v>
      </c>
      <c r="BF655" s="246">
        <f>IF(N655="snížená",J655,0)</f>
        <v>0</v>
      </c>
      <c r="BG655" s="246">
        <f>IF(N655="zákl. přenesená",J655,0)</f>
        <v>0</v>
      </c>
      <c r="BH655" s="246">
        <f>IF(N655="sníž. přenesená",J655,0)</f>
        <v>0</v>
      </c>
      <c r="BI655" s="246">
        <f>IF(N655="nulová",J655,0)</f>
        <v>0</v>
      </c>
      <c r="BJ655" s="18" t="s">
        <v>86</v>
      </c>
      <c r="BK655" s="246">
        <f>ROUND(I655*H655,2)</f>
        <v>0</v>
      </c>
      <c r="BL655" s="18" t="s">
        <v>329</v>
      </c>
      <c r="BM655" s="245" t="s">
        <v>1065</v>
      </c>
    </row>
    <row r="656" spans="1:51" s="13" customFormat="1" ht="12">
      <c r="A656" s="13"/>
      <c r="B656" s="256"/>
      <c r="C656" s="257"/>
      <c r="D656" s="249" t="s">
        <v>227</v>
      </c>
      <c r="E656" s="258" t="s">
        <v>1</v>
      </c>
      <c r="F656" s="259" t="s">
        <v>1066</v>
      </c>
      <c r="G656" s="257"/>
      <c r="H656" s="258" t="s">
        <v>1</v>
      </c>
      <c r="I656" s="260"/>
      <c r="J656" s="257"/>
      <c r="K656" s="257"/>
      <c r="L656" s="261"/>
      <c r="M656" s="262"/>
      <c r="N656" s="263"/>
      <c r="O656" s="263"/>
      <c r="P656" s="263"/>
      <c r="Q656" s="263"/>
      <c r="R656" s="263"/>
      <c r="S656" s="263"/>
      <c r="T656" s="26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65" t="s">
        <v>227</v>
      </c>
      <c r="AU656" s="265" t="s">
        <v>88</v>
      </c>
      <c r="AV656" s="13" t="s">
        <v>86</v>
      </c>
      <c r="AW656" s="13" t="s">
        <v>33</v>
      </c>
      <c r="AX656" s="13" t="s">
        <v>78</v>
      </c>
      <c r="AY656" s="265" t="s">
        <v>124</v>
      </c>
    </row>
    <row r="657" spans="1:51" s="14" customFormat="1" ht="12">
      <c r="A657" s="14"/>
      <c r="B657" s="266"/>
      <c r="C657" s="267"/>
      <c r="D657" s="249" t="s">
        <v>227</v>
      </c>
      <c r="E657" s="268" t="s">
        <v>1</v>
      </c>
      <c r="F657" s="269" t="s">
        <v>1067</v>
      </c>
      <c r="G657" s="267"/>
      <c r="H657" s="270">
        <v>64.748</v>
      </c>
      <c r="I657" s="271"/>
      <c r="J657" s="267"/>
      <c r="K657" s="267"/>
      <c r="L657" s="272"/>
      <c r="M657" s="273"/>
      <c r="N657" s="274"/>
      <c r="O657" s="274"/>
      <c r="P657" s="274"/>
      <c r="Q657" s="274"/>
      <c r="R657" s="274"/>
      <c r="S657" s="274"/>
      <c r="T657" s="275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6" t="s">
        <v>227</v>
      </c>
      <c r="AU657" s="276" t="s">
        <v>88</v>
      </c>
      <c r="AV657" s="14" t="s">
        <v>88</v>
      </c>
      <c r="AW657" s="14" t="s">
        <v>33</v>
      </c>
      <c r="AX657" s="14" t="s">
        <v>86</v>
      </c>
      <c r="AY657" s="276" t="s">
        <v>124</v>
      </c>
    </row>
    <row r="658" spans="1:65" s="2" customFormat="1" ht="21.75" customHeight="1">
      <c r="A658" s="39"/>
      <c r="B658" s="40"/>
      <c r="C658" s="234" t="s">
        <v>1068</v>
      </c>
      <c r="D658" s="234" t="s">
        <v>125</v>
      </c>
      <c r="E658" s="235" t="s">
        <v>1069</v>
      </c>
      <c r="F658" s="236" t="s">
        <v>1070</v>
      </c>
      <c r="G658" s="237" t="s">
        <v>238</v>
      </c>
      <c r="H658" s="238">
        <v>1</v>
      </c>
      <c r="I658" s="239"/>
      <c r="J658" s="240">
        <f>ROUND(I658*H658,2)</f>
        <v>0</v>
      </c>
      <c r="K658" s="236" t="s">
        <v>159</v>
      </c>
      <c r="L658" s="45"/>
      <c r="M658" s="241" t="s">
        <v>1</v>
      </c>
      <c r="N658" s="242" t="s">
        <v>43</v>
      </c>
      <c r="O658" s="92"/>
      <c r="P658" s="243">
        <f>O658*H658</f>
        <v>0</v>
      </c>
      <c r="Q658" s="243">
        <v>0</v>
      </c>
      <c r="R658" s="243">
        <f>Q658*H658</f>
        <v>0</v>
      </c>
      <c r="S658" s="243">
        <v>0.024</v>
      </c>
      <c r="T658" s="244">
        <f>S658*H658</f>
        <v>0.024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45" t="s">
        <v>329</v>
      </c>
      <c r="AT658" s="245" t="s">
        <v>125</v>
      </c>
      <c r="AU658" s="245" t="s">
        <v>88</v>
      </c>
      <c r="AY658" s="18" t="s">
        <v>124</v>
      </c>
      <c r="BE658" s="246">
        <f>IF(N658="základní",J658,0)</f>
        <v>0</v>
      </c>
      <c r="BF658" s="246">
        <f>IF(N658="snížená",J658,0)</f>
        <v>0</v>
      </c>
      <c r="BG658" s="246">
        <f>IF(N658="zákl. přenesená",J658,0)</f>
        <v>0</v>
      </c>
      <c r="BH658" s="246">
        <f>IF(N658="sníž. přenesená",J658,0)</f>
        <v>0</v>
      </c>
      <c r="BI658" s="246">
        <f>IF(N658="nulová",J658,0)</f>
        <v>0</v>
      </c>
      <c r="BJ658" s="18" t="s">
        <v>86</v>
      </c>
      <c r="BK658" s="246">
        <f>ROUND(I658*H658,2)</f>
        <v>0</v>
      </c>
      <c r="BL658" s="18" t="s">
        <v>329</v>
      </c>
      <c r="BM658" s="245" t="s">
        <v>1071</v>
      </c>
    </row>
    <row r="659" spans="1:65" s="2" customFormat="1" ht="16.5" customHeight="1">
      <c r="A659" s="39"/>
      <c r="B659" s="40"/>
      <c r="C659" s="234" t="s">
        <v>1072</v>
      </c>
      <c r="D659" s="234" t="s">
        <v>125</v>
      </c>
      <c r="E659" s="235" t="s">
        <v>1073</v>
      </c>
      <c r="F659" s="236" t="s">
        <v>1074</v>
      </c>
      <c r="G659" s="237" t="s">
        <v>225</v>
      </c>
      <c r="H659" s="238">
        <v>65</v>
      </c>
      <c r="I659" s="239"/>
      <c r="J659" s="240">
        <f>ROUND(I659*H659,2)</f>
        <v>0</v>
      </c>
      <c r="K659" s="236" t="s">
        <v>1</v>
      </c>
      <c r="L659" s="45"/>
      <c r="M659" s="241" t="s">
        <v>1</v>
      </c>
      <c r="N659" s="242" t="s">
        <v>43</v>
      </c>
      <c r="O659" s="92"/>
      <c r="P659" s="243">
        <f>O659*H659</f>
        <v>0</v>
      </c>
      <c r="Q659" s="243">
        <v>0</v>
      </c>
      <c r="R659" s="243">
        <f>Q659*H659</f>
        <v>0</v>
      </c>
      <c r="S659" s="243">
        <v>0</v>
      </c>
      <c r="T659" s="244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45" t="s">
        <v>329</v>
      </c>
      <c r="AT659" s="245" t="s">
        <v>125</v>
      </c>
      <c r="AU659" s="245" t="s">
        <v>88</v>
      </c>
      <c r="AY659" s="18" t="s">
        <v>124</v>
      </c>
      <c r="BE659" s="246">
        <f>IF(N659="základní",J659,0)</f>
        <v>0</v>
      </c>
      <c r="BF659" s="246">
        <f>IF(N659="snížená",J659,0)</f>
        <v>0</v>
      </c>
      <c r="BG659" s="246">
        <f>IF(N659="zákl. přenesená",J659,0)</f>
        <v>0</v>
      </c>
      <c r="BH659" s="246">
        <f>IF(N659="sníž. přenesená",J659,0)</f>
        <v>0</v>
      </c>
      <c r="BI659" s="246">
        <f>IF(N659="nulová",J659,0)</f>
        <v>0</v>
      </c>
      <c r="BJ659" s="18" t="s">
        <v>86</v>
      </c>
      <c r="BK659" s="246">
        <f>ROUND(I659*H659,2)</f>
        <v>0</v>
      </c>
      <c r="BL659" s="18" t="s">
        <v>329</v>
      </c>
      <c r="BM659" s="245" t="s">
        <v>1075</v>
      </c>
    </row>
    <row r="660" spans="1:65" s="2" customFormat="1" ht="21.75" customHeight="1">
      <c r="A660" s="39"/>
      <c r="B660" s="40"/>
      <c r="C660" s="234" t="s">
        <v>1076</v>
      </c>
      <c r="D660" s="234" t="s">
        <v>125</v>
      </c>
      <c r="E660" s="235" t="s">
        <v>1077</v>
      </c>
      <c r="F660" s="236" t="s">
        <v>1078</v>
      </c>
      <c r="G660" s="237" t="s">
        <v>616</v>
      </c>
      <c r="H660" s="301"/>
      <c r="I660" s="239"/>
      <c r="J660" s="240">
        <f>ROUND(I660*H660,2)</f>
        <v>0</v>
      </c>
      <c r="K660" s="236" t="s">
        <v>159</v>
      </c>
      <c r="L660" s="45"/>
      <c r="M660" s="241" t="s">
        <v>1</v>
      </c>
      <c r="N660" s="242" t="s">
        <v>43</v>
      </c>
      <c r="O660" s="92"/>
      <c r="P660" s="243">
        <f>O660*H660</f>
        <v>0</v>
      </c>
      <c r="Q660" s="243">
        <v>0</v>
      </c>
      <c r="R660" s="243">
        <f>Q660*H660</f>
        <v>0</v>
      </c>
      <c r="S660" s="243">
        <v>0</v>
      </c>
      <c r="T660" s="244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45" t="s">
        <v>329</v>
      </c>
      <c r="AT660" s="245" t="s">
        <v>125</v>
      </c>
      <c r="AU660" s="245" t="s">
        <v>88</v>
      </c>
      <c r="AY660" s="18" t="s">
        <v>124</v>
      </c>
      <c r="BE660" s="246">
        <f>IF(N660="základní",J660,0)</f>
        <v>0</v>
      </c>
      <c r="BF660" s="246">
        <f>IF(N660="snížená",J660,0)</f>
        <v>0</v>
      </c>
      <c r="BG660" s="246">
        <f>IF(N660="zákl. přenesená",J660,0)</f>
        <v>0</v>
      </c>
      <c r="BH660" s="246">
        <f>IF(N660="sníž. přenesená",J660,0)</f>
        <v>0</v>
      </c>
      <c r="BI660" s="246">
        <f>IF(N660="nulová",J660,0)</f>
        <v>0</v>
      </c>
      <c r="BJ660" s="18" t="s">
        <v>86</v>
      </c>
      <c r="BK660" s="246">
        <f>ROUND(I660*H660,2)</f>
        <v>0</v>
      </c>
      <c r="BL660" s="18" t="s">
        <v>329</v>
      </c>
      <c r="BM660" s="245" t="s">
        <v>1079</v>
      </c>
    </row>
    <row r="661" spans="1:63" s="12" customFormat="1" ht="22.8" customHeight="1">
      <c r="A661" s="12"/>
      <c r="B661" s="220"/>
      <c r="C661" s="221"/>
      <c r="D661" s="222" t="s">
        <v>77</v>
      </c>
      <c r="E661" s="247" t="s">
        <v>1080</v>
      </c>
      <c r="F661" s="247" t="s">
        <v>1081</v>
      </c>
      <c r="G661" s="221"/>
      <c r="H661" s="221"/>
      <c r="I661" s="224"/>
      <c r="J661" s="248">
        <f>BK661</f>
        <v>0</v>
      </c>
      <c r="K661" s="221"/>
      <c r="L661" s="226"/>
      <c r="M661" s="227"/>
      <c r="N661" s="228"/>
      <c r="O661" s="228"/>
      <c r="P661" s="229">
        <f>SUM(P662:P672)</f>
        <v>0</v>
      </c>
      <c r="Q661" s="228"/>
      <c r="R661" s="229">
        <f>SUM(R662:R672)</f>
        <v>0</v>
      </c>
      <c r="S661" s="228"/>
      <c r="T661" s="230">
        <f>SUM(T662:T672)</f>
        <v>0</v>
      </c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R661" s="231" t="s">
        <v>88</v>
      </c>
      <c r="AT661" s="232" t="s">
        <v>77</v>
      </c>
      <c r="AU661" s="232" t="s">
        <v>86</v>
      </c>
      <c r="AY661" s="231" t="s">
        <v>124</v>
      </c>
      <c r="BK661" s="233">
        <f>SUM(BK662:BK672)</f>
        <v>0</v>
      </c>
    </row>
    <row r="662" spans="1:65" s="2" customFormat="1" ht="16.5" customHeight="1">
      <c r="A662" s="39"/>
      <c r="B662" s="40"/>
      <c r="C662" s="234" t="s">
        <v>1082</v>
      </c>
      <c r="D662" s="234" t="s">
        <v>125</v>
      </c>
      <c r="E662" s="235" t="s">
        <v>1083</v>
      </c>
      <c r="F662" s="236" t="s">
        <v>1084</v>
      </c>
      <c r="G662" s="237" t="s">
        <v>530</v>
      </c>
      <c r="H662" s="238">
        <v>1</v>
      </c>
      <c r="I662" s="239"/>
      <c r="J662" s="240">
        <f>ROUND(I662*H662,2)</f>
        <v>0</v>
      </c>
      <c r="K662" s="236" t="s">
        <v>1</v>
      </c>
      <c r="L662" s="45"/>
      <c r="M662" s="241" t="s">
        <v>1</v>
      </c>
      <c r="N662" s="242" t="s">
        <v>43</v>
      </c>
      <c r="O662" s="92"/>
      <c r="P662" s="243">
        <f>O662*H662</f>
        <v>0</v>
      </c>
      <c r="Q662" s="243">
        <v>0</v>
      </c>
      <c r="R662" s="243">
        <f>Q662*H662</f>
        <v>0</v>
      </c>
      <c r="S662" s="243">
        <v>0</v>
      </c>
      <c r="T662" s="244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45" t="s">
        <v>329</v>
      </c>
      <c r="AT662" s="245" t="s">
        <v>125</v>
      </c>
      <c r="AU662" s="245" t="s">
        <v>88</v>
      </c>
      <c r="AY662" s="18" t="s">
        <v>124</v>
      </c>
      <c r="BE662" s="246">
        <f>IF(N662="základní",J662,0)</f>
        <v>0</v>
      </c>
      <c r="BF662" s="246">
        <f>IF(N662="snížená",J662,0)</f>
        <v>0</v>
      </c>
      <c r="BG662" s="246">
        <f>IF(N662="zákl. přenesená",J662,0)</f>
        <v>0</v>
      </c>
      <c r="BH662" s="246">
        <f>IF(N662="sníž. přenesená",J662,0)</f>
        <v>0</v>
      </c>
      <c r="BI662" s="246">
        <f>IF(N662="nulová",J662,0)</f>
        <v>0</v>
      </c>
      <c r="BJ662" s="18" t="s">
        <v>86</v>
      </c>
      <c r="BK662" s="246">
        <f>ROUND(I662*H662,2)</f>
        <v>0</v>
      </c>
      <c r="BL662" s="18" t="s">
        <v>329</v>
      </c>
      <c r="BM662" s="245" t="s">
        <v>1085</v>
      </c>
    </row>
    <row r="663" spans="1:47" s="2" customFormat="1" ht="12">
      <c r="A663" s="39"/>
      <c r="B663" s="40"/>
      <c r="C663" s="41"/>
      <c r="D663" s="249" t="s">
        <v>167</v>
      </c>
      <c r="E663" s="41"/>
      <c r="F663" s="250" t="s">
        <v>1086</v>
      </c>
      <c r="G663" s="41"/>
      <c r="H663" s="41"/>
      <c r="I663" s="145"/>
      <c r="J663" s="41"/>
      <c r="K663" s="41"/>
      <c r="L663" s="45"/>
      <c r="M663" s="288"/>
      <c r="N663" s="289"/>
      <c r="O663" s="92"/>
      <c r="P663" s="92"/>
      <c r="Q663" s="92"/>
      <c r="R663" s="92"/>
      <c r="S663" s="92"/>
      <c r="T663" s="93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T663" s="18" t="s">
        <v>167</v>
      </c>
      <c r="AU663" s="18" t="s">
        <v>88</v>
      </c>
    </row>
    <row r="664" spans="1:65" s="2" customFormat="1" ht="16.5" customHeight="1">
      <c r="A664" s="39"/>
      <c r="B664" s="40"/>
      <c r="C664" s="234" t="s">
        <v>1087</v>
      </c>
      <c r="D664" s="234" t="s">
        <v>125</v>
      </c>
      <c r="E664" s="235" t="s">
        <v>1088</v>
      </c>
      <c r="F664" s="236" t="s">
        <v>1089</v>
      </c>
      <c r="G664" s="237" t="s">
        <v>530</v>
      </c>
      <c r="H664" s="238">
        <v>1</v>
      </c>
      <c r="I664" s="239"/>
      <c r="J664" s="240">
        <f>ROUND(I664*H664,2)</f>
        <v>0</v>
      </c>
      <c r="K664" s="236" t="s">
        <v>1</v>
      </c>
      <c r="L664" s="45"/>
      <c r="M664" s="241" t="s">
        <v>1</v>
      </c>
      <c r="N664" s="242" t="s">
        <v>43</v>
      </c>
      <c r="O664" s="92"/>
      <c r="P664" s="243">
        <f>O664*H664</f>
        <v>0</v>
      </c>
      <c r="Q664" s="243">
        <v>0</v>
      </c>
      <c r="R664" s="243">
        <f>Q664*H664</f>
        <v>0</v>
      </c>
      <c r="S664" s="243">
        <v>0</v>
      </c>
      <c r="T664" s="244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45" t="s">
        <v>329</v>
      </c>
      <c r="AT664" s="245" t="s">
        <v>125</v>
      </c>
      <c r="AU664" s="245" t="s">
        <v>88</v>
      </c>
      <c r="AY664" s="18" t="s">
        <v>124</v>
      </c>
      <c r="BE664" s="246">
        <f>IF(N664="základní",J664,0)</f>
        <v>0</v>
      </c>
      <c r="BF664" s="246">
        <f>IF(N664="snížená",J664,0)</f>
        <v>0</v>
      </c>
      <c r="BG664" s="246">
        <f>IF(N664="zákl. přenesená",J664,0)</f>
        <v>0</v>
      </c>
      <c r="BH664" s="246">
        <f>IF(N664="sníž. přenesená",J664,0)</f>
        <v>0</v>
      </c>
      <c r="BI664" s="246">
        <f>IF(N664="nulová",J664,0)</f>
        <v>0</v>
      </c>
      <c r="BJ664" s="18" t="s">
        <v>86</v>
      </c>
      <c r="BK664" s="246">
        <f>ROUND(I664*H664,2)</f>
        <v>0</v>
      </c>
      <c r="BL664" s="18" t="s">
        <v>329</v>
      </c>
      <c r="BM664" s="245" t="s">
        <v>1090</v>
      </c>
    </row>
    <row r="665" spans="1:47" s="2" customFormat="1" ht="12">
      <c r="A665" s="39"/>
      <c r="B665" s="40"/>
      <c r="C665" s="41"/>
      <c r="D665" s="249" t="s">
        <v>167</v>
      </c>
      <c r="E665" s="41"/>
      <c r="F665" s="250" t="s">
        <v>1086</v>
      </c>
      <c r="G665" s="41"/>
      <c r="H665" s="41"/>
      <c r="I665" s="145"/>
      <c r="J665" s="41"/>
      <c r="K665" s="41"/>
      <c r="L665" s="45"/>
      <c r="M665" s="288"/>
      <c r="N665" s="289"/>
      <c r="O665" s="92"/>
      <c r="P665" s="92"/>
      <c r="Q665" s="92"/>
      <c r="R665" s="92"/>
      <c r="S665" s="92"/>
      <c r="T665" s="93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167</v>
      </c>
      <c r="AU665" s="18" t="s">
        <v>88</v>
      </c>
    </row>
    <row r="666" spans="1:65" s="2" customFormat="1" ht="16.5" customHeight="1">
      <c r="A666" s="39"/>
      <c r="B666" s="40"/>
      <c r="C666" s="234" t="s">
        <v>1091</v>
      </c>
      <c r="D666" s="234" t="s">
        <v>125</v>
      </c>
      <c r="E666" s="235" t="s">
        <v>1092</v>
      </c>
      <c r="F666" s="236" t="s">
        <v>1093</v>
      </c>
      <c r="G666" s="237" t="s">
        <v>530</v>
      </c>
      <c r="H666" s="238">
        <v>1</v>
      </c>
      <c r="I666" s="239"/>
      <c r="J666" s="240">
        <f>ROUND(I666*H666,2)</f>
        <v>0</v>
      </c>
      <c r="K666" s="236" t="s">
        <v>1</v>
      </c>
      <c r="L666" s="45"/>
      <c r="M666" s="241" t="s">
        <v>1</v>
      </c>
      <c r="N666" s="242" t="s">
        <v>43</v>
      </c>
      <c r="O666" s="92"/>
      <c r="P666" s="243">
        <f>O666*H666</f>
        <v>0</v>
      </c>
      <c r="Q666" s="243">
        <v>0</v>
      </c>
      <c r="R666" s="243">
        <f>Q666*H666</f>
        <v>0</v>
      </c>
      <c r="S666" s="243">
        <v>0</v>
      </c>
      <c r="T666" s="244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45" t="s">
        <v>329</v>
      </c>
      <c r="AT666" s="245" t="s">
        <v>125</v>
      </c>
      <c r="AU666" s="245" t="s">
        <v>88</v>
      </c>
      <c r="AY666" s="18" t="s">
        <v>124</v>
      </c>
      <c r="BE666" s="246">
        <f>IF(N666="základní",J666,0)</f>
        <v>0</v>
      </c>
      <c r="BF666" s="246">
        <f>IF(N666="snížená",J666,0)</f>
        <v>0</v>
      </c>
      <c r="BG666" s="246">
        <f>IF(N666="zákl. přenesená",J666,0)</f>
        <v>0</v>
      </c>
      <c r="BH666" s="246">
        <f>IF(N666="sníž. přenesená",J666,0)</f>
        <v>0</v>
      </c>
      <c r="BI666" s="246">
        <f>IF(N666="nulová",J666,0)</f>
        <v>0</v>
      </c>
      <c r="BJ666" s="18" t="s">
        <v>86</v>
      </c>
      <c r="BK666" s="246">
        <f>ROUND(I666*H666,2)</f>
        <v>0</v>
      </c>
      <c r="BL666" s="18" t="s">
        <v>329</v>
      </c>
      <c r="BM666" s="245" t="s">
        <v>1094</v>
      </c>
    </row>
    <row r="667" spans="1:47" s="2" customFormat="1" ht="12">
      <c r="A667" s="39"/>
      <c r="B667" s="40"/>
      <c r="C667" s="41"/>
      <c r="D667" s="249" t="s">
        <v>167</v>
      </c>
      <c r="E667" s="41"/>
      <c r="F667" s="250" t="s">
        <v>1086</v>
      </c>
      <c r="G667" s="41"/>
      <c r="H667" s="41"/>
      <c r="I667" s="145"/>
      <c r="J667" s="41"/>
      <c r="K667" s="41"/>
      <c r="L667" s="45"/>
      <c r="M667" s="288"/>
      <c r="N667" s="289"/>
      <c r="O667" s="92"/>
      <c r="P667" s="92"/>
      <c r="Q667" s="92"/>
      <c r="R667" s="92"/>
      <c r="S667" s="92"/>
      <c r="T667" s="93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T667" s="18" t="s">
        <v>167</v>
      </c>
      <c r="AU667" s="18" t="s">
        <v>88</v>
      </c>
    </row>
    <row r="668" spans="1:65" s="2" customFormat="1" ht="16.5" customHeight="1">
      <c r="A668" s="39"/>
      <c r="B668" s="40"/>
      <c r="C668" s="234" t="s">
        <v>1095</v>
      </c>
      <c r="D668" s="234" t="s">
        <v>125</v>
      </c>
      <c r="E668" s="235" t="s">
        <v>1096</v>
      </c>
      <c r="F668" s="236" t="s">
        <v>1097</v>
      </c>
      <c r="G668" s="237" t="s">
        <v>530</v>
      </c>
      <c r="H668" s="238">
        <v>1</v>
      </c>
      <c r="I668" s="239"/>
      <c r="J668" s="240">
        <f>ROUND(I668*H668,2)</f>
        <v>0</v>
      </c>
      <c r="K668" s="236" t="s">
        <v>1</v>
      </c>
      <c r="L668" s="45"/>
      <c r="M668" s="241" t="s">
        <v>1</v>
      </c>
      <c r="N668" s="242" t="s">
        <v>43</v>
      </c>
      <c r="O668" s="92"/>
      <c r="P668" s="243">
        <f>O668*H668</f>
        <v>0</v>
      </c>
      <c r="Q668" s="243">
        <v>0</v>
      </c>
      <c r="R668" s="243">
        <f>Q668*H668</f>
        <v>0</v>
      </c>
      <c r="S668" s="243">
        <v>0</v>
      </c>
      <c r="T668" s="244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45" t="s">
        <v>329</v>
      </c>
      <c r="AT668" s="245" t="s">
        <v>125</v>
      </c>
      <c r="AU668" s="245" t="s">
        <v>88</v>
      </c>
      <c r="AY668" s="18" t="s">
        <v>124</v>
      </c>
      <c r="BE668" s="246">
        <f>IF(N668="základní",J668,0)</f>
        <v>0</v>
      </c>
      <c r="BF668" s="246">
        <f>IF(N668="snížená",J668,0)</f>
        <v>0</v>
      </c>
      <c r="BG668" s="246">
        <f>IF(N668="zákl. přenesená",J668,0)</f>
        <v>0</v>
      </c>
      <c r="BH668" s="246">
        <f>IF(N668="sníž. přenesená",J668,0)</f>
        <v>0</v>
      </c>
      <c r="BI668" s="246">
        <f>IF(N668="nulová",J668,0)</f>
        <v>0</v>
      </c>
      <c r="BJ668" s="18" t="s">
        <v>86</v>
      </c>
      <c r="BK668" s="246">
        <f>ROUND(I668*H668,2)</f>
        <v>0</v>
      </c>
      <c r="BL668" s="18" t="s">
        <v>329</v>
      </c>
      <c r="BM668" s="245" t="s">
        <v>1098</v>
      </c>
    </row>
    <row r="669" spans="1:47" s="2" customFormat="1" ht="12">
      <c r="A669" s="39"/>
      <c r="B669" s="40"/>
      <c r="C669" s="41"/>
      <c r="D669" s="249" t="s">
        <v>167</v>
      </c>
      <c r="E669" s="41"/>
      <c r="F669" s="250" t="s">
        <v>1086</v>
      </c>
      <c r="G669" s="41"/>
      <c r="H669" s="41"/>
      <c r="I669" s="145"/>
      <c r="J669" s="41"/>
      <c r="K669" s="41"/>
      <c r="L669" s="45"/>
      <c r="M669" s="288"/>
      <c r="N669" s="289"/>
      <c r="O669" s="92"/>
      <c r="P669" s="92"/>
      <c r="Q669" s="92"/>
      <c r="R669" s="92"/>
      <c r="S669" s="92"/>
      <c r="T669" s="93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T669" s="18" t="s">
        <v>167</v>
      </c>
      <c r="AU669" s="18" t="s">
        <v>88</v>
      </c>
    </row>
    <row r="670" spans="1:65" s="2" customFormat="1" ht="16.5" customHeight="1">
      <c r="A670" s="39"/>
      <c r="B670" s="40"/>
      <c r="C670" s="234" t="s">
        <v>1099</v>
      </c>
      <c r="D670" s="234" t="s">
        <v>125</v>
      </c>
      <c r="E670" s="235" t="s">
        <v>1100</v>
      </c>
      <c r="F670" s="236" t="s">
        <v>1101</v>
      </c>
      <c r="G670" s="237" t="s">
        <v>530</v>
      </c>
      <c r="H670" s="238">
        <v>1</v>
      </c>
      <c r="I670" s="239"/>
      <c r="J670" s="240">
        <f>ROUND(I670*H670,2)</f>
        <v>0</v>
      </c>
      <c r="K670" s="236" t="s">
        <v>1</v>
      </c>
      <c r="L670" s="45"/>
      <c r="M670" s="241" t="s">
        <v>1</v>
      </c>
      <c r="N670" s="242" t="s">
        <v>43</v>
      </c>
      <c r="O670" s="92"/>
      <c r="P670" s="243">
        <f>O670*H670</f>
        <v>0</v>
      </c>
      <c r="Q670" s="243">
        <v>0</v>
      </c>
      <c r="R670" s="243">
        <f>Q670*H670</f>
        <v>0</v>
      </c>
      <c r="S670" s="243">
        <v>0</v>
      </c>
      <c r="T670" s="244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45" t="s">
        <v>329</v>
      </c>
      <c r="AT670" s="245" t="s">
        <v>125</v>
      </c>
      <c r="AU670" s="245" t="s">
        <v>88</v>
      </c>
      <c r="AY670" s="18" t="s">
        <v>124</v>
      </c>
      <c r="BE670" s="246">
        <f>IF(N670="základní",J670,0)</f>
        <v>0</v>
      </c>
      <c r="BF670" s="246">
        <f>IF(N670="snížená",J670,0)</f>
        <v>0</v>
      </c>
      <c r="BG670" s="246">
        <f>IF(N670="zákl. přenesená",J670,0)</f>
        <v>0</v>
      </c>
      <c r="BH670" s="246">
        <f>IF(N670="sníž. přenesená",J670,0)</f>
        <v>0</v>
      </c>
      <c r="BI670" s="246">
        <f>IF(N670="nulová",J670,0)</f>
        <v>0</v>
      </c>
      <c r="BJ670" s="18" t="s">
        <v>86</v>
      </c>
      <c r="BK670" s="246">
        <f>ROUND(I670*H670,2)</f>
        <v>0</v>
      </c>
      <c r="BL670" s="18" t="s">
        <v>329</v>
      </c>
      <c r="BM670" s="245" t="s">
        <v>1102</v>
      </c>
    </row>
    <row r="671" spans="1:47" s="2" customFormat="1" ht="12">
      <c r="A671" s="39"/>
      <c r="B671" s="40"/>
      <c r="C671" s="41"/>
      <c r="D671" s="249" t="s">
        <v>167</v>
      </c>
      <c r="E671" s="41"/>
      <c r="F671" s="250" t="s">
        <v>1086</v>
      </c>
      <c r="G671" s="41"/>
      <c r="H671" s="41"/>
      <c r="I671" s="145"/>
      <c r="J671" s="41"/>
      <c r="K671" s="41"/>
      <c r="L671" s="45"/>
      <c r="M671" s="288"/>
      <c r="N671" s="289"/>
      <c r="O671" s="92"/>
      <c r="P671" s="92"/>
      <c r="Q671" s="92"/>
      <c r="R671" s="92"/>
      <c r="S671" s="92"/>
      <c r="T671" s="93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T671" s="18" t="s">
        <v>167</v>
      </c>
      <c r="AU671" s="18" t="s">
        <v>88</v>
      </c>
    </row>
    <row r="672" spans="1:65" s="2" customFormat="1" ht="21.75" customHeight="1">
      <c r="A672" s="39"/>
      <c r="B672" s="40"/>
      <c r="C672" s="234" t="s">
        <v>1103</v>
      </c>
      <c r="D672" s="234" t="s">
        <v>125</v>
      </c>
      <c r="E672" s="235" t="s">
        <v>1104</v>
      </c>
      <c r="F672" s="236" t="s">
        <v>1105</v>
      </c>
      <c r="G672" s="237" t="s">
        <v>616</v>
      </c>
      <c r="H672" s="301"/>
      <c r="I672" s="239"/>
      <c r="J672" s="240">
        <f>ROUND(I672*H672,2)</f>
        <v>0</v>
      </c>
      <c r="K672" s="236" t="s">
        <v>159</v>
      </c>
      <c r="L672" s="45"/>
      <c r="M672" s="241" t="s">
        <v>1</v>
      </c>
      <c r="N672" s="242" t="s">
        <v>43</v>
      </c>
      <c r="O672" s="92"/>
      <c r="P672" s="243">
        <f>O672*H672</f>
        <v>0</v>
      </c>
      <c r="Q672" s="243">
        <v>0</v>
      </c>
      <c r="R672" s="243">
        <f>Q672*H672</f>
        <v>0</v>
      </c>
      <c r="S672" s="243">
        <v>0</v>
      </c>
      <c r="T672" s="244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45" t="s">
        <v>329</v>
      </c>
      <c r="AT672" s="245" t="s">
        <v>125</v>
      </c>
      <c r="AU672" s="245" t="s">
        <v>88</v>
      </c>
      <c r="AY672" s="18" t="s">
        <v>124</v>
      </c>
      <c r="BE672" s="246">
        <f>IF(N672="základní",J672,0)</f>
        <v>0</v>
      </c>
      <c r="BF672" s="246">
        <f>IF(N672="snížená",J672,0)</f>
        <v>0</v>
      </c>
      <c r="BG672" s="246">
        <f>IF(N672="zákl. přenesená",J672,0)</f>
        <v>0</v>
      </c>
      <c r="BH672" s="246">
        <f>IF(N672="sníž. přenesená",J672,0)</f>
        <v>0</v>
      </c>
      <c r="BI672" s="246">
        <f>IF(N672="nulová",J672,0)</f>
        <v>0</v>
      </c>
      <c r="BJ672" s="18" t="s">
        <v>86</v>
      </c>
      <c r="BK672" s="246">
        <f>ROUND(I672*H672,2)</f>
        <v>0</v>
      </c>
      <c r="BL672" s="18" t="s">
        <v>329</v>
      </c>
      <c r="BM672" s="245" t="s">
        <v>1106</v>
      </c>
    </row>
    <row r="673" spans="1:63" s="12" customFormat="1" ht="22.8" customHeight="1">
      <c r="A673" s="12"/>
      <c r="B673" s="220"/>
      <c r="C673" s="221"/>
      <c r="D673" s="222" t="s">
        <v>77</v>
      </c>
      <c r="E673" s="247" t="s">
        <v>1107</v>
      </c>
      <c r="F673" s="247" t="s">
        <v>1108</v>
      </c>
      <c r="G673" s="221"/>
      <c r="H673" s="221"/>
      <c r="I673" s="224"/>
      <c r="J673" s="248">
        <f>BK673</f>
        <v>0</v>
      </c>
      <c r="K673" s="221"/>
      <c r="L673" s="226"/>
      <c r="M673" s="227"/>
      <c r="N673" s="228"/>
      <c r="O673" s="228"/>
      <c r="P673" s="229">
        <f>SUM(P674:P702)</f>
        <v>0</v>
      </c>
      <c r="Q673" s="228"/>
      <c r="R673" s="229">
        <f>SUM(R674:R702)</f>
        <v>0.433923</v>
      </c>
      <c r="S673" s="228"/>
      <c r="T673" s="230">
        <f>SUM(T674:T702)</f>
        <v>2.1658272</v>
      </c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R673" s="231" t="s">
        <v>88</v>
      </c>
      <c r="AT673" s="232" t="s">
        <v>77</v>
      </c>
      <c r="AU673" s="232" t="s">
        <v>86</v>
      </c>
      <c r="AY673" s="231" t="s">
        <v>124</v>
      </c>
      <c r="BK673" s="233">
        <f>SUM(BK674:BK702)</f>
        <v>0</v>
      </c>
    </row>
    <row r="674" spans="1:65" s="2" customFormat="1" ht="21.75" customHeight="1">
      <c r="A674" s="39"/>
      <c r="B674" s="40"/>
      <c r="C674" s="234" t="s">
        <v>1109</v>
      </c>
      <c r="D674" s="234" t="s">
        <v>125</v>
      </c>
      <c r="E674" s="235" t="s">
        <v>1110</v>
      </c>
      <c r="F674" s="236" t="s">
        <v>1111</v>
      </c>
      <c r="G674" s="237" t="s">
        <v>225</v>
      </c>
      <c r="H674" s="238">
        <v>8.4</v>
      </c>
      <c r="I674" s="239"/>
      <c r="J674" s="240">
        <f>ROUND(I674*H674,2)</f>
        <v>0</v>
      </c>
      <c r="K674" s="236" t="s">
        <v>159</v>
      </c>
      <c r="L674" s="45"/>
      <c r="M674" s="241" t="s">
        <v>1</v>
      </c>
      <c r="N674" s="242" t="s">
        <v>43</v>
      </c>
      <c r="O674" s="92"/>
      <c r="P674" s="243">
        <f>O674*H674</f>
        <v>0</v>
      </c>
      <c r="Q674" s="243">
        <v>0.0052</v>
      </c>
      <c r="R674" s="243">
        <f>Q674*H674</f>
        <v>0.04368</v>
      </c>
      <c r="S674" s="243">
        <v>0</v>
      </c>
      <c r="T674" s="244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45" t="s">
        <v>329</v>
      </c>
      <c r="AT674" s="245" t="s">
        <v>125</v>
      </c>
      <c r="AU674" s="245" t="s">
        <v>88</v>
      </c>
      <c r="AY674" s="18" t="s">
        <v>124</v>
      </c>
      <c r="BE674" s="246">
        <f>IF(N674="základní",J674,0)</f>
        <v>0</v>
      </c>
      <c r="BF674" s="246">
        <f>IF(N674="snížená",J674,0)</f>
        <v>0</v>
      </c>
      <c r="BG674" s="246">
        <f>IF(N674="zákl. přenesená",J674,0)</f>
        <v>0</v>
      </c>
      <c r="BH674" s="246">
        <f>IF(N674="sníž. přenesená",J674,0)</f>
        <v>0</v>
      </c>
      <c r="BI674" s="246">
        <f>IF(N674="nulová",J674,0)</f>
        <v>0</v>
      </c>
      <c r="BJ674" s="18" t="s">
        <v>86</v>
      </c>
      <c r="BK674" s="246">
        <f>ROUND(I674*H674,2)</f>
        <v>0</v>
      </c>
      <c r="BL674" s="18" t="s">
        <v>329</v>
      </c>
      <c r="BM674" s="245" t="s">
        <v>1112</v>
      </c>
    </row>
    <row r="675" spans="1:51" s="13" customFormat="1" ht="12">
      <c r="A675" s="13"/>
      <c r="B675" s="256"/>
      <c r="C675" s="257"/>
      <c r="D675" s="249" t="s">
        <v>227</v>
      </c>
      <c r="E675" s="258" t="s">
        <v>1</v>
      </c>
      <c r="F675" s="259" t="s">
        <v>249</v>
      </c>
      <c r="G675" s="257"/>
      <c r="H675" s="258" t="s">
        <v>1</v>
      </c>
      <c r="I675" s="260"/>
      <c r="J675" s="257"/>
      <c r="K675" s="257"/>
      <c r="L675" s="261"/>
      <c r="M675" s="262"/>
      <c r="N675" s="263"/>
      <c r="O675" s="263"/>
      <c r="P675" s="263"/>
      <c r="Q675" s="263"/>
      <c r="R675" s="263"/>
      <c r="S675" s="263"/>
      <c r="T675" s="26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5" t="s">
        <v>227</v>
      </c>
      <c r="AU675" s="265" t="s">
        <v>88</v>
      </c>
      <c r="AV675" s="13" t="s">
        <v>86</v>
      </c>
      <c r="AW675" s="13" t="s">
        <v>33</v>
      </c>
      <c r="AX675" s="13" t="s">
        <v>78</v>
      </c>
      <c r="AY675" s="265" t="s">
        <v>124</v>
      </c>
    </row>
    <row r="676" spans="1:51" s="14" customFormat="1" ht="12">
      <c r="A676" s="14"/>
      <c r="B676" s="266"/>
      <c r="C676" s="267"/>
      <c r="D676" s="249" t="s">
        <v>227</v>
      </c>
      <c r="E676" s="268" t="s">
        <v>1</v>
      </c>
      <c r="F676" s="269" t="s">
        <v>1113</v>
      </c>
      <c r="G676" s="267"/>
      <c r="H676" s="270">
        <v>8.4</v>
      </c>
      <c r="I676" s="271"/>
      <c r="J676" s="267"/>
      <c r="K676" s="267"/>
      <c r="L676" s="272"/>
      <c r="M676" s="273"/>
      <c r="N676" s="274"/>
      <c r="O676" s="274"/>
      <c r="P676" s="274"/>
      <c r="Q676" s="274"/>
      <c r="R676" s="274"/>
      <c r="S676" s="274"/>
      <c r="T676" s="275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76" t="s">
        <v>227</v>
      </c>
      <c r="AU676" s="276" t="s">
        <v>88</v>
      </c>
      <c r="AV676" s="14" t="s">
        <v>88</v>
      </c>
      <c r="AW676" s="14" t="s">
        <v>33</v>
      </c>
      <c r="AX676" s="14" t="s">
        <v>78</v>
      </c>
      <c r="AY676" s="276" t="s">
        <v>124</v>
      </c>
    </row>
    <row r="677" spans="1:51" s="15" customFormat="1" ht="12">
      <c r="A677" s="15"/>
      <c r="B677" s="277"/>
      <c r="C677" s="278"/>
      <c r="D677" s="249" t="s">
        <v>227</v>
      </c>
      <c r="E677" s="279" t="s">
        <v>179</v>
      </c>
      <c r="F677" s="280" t="s">
        <v>257</v>
      </c>
      <c r="G677" s="278"/>
      <c r="H677" s="281">
        <v>8.4</v>
      </c>
      <c r="I677" s="282"/>
      <c r="J677" s="278"/>
      <c r="K677" s="278"/>
      <c r="L677" s="283"/>
      <c r="M677" s="284"/>
      <c r="N677" s="285"/>
      <c r="O677" s="285"/>
      <c r="P677" s="285"/>
      <c r="Q677" s="285"/>
      <c r="R677" s="285"/>
      <c r="S677" s="285"/>
      <c r="T677" s="286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87" t="s">
        <v>227</v>
      </c>
      <c r="AU677" s="287" t="s">
        <v>88</v>
      </c>
      <c r="AV677" s="15" t="s">
        <v>123</v>
      </c>
      <c r="AW677" s="15" t="s">
        <v>33</v>
      </c>
      <c r="AX677" s="15" t="s">
        <v>86</v>
      </c>
      <c r="AY677" s="287" t="s">
        <v>124</v>
      </c>
    </row>
    <row r="678" spans="1:65" s="2" customFormat="1" ht="16.5" customHeight="1">
      <c r="A678" s="39"/>
      <c r="B678" s="40"/>
      <c r="C678" s="302" t="s">
        <v>1114</v>
      </c>
      <c r="D678" s="302" t="s">
        <v>638</v>
      </c>
      <c r="E678" s="303" t="s">
        <v>1115</v>
      </c>
      <c r="F678" s="304" t="s">
        <v>1116</v>
      </c>
      <c r="G678" s="305" t="s">
        <v>225</v>
      </c>
      <c r="H678" s="306">
        <v>9.24</v>
      </c>
      <c r="I678" s="307"/>
      <c r="J678" s="308">
        <f>ROUND(I678*H678,2)</f>
        <v>0</v>
      </c>
      <c r="K678" s="304" t="s">
        <v>1</v>
      </c>
      <c r="L678" s="309"/>
      <c r="M678" s="310" t="s">
        <v>1</v>
      </c>
      <c r="N678" s="311" t="s">
        <v>43</v>
      </c>
      <c r="O678" s="92"/>
      <c r="P678" s="243">
        <f>O678*H678</f>
        <v>0</v>
      </c>
      <c r="Q678" s="243">
        <v>0.0118</v>
      </c>
      <c r="R678" s="243">
        <f>Q678*H678</f>
        <v>0.109032</v>
      </c>
      <c r="S678" s="243">
        <v>0</v>
      </c>
      <c r="T678" s="244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45" t="s">
        <v>458</v>
      </c>
      <c r="AT678" s="245" t="s">
        <v>638</v>
      </c>
      <c r="AU678" s="245" t="s">
        <v>88</v>
      </c>
      <c r="AY678" s="18" t="s">
        <v>124</v>
      </c>
      <c r="BE678" s="246">
        <f>IF(N678="základní",J678,0)</f>
        <v>0</v>
      </c>
      <c r="BF678" s="246">
        <f>IF(N678="snížená",J678,0)</f>
        <v>0</v>
      </c>
      <c r="BG678" s="246">
        <f>IF(N678="zákl. přenesená",J678,0)</f>
        <v>0</v>
      </c>
      <c r="BH678" s="246">
        <f>IF(N678="sníž. přenesená",J678,0)</f>
        <v>0</v>
      </c>
      <c r="BI678" s="246">
        <f>IF(N678="nulová",J678,0)</f>
        <v>0</v>
      </c>
      <c r="BJ678" s="18" t="s">
        <v>86</v>
      </c>
      <c r="BK678" s="246">
        <f>ROUND(I678*H678,2)</f>
        <v>0</v>
      </c>
      <c r="BL678" s="18" t="s">
        <v>329</v>
      </c>
      <c r="BM678" s="245" t="s">
        <v>1117</v>
      </c>
    </row>
    <row r="679" spans="1:51" s="14" customFormat="1" ht="12">
      <c r="A679" s="14"/>
      <c r="B679" s="266"/>
      <c r="C679" s="267"/>
      <c r="D679" s="249" t="s">
        <v>227</v>
      </c>
      <c r="E679" s="268" t="s">
        <v>1</v>
      </c>
      <c r="F679" s="269" t="s">
        <v>1118</v>
      </c>
      <c r="G679" s="267"/>
      <c r="H679" s="270">
        <v>9.24</v>
      </c>
      <c r="I679" s="271"/>
      <c r="J679" s="267"/>
      <c r="K679" s="267"/>
      <c r="L679" s="272"/>
      <c r="M679" s="273"/>
      <c r="N679" s="274"/>
      <c r="O679" s="274"/>
      <c r="P679" s="274"/>
      <c r="Q679" s="274"/>
      <c r="R679" s="274"/>
      <c r="S679" s="274"/>
      <c r="T679" s="275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6" t="s">
        <v>227</v>
      </c>
      <c r="AU679" s="276" t="s">
        <v>88</v>
      </c>
      <c r="AV679" s="14" t="s">
        <v>88</v>
      </c>
      <c r="AW679" s="14" t="s">
        <v>33</v>
      </c>
      <c r="AX679" s="14" t="s">
        <v>86</v>
      </c>
      <c r="AY679" s="276" t="s">
        <v>124</v>
      </c>
    </row>
    <row r="680" spans="1:65" s="2" customFormat="1" ht="21.75" customHeight="1">
      <c r="A680" s="39"/>
      <c r="B680" s="40"/>
      <c r="C680" s="234" t="s">
        <v>1119</v>
      </c>
      <c r="D680" s="234" t="s">
        <v>125</v>
      </c>
      <c r="E680" s="235" t="s">
        <v>1120</v>
      </c>
      <c r="F680" s="236" t="s">
        <v>1121</v>
      </c>
      <c r="G680" s="237" t="s">
        <v>225</v>
      </c>
      <c r="H680" s="238">
        <v>79.626</v>
      </c>
      <c r="I680" s="239"/>
      <c r="J680" s="240">
        <f>ROUND(I680*H680,2)</f>
        <v>0</v>
      </c>
      <c r="K680" s="236" t="s">
        <v>159</v>
      </c>
      <c r="L680" s="45"/>
      <c r="M680" s="241" t="s">
        <v>1</v>
      </c>
      <c r="N680" s="242" t="s">
        <v>43</v>
      </c>
      <c r="O680" s="92"/>
      <c r="P680" s="243">
        <f>O680*H680</f>
        <v>0</v>
      </c>
      <c r="Q680" s="243">
        <v>0</v>
      </c>
      <c r="R680" s="243">
        <f>Q680*H680</f>
        <v>0</v>
      </c>
      <c r="S680" s="243">
        <v>0.0272</v>
      </c>
      <c r="T680" s="244">
        <f>S680*H680</f>
        <v>2.1658272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45" t="s">
        <v>329</v>
      </c>
      <c r="AT680" s="245" t="s">
        <v>125</v>
      </c>
      <c r="AU680" s="245" t="s">
        <v>88</v>
      </c>
      <c r="AY680" s="18" t="s">
        <v>124</v>
      </c>
      <c r="BE680" s="246">
        <f>IF(N680="základní",J680,0)</f>
        <v>0</v>
      </c>
      <c r="BF680" s="246">
        <f>IF(N680="snížená",J680,0)</f>
        <v>0</v>
      </c>
      <c r="BG680" s="246">
        <f>IF(N680="zákl. přenesená",J680,0)</f>
        <v>0</v>
      </c>
      <c r="BH680" s="246">
        <f>IF(N680="sníž. přenesená",J680,0)</f>
        <v>0</v>
      </c>
      <c r="BI680" s="246">
        <f>IF(N680="nulová",J680,0)</f>
        <v>0</v>
      </c>
      <c r="BJ680" s="18" t="s">
        <v>86</v>
      </c>
      <c r="BK680" s="246">
        <f>ROUND(I680*H680,2)</f>
        <v>0</v>
      </c>
      <c r="BL680" s="18" t="s">
        <v>329</v>
      </c>
      <c r="BM680" s="245" t="s">
        <v>1122</v>
      </c>
    </row>
    <row r="681" spans="1:51" s="13" customFormat="1" ht="12">
      <c r="A681" s="13"/>
      <c r="B681" s="256"/>
      <c r="C681" s="257"/>
      <c r="D681" s="249" t="s">
        <v>227</v>
      </c>
      <c r="E681" s="258" t="s">
        <v>1</v>
      </c>
      <c r="F681" s="259" t="s">
        <v>1123</v>
      </c>
      <c r="G681" s="257"/>
      <c r="H681" s="258" t="s">
        <v>1</v>
      </c>
      <c r="I681" s="260"/>
      <c r="J681" s="257"/>
      <c r="K681" s="257"/>
      <c r="L681" s="261"/>
      <c r="M681" s="262"/>
      <c r="N681" s="263"/>
      <c r="O681" s="263"/>
      <c r="P681" s="263"/>
      <c r="Q681" s="263"/>
      <c r="R681" s="263"/>
      <c r="S681" s="263"/>
      <c r="T681" s="264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65" t="s">
        <v>227</v>
      </c>
      <c r="AU681" s="265" t="s">
        <v>88</v>
      </c>
      <c r="AV681" s="13" t="s">
        <v>86</v>
      </c>
      <c r="AW681" s="13" t="s">
        <v>33</v>
      </c>
      <c r="AX681" s="13" t="s">
        <v>78</v>
      </c>
      <c r="AY681" s="265" t="s">
        <v>124</v>
      </c>
    </row>
    <row r="682" spans="1:51" s="14" customFormat="1" ht="12">
      <c r="A682" s="14"/>
      <c r="B682" s="266"/>
      <c r="C682" s="267"/>
      <c r="D682" s="249" t="s">
        <v>227</v>
      </c>
      <c r="E682" s="268" t="s">
        <v>1</v>
      </c>
      <c r="F682" s="269" t="s">
        <v>1124</v>
      </c>
      <c r="G682" s="267"/>
      <c r="H682" s="270">
        <v>79.626</v>
      </c>
      <c r="I682" s="271"/>
      <c r="J682" s="267"/>
      <c r="K682" s="267"/>
      <c r="L682" s="272"/>
      <c r="M682" s="273"/>
      <c r="N682" s="274"/>
      <c r="O682" s="274"/>
      <c r="P682" s="274"/>
      <c r="Q682" s="274"/>
      <c r="R682" s="274"/>
      <c r="S682" s="274"/>
      <c r="T682" s="275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76" t="s">
        <v>227</v>
      </c>
      <c r="AU682" s="276" t="s">
        <v>88</v>
      </c>
      <c r="AV682" s="14" t="s">
        <v>88</v>
      </c>
      <c r="AW682" s="14" t="s">
        <v>33</v>
      </c>
      <c r="AX682" s="14" t="s">
        <v>86</v>
      </c>
      <c r="AY682" s="276" t="s">
        <v>124</v>
      </c>
    </row>
    <row r="683" spans="1:65" s="2" customFormat="1" ht="21.75" customHeight="1">
      <c r="A683" s="39"/>
      <c r="B683" s="40"/>
      <c r="C683" s="234" t="s">
        <v>1125</v>
      </c>
      <c r="D683" s="234" t="s">
        <v>125</v>
      </c>
      <c r="E683" s="235" t="s">
        <v>1126</v>
      </c>
      <c r="F683" s="236" t="s">
        <v>1127</v>
      </c>
      <c r="G683" s="237" t="s">
        <v>225</v>
      </c>
      <c r="H683" s="238">
        <v>79.626</v>
      </c>
      <c r="I683" s="239"/>
      <c r="J683" s="240">
        <f>ROUND(I683*H683,2)</f>
        <v>0</v>
      </c>
      <c r="K683" s="236" t="s">
        <v>1</v>
      </c>
      <c r="L683" s="45"/>
      <c r="M683" s="241" t="s">
        <v>1</v>
      </c>
      <c r="N683" s="242" t="s">
        <v>43</v>
      </c>
      <c r="O683" s="92"/>
      <c r="P683" s="243">
        <f>O683*H683</f>
        <v>0</v>
      </c>
      <c r="Q683" s="243">
        <v>0.0032</v>
      </c>
      <c r="R683" s="243">
        <f>Q683*H683</f>
        <v>0.2548032</v>
      </c>
      <c r="S683" s="243">
        <v>0</v>
      </c>
      <c r="T683" s="244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45" t="s">
        <v>329</v>
      </c>
      <c r="AT683" s="245" t="s">
        <v>125</v>
      </c>
      <c r="AU683" s="245" t="s">
        <v>88</v>
      </c>
      <c r="AY683" s="18" t="s">
        <v>124</v>
      </c>
      <c r="BE683" s="246">
        <f>IF(N683="základní",J683,0)</f>
        <v>0</v>
      </c>
      <c r="BF683" s="246">
        <f>IF(N683="snížená",J683,0)</f>
        <v>0</v>
      </c>
      <c r="BG683" s="246">
        <f>IF(N683="zákl. přenesená",J683,0)</f>
        <v>0</v>
      </c>
      <c r="BH683" s="246">
        <f>IF(N683="sníž. přenesená",J683,0)</f>
        <v>0</v>
      </c>
      <c r="BI683" s="246">
        <f>IF(N683="nulová",J683,0)</f>
        <v>0</v>
      </c>
      <c r="BJ683" s="18" t="s">
        <v>86</v>
      </c>
      <c r="BK683" s="246">
        <f>ROUND(I683*H683,2)</f>
        <v>0</v>
      </c>
      <c r="BL683" s="18" t="s">
        <v>329</v>
      </c>
      <c r="BM683" s="245" t="s">
        <v>1128</v>
      </c>
    </row>
    <row r="684" spans="1:47" s="2" customFormat="1" ht="12">
      <c r="A684" s="39"/>
      <c r="B684" s="40"/>
      <c r="C684" s="41"/>
      <c r="D684" s="249" t="s">
        <v>167</v>
      </c>
      <c r="E684" s="41"/>
      <c r="F684" s="250" t="s">
        <v>1129</v>
      </c>
      <c r="G684" s="41"/>
      <c r="H684" s="41"/>
      <c r="I684" s="145"/>
      <c r="J684" s="41"/>
      <c r="K684" s="41"/>
      <c r="L684" s="45"/>
      <c r="M684" s="288"/>
      <c r="N684" s="289"/>
      <c r="O684" s="92"/>
      <c r="P684" s="92"/>
      <c r="Q684" s="92"/>
      <c r="R684" s="92"/>
      <c r="S684" s="92"/>
      <c r="T684" s="93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T684" s="18" t="s">
        <v>167</v>
      </c>
      <c r="AU684" s="18" t="s">
        <v>88</v>
      </c>
    </row>
    <row r="685" spans="1:51" s="14" customFormat="1" ht="12">
      <c r="A685" s="14"/>
      <c r="B685" s="266"/>
      <c r="C685" s="267"/>
      <c r="D685" s="249" t="s">
        <v>227</v>
      </c>
      <c r="E685" s="268" t="s">
        <v>1</v>
      </c>
      <c r="F685" s="269" t="s">
        <v>1130</v>
      </c>
      <c r="G685" s="267"/>
      <c r="H685" s="270">
        <v>0.35</v>
      </c>
      <c r="I685" s="271"/>
      <c r="J685" s="267"/>
      <c r="K685" s="267"/>
      <c r="L685" s="272"/>
      <c r="M685" s="273"/>
      <c r="N685" s="274"/>
      <c r="O685" s="274"/>
      <c r="P685" s="274"/>
      <c r="Q685" s="274"/>
      <c r="R685" s="274"/>
      <c r="S685" s="274"/>
      <c r="T685" s="275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76" t="s">
        <v>227</v>
      </c>
      <c r="AU685" s="276" t="s">
        <v>88</v>
      </c>
      <c r="AV685" s="14" t="s">
        <v>88</v>
      </c>
      <c r="AW685" s="14" t="s">
        <v>33</v>
      </c>
      <c r="AX685" s="14" t="s">
        <v>78</v>
      </c>
      <c r="AY685" s="276" t="s">
        <v>124</v>
      </c>
    </row>
    <row r="686" spans="1:51" s="14" customFormat="1" ht="12">
      <c r="A686" s="14"/>
      <c r="B686" s="266"/>
      <c r="C686" s="267"/>
      <c r="D686" s="249" t="s">
        <v>227</v>
      </c>
      <c r="E686" s="268" t="s">
        <v>1</v>
      </c>
      <c r="F686" s="269" t="s">
        <v>1131</v>
      </c>
      <c r="G686" s="267"/>
      <c r="H686" s="270">
        <v>1.226</v>
      </c>
      <c r="I686" s="271"/>
      <c r="J686" s="267"/>
      <c r="K686" s="267"/>
      <c r="L686" s="272"/>
      <c r="M686" s="273"/>
      <c r="N686" s="274"/>
      <c r="O686" s="274"/>
      <c r="P686" s="274"/>
      <c r="Q686" s="274"/>
      <c r="R686" s="274"/>
      <c r="S686" s="274"/>
      <c r="T686" s="275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76" t="s">
        <v>227</v>
      </c>
      <c r="AU686" s="276" t="s">
        <v>88</v>
      </c>
      <c r="AV686" s="14" t="s">
        <v>88</v>
      </c>
      <c r="AW686" s="14" t="s">
        <v>33</v>
      </c>
      <c r="AX686" s="14" t="s">
        <v>78</v>
      </c>
      <c r="AY686" s="276" t="s">
        <v>124</v>
      </c>
    </row>
    <row r="687" spans="1:51" s="14" customFormat="1" ht="12">
      <c r="A687" s="14"/>
      <c r="B687" s="266"/>
      <c r="C687" s="267"/>
      <c r="D687" s="249" t="s">
        <v>227</v>
      </c>
      <c r="E687" s="268" t="s">
        <v>1</v>
      </c>
      <c r="F687" s="269" t="s">
        <v>1132</v>
      </c>
      <c r="G687" s="267"/>
      <c r="H687" s="270">
        <v>14.986</v>
      </c>
      <c r="I687" s="271"/>
      <c r="J687" s="267"/>
      <c r="K687" s="267"/>
      <c r="L687" s="272"/>
      <c r="M687" s="273"/>
      <c r="N687" s="274"/>
      <c r="O687" s="274"/>
      <c r="P687" s="274"/>
      <c r="Q687" s="274"/>
      <c r="R687" s="274"/>
      <c r="S687" s="274"/>
      <c r="T687" s="275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76" t="s">
        <v>227</v>
      </c>
      <c r="AU687" s="276" t="s">
        <v>88</v>
      </c>
      <c r="AV687" s="14" t="s">
        <v>88</v>
      </c>
      <c r="AW687" s="14" t="s">
        <v>33</v>
      </c>
      <c r="AX687" s="14" t="s">
        <v>78</v>
      </c>
      <c r="AY687" s="276" t="s">
        <v>124</v>
      </c>
    </row>
    <row r="688" spans="1:51" s="14" customFormat="1" ht="12">
      <c r="A688" s="14"/>
      <c r="B688" s="266"/>
      <c r="C688" s="267"/>
      <c r="D688" s="249" t="s">
        <v>227</v>
      </c>
      <c r="E688" s="268" t="s">
        <v>1</v>
      </c>
      <c r="F688" s="269" t="s">
        <v>1133</v>
      </c>
      <c r="G688" s="267"/>
      <c r="H688" s="270">
        <v>21.728</v>
      </c>
      <c r="I688" s="271"/>
      <c r="J688" s="267"/>
      <c r="K688" s="267"/>
      <c r="L688" s="272"/>
      <c r="M688" s="273"/>
      <c r="N688" s="274"/>
      <c r="O688" s="274"/>
      <c r="P688" s="274"/>
      <c r="Q688" s="274"/>
      <c r="R688" s="274"/>
      <c r="S688" s="274"/>
      <c r="T688" s="275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76" t="s">
        <v>227</v>
      </c>
      <c r="AU688" s="276" t="s">
        <v>88</v>
      </c>
      <c r="AV688" s="14" t="s">
        <v>88</v>
      </c>
      <c r="AW688" s="14" t="s">
        <v>33</v>
      </c>
      <c r="AX688" s="14" t="s">
        <v>78</v>
      </c>
      <c r="AY688" s="276" t="s">
        <v>124</v>
      </c>
    </row>
    <row r="689" spans="1:51" s="14" customFormat="1" ht="12">
      <c r="A689" s="14"/>
      <c r="B689" s="266"/>
      <c r="C689" s="267"/>
      <c r="D689" s="249" t="s">
        <v>227</v>
      </c>
      <c r="E689" s="268" t="s">
        <v>1</v>
      </c>
      <c r="F689" s="269" t="s">
        <v>1134</v>
      </c>
      <c r="G689" s="267"/>
      <c r="H689" s="270">
        <v>14.112</v>
      </c>
      <c r="I689" s="271"/>
      <c r="J689" s="267"/>
      <c r="K689" s="267"/>
      <c r="L689" s="272"/>
      <c r="M689" s="273"/>
      <c r="N689" s="274"/>
      <c r="O689" s="274"/>
      <c r="P689" s="274"/>
      <c r="Q689" s="274"/>
      <c r="R689" s="274"/>
      <c r="S689" s="274"/>
      <c r="T689" s="275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76" t="s">
        <v>227</v>
      </c>
      <c r="AU689" s="276" t="s">
        <v>88</v>
      </c>
      <c r="AV689" s="14" t="s">
        <v>88</v>
      </c>
      <c r="AW689" s="14" t="s">
        <v>33</v>
      </c>
      <c r="AX689" s="14" t="s">
        <v>78</v>
      </c>
      <c r="AY689" s="276" t="s">
        <v>124</v>
      </c>
    </row>
    <row r="690" spans="1:51" s="14" customFormat="1" ht="12">
      <c r="A690" s="14"/>
      <c r="B690" s="266"/>
      <c r="C690" s="267"/>
      <c r="D690" s="249" t="s">
        <v>227</v>
      </c>
      <c r="E690" s="268" t="s">
        <v>1</v>
      </c>
      <c r="F690" s="269" t="s">
        <v>1135</v>
      </c>
      <c r="G690" s="267"/>
      <c r="H690" s="270">
        <v>8.256</v>
      </c>
      <c r="I690" s="271"/>
      <c r="J690" s="267"/>
      <c r="K690" s="267"/>
      <c r="L690" s="272"/>
      <c r="M690" s="273"/>
      <c r="N690" s="274"/>
      <c r="O690" s="274"/>
      <c r="P690" s="274"/>
      <c r="Q690" s="274"/>
      <c r="R690" s="274"/>
      <c r="S690" s="274"/>
      <c r="T690" s="275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76" t="s">
        <v>227</v>
      </c>
      <c r="AU690" s="276" t="s">
        <v>88</v>
      </c>
      <c r="AV690" s="14" t="s">
        <v>88</v>
      </c>
      <c r="AW690" s="14" t="s">
        <v>33</v>
      </c>
      <c r="AX690" s="14" t="s">
        <v>78</v>
      </c>
      <c r="AY690" s="276" t="s">
        <v>124</v>
      </c>
    </row>
    <row r="691" spans="1:51" s="14" customFormat="1" ht="12">
      <c r="A691" s="14"/>
      <c r="B691" s="266"/>
      <c r="C691" s="267"/>
      <c r="D691" s="249" t="s">
        <v>227</v>
      </c>
      <c r="E691" s="268" t="s">
        <v>1</v>
      </c>
      <c r="F691" s="269" t="s">
        <v>1136</v>
      </c>
      <c r="G691" s="267"/>
      <c r="H691" s="270">
        <v>11.66</v>
      </c>
      <c r="I691" s="271"/>
      <c r="J691" s="267"/>
      <c r="K691" s="267"/>
      <c r="L691" s="272"/>
      <c r="M691" s="273"/>
      <c r="N691" s="274"/>
      <c r="O691" s="274"/>
      <c r="P691" s="274"/>
      <c r="Q691" s="274"/>
      <c r="R691" s="274"/>
      <c r="S691" s="274"/>
      <c r="T691" s="275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76" t="s">
        <v>227</v>
      </c>
      <c r="AU691" s="276" t="s">
        <v>88</v>
      </c>
      <c r="AV691" s="14" t="s">
        <v>88</v>
      </c>
      <c r="AW691" s="14" t="s">
        <v>33</v>
      </c>
      <c r="AX691" s="14" t="s">
        <v>78</v>
      </c>
      <c r="AY691" s="276" t="s">
        <v>124</v>
      </c>
    </row>
    <row r="692" spans="1:51" s="14" customFormat="1" ht="12">
      <c r="A692" s="14"/>
      <c r="B692" s="266"/>
      <c r="C692" s="267"/>
      <c r="D692" s="249" t="s">
        <v>227</v>
      </c>
      <c r="E692" s="268" t="s">
        <v>1</v>
      </c>
      <c r="F692" s="269" t="s">
        <v>1137</v>
      </c>
      <c r="G692" s="267"/>
      <c r="H692" s="270">
        <v>5.02</v>
      </c>
      <c r="I692" s="271"/>
      <c r="J692" s="267"/>
      <c r="K692" s="267"/>
      <c r="L692" s="272"/>
      <c r="M692" s="273"/>
      <c r="N692" s="274"/>
      <c r="O692" s="274"/>
      <c r="P692" s="274"/>
      <c r="Q692" s="274"/>
      <c r="R692" s="274"/>
      <c r="S692" s="274"/>
      <c r="T692" s="275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76" t="s">
        <v>227</v>
      </c>
      <c r="AU692" s="276" t="s">
        <v>88</v>
      </c>
      <c r="AV692" s="14" t="s">
        <v>88</v>
      </c>
      <c r="AW692" s="14" t="s">
        <v>33</v>
      </c>
      <c r="AX692" s="14" t="s">
        <v>78</v>
      </c>
      <c r="AY692" s="276" t="s">
        <v>124</v>
      </c>
    </row>
    <row r="693" spans="1:51" s="14" customFormat="1" ht="12">
      <c r="A693" s="14"/>
      <c r="B693" s="266"/>
      <c r="C693" s="267"/>
      <c r="D693" s="249" t="s">
        <v>227</v>
      </c>
      <c r="E693" s="268" t="s">
        <v>1</v>
      </c>
      <c r="F693" s="269" t="s">
        <v>1138</v>
      </c>
      <c r="G693" s="267"/>
      <c r="H693" s="270">
        <v>1.255</v>
      </c>
      <c r="I693" s="271"/>
      <c r="J693" s="267"/>
      <c r="K693" s="267"/>
      <c r="L693" s="272"/>
      <c r="M693" s="273"/>
      <c r="N693" s="274"/>
      <c r="O693" s="274"/>
      <c r="P693" s="274"/>
      <c r="Q693" s="274"/>
      <c r="R693" s="274"/>
      <c r="S693" s="274"/>
      <c r="T693" s="275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76" t="s">
        <v>227</v>
      </c>
      <c r="AU693" s="276" t="s">
        <v>88</v>
      </c>
      <c r="AV693" s="14" t="s">
        <v>88</v>
      </c>
      <c r="AW693" s="14" t="s">
        <v>33</v>
      </c>
      <c r="AX693" s="14" t="s">
        <v>78</v>
      </c>
      <c r="AY693" s="276" t="s">
        <v>124</v>
      </c>
    </row>
    <row r="694" spans="1:51" s="14" customFormat="1" ht="12">
      <c r="A694" s="14"/>
      <c r="B694" s="266"/>
      <c r="C694" s="267"/>
      <c r="D694" s="249" t="s">
        <v>227</v>
      </c>
      <c r="E694" s="268" t="s">
        <v>1</v>
      </c>
      <c r="F694" s="269" t="s">
        <v>1139</v>
      </c>
      <c r="G694" s="267"/>
      <c r="H694" s="270">
        <v>1.033</v>
      </c>
      <c r="I694" s="271"/>
      <c r="J694" s="267"/>
      <c r="K694" s="267"/>
      <c r="L694" s="272"/>
      <c r="M694" s="273"/>
      <c r="N694" s="274"/>
      <c r="O694" s="274"/>
      <c r="P694" s="274"/>
      <c r="Q694" s="274"/>
      <c r="R694" s="274"/>
      <c r="S694" s="274"/>
      <c r="T694" s="275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76" t="s">
        <v>227</v>
      </c>
      <c r="AU694" s="276" t="s">
        <v>88</v>
      </c>
      <c r="AV694" s="14" t="s">
        <v>88</v>
      </c>
      <c r="AW694" s="14" t="s">
        <v>33</v>
      </c>
      <c r="AX694" s="14" t="s">
        <v>78</v>
      </c>
      <c r="AY694" s="276" t="s">
        <v>124</v>
      </c>
    </row>
    <row r="695" spans="1:51" s="15" customFormat="1" ht="12">
      <c r="A695" s="15"/>
      <c r="B695" s="277"/>
      <c r="C695" s="278"/>
      <c r="D695" s="249" t="s">
        <v>227</v>
      </c>
      <c r="E695" s="279" t="s">
        <v>1</v>
      </c>
      <c r="F695" s="280" t="s">
        <v>257</v>
      </c>
      <c r="G695" s="278"/>
      <c r="H695" s="281">
        <v>79.626</v>
      </c>
      <c r="I695" s="282"/>
      <c r="J695" s="278"/>
      <c r="K695" s="278"/>
      <c r="L695" s="283"/>
      <c r="M695" s="284"/>
      <c r="N695" s="285"/>
      <c r="O695" s="285"/>
      <c r="P695" s="285"/>
      <c r="Q695" s="285"/>
      <c r="R695" s="285"/>
      <c r="S695" s="285"/>
      <c r="T695" s="286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87" t="s">
        <v>227</v>
      </c>
      <c r="AU695" s="287" t="s">
        <v>88</v>
      </c>
      <c r="AV695" s="15" t="s">
        <v>123</v>
      </c>
      <c r="AW695" s="15" t="s">
        <v>33</v>
      </c>
      <c r="AX695" s="15" t="s">
        <v>86</v>
      </c>
      <c r="AY695" s="287" t="s">
        <v>124</v>
      </c>
    </row>
    <row r="696" spans="1:65" s="2" customFormat="1" ht="16.5" customHeight="1">
      <c r="A696" s="39"/>
      <c r="B696" s="40"/>
      <c r="C696" s="302" t="s">
        <v>1140</v>
      </c>
      <c r="D696" s="302" t="s">
        <v>638</v>
      </c>
      <c r="E696" s="303" t="s">
        <v>1141</v>
      </c>
      <c r="F696" s="304" t="s">
        <v>1142</v>
      </c>
      <c r="G696" s="305" t="s">
        <v>225</v>
      </c>
      <c r="H696" s="306">
        <v>91.57</v>
      </c>
      <c r="I696" s="307"/>
      <c r="J696" s="308">
        <f>ROUND(I696*H696,2)</f>
        <v>0</v>
      </c>
      <c r="K696" s="304" t="s">
        <v>1</v>
      </c>
      <c r="L696" s="309"/>
      <c r="M696" s="310" t="s">
        <v>1</v>
      </c>
      <c r="N696" s="311" t="s">
        <v>43</v>
      </c>
      <c r="O696" s="92"/>
      <c r="P696" s="243">
        <f>O696*H696</f>
        <v>0</v>
      </c>
      <c r="Q696" s="243">
        <v>0</v>
      </c>
      <c r="R696" s="243">
        <f>Q696*H696</f>
        <v>0</v>
      </c>
      <c r="S696" s="243">
        <v>0</v>
      </c>
      <c r="T696" s="244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45" t="s">
        <v>458</v>
      </c>
      <c r="AT696" s="245" t="s">
        <v>638</v>
      </c>
      <c r="AU696" s="245" t="s">
        <v>88</v>
      </c>
      <c r="AY696" s="18" t="s">
        <v>124</v>
      </c>
      <c r="BE696" s="246">
        <f>IF(N696="základní",J696,0)</f>
        <v>0</v>
      </c>
      <c r="BF696" s="246">
        <f>IF(N696="snížená",J696,0)</f>
        <v>0</v>
      </c>
      <c r="BG696" s="246">
        <f>IF(N696="zákl. přenesená",J696,0)</f>
        <v>0</v>
      </c>
      <c r="BH696" s="246">
        <f>IF(N696="sníž. přenesená",J696,0)</f>
        <v>0</v>
      </c>
      <c r="BI696" s="246">
        <f>IF(N696="nulová",J696,0)</f>
        <v>0</v>
      </c>
      <c r="BJ696" s="18" t="s">
        <v>86</v>
      </c>
      <c r="BK696" s="246">
        <f>ROUND(I696*H696,2)</f>
        <v>0</v>
      </c>
      <c r="BL696" s="18" t="s">
        <v>329</v>
      </c>
      <c r="BM696" s="245" t="s">
        <v>1143</v>
      </c>
    </row>
    <row r="697" spans="1:51" s="14" customFormat="1" ht="12">
      <c r="A697" s="14"/>
      <c r="B697" s="266"/>
      <c r="C697" s="267"/>
      <c r="D697" s="249" t="s">
        <v>227</v>
      </c>
      <c r="E697" s="268" t="s">
        <v>1</v>
      </c>
      <c r="F697" s="269" t="s">
        <v>1144</v>
      </c>
      <c r="G697" s="267"/>
      <c r="H697" s="270">
        <v>91.57</v>
      </c>
      <c r="I697" s="271"/>
      <c r="J697" s="267"/>
      <c r="K697" s="267"/>
      <c r="L697" s="272"/>
      <c r="M697" s="273"/>
      <c r="N697" s="274"/>
      <c r="O697" s="274"/>
      <c r="P697" s="274"/>
      <c r="Q697" s="274"/>
      <c r="R697" s="274"/>
      <c r="S697" s="274"/>
      <c r="T697" s="275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76" t="s">
        <v>227</v>
      </c>
      <c r="AU697" s="276" t="s">
        <v>88</v>
      </c>
      <c r="AV697" s="14" t="s">
        <v>88</v>
      </c>
      <c r="AW697" s="14" t="s">
        <v>33</v>
      </c>
      <c r="AX697" s="14" t="s">
        <v>86</v>
      </c>
      <c r="AY697" s="276" t="s">
        <v>124</v>
      </c>
    </row>
    <row r="698" spans="1:65" s="2" customFormat="1" ht="16.5" customHeight="1">
      <c r="A698" s="39"/>
      <c r="B698" s="40"/>
      <c r="C698" s="234" t="s">
        <v>1145</v>
      </c>
      <c r="D698" s="234" t="s">
        <v>125</v>
      </c>
      <c r="E698" s="235" t="s">
        <v>1146</v>
      </c>
      <c r="F698" s="236" t="s">
        <v>1147</v>
      </c>
      <c r="G698" s="237" t="s">
        <v>225</v>
      </c>
      <c r="H698" s="238">
        <v>88.026</v>
      </c>
      <c r="I698" s="239"/>
      <c r="J698" s="240">
        <f>ROUND(I698*H698,2)</f>
        <v>0</v>
      </c>
      <c r="K698" s="236" t="s">
        <v>159</v>
      </c>
      <c r="L698" s="45"/>
      <c r="M698" s="241" t="s">
        <v>1</v>
      </c>
      <c r="N698" s="242" t="s">
        <v>43</v>
      </c>
      <c r="O698" s="92"/>
      <c r="P698" s="243">
        <f>O698*H698</f>
        <v>0</v>
      </c>
      <c r="Q698" s="243">
        <v>0.0003</v>
      </c>
      <c r="R698" s="243">
        <f>Q698*H698</f>
        <v>0.026407799999999995</v>
      </c>
      <c r="S698" s="243">
        <v>0</v>
      </c>
      <c r="T698" s="244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45" t="s">
        <v>329</v>
      </c>
      <c r="AT698" s="245" t="s">
        <v>125</v>
      </c>
      <c r="AU698" s="245" t="s">
        <v>88</v>
      </c>
      <c r="AY698" s="18" t="s">
        <v>124</v>
      </c>
      <c r="BE698" s="246">
        <f>IF(N698="základní",J698,0)</f>
        <v>0</v>
      </c>
      <c r="BF698" s="246">
        <f>IF(N698="snížená",J698,0)</f>
        <v>0</v>
      </c>
      <c r="BG698" s="246">
        <f>IF(N698="zákl. přenesená",J698,0)</f>
        <v>0</v>
      </c>
      <c r="BH698" s="246">
        <f>IF(N698="sníž. přenesená",J698,0)</f>
        <v>0</v>
      </c>
      <c r="BI698" s="246">
        <f>IF(N698="nulová",J698,0)</f>
        <v>0</v>
      </c>
      <c r="BJ698" s="18" t="s">
        <v>86</v>
      </c>
      <c r="BK698" s="246">
        <f>ROUND(I698*H698,2)</f>
        <v>0</v>
      </c>
      <c r="BL698" s="18" t="s">
        <v>329</v>
      </c>
      <c r="BM698" s="245" t="s">
        <v>1148</v>
      </c>
    </row>
    <row r="699" spans="1:51" s="14" customFormat="1" ht="12">
      <c r="A699" s="14"/>
      <c r="B699" s="266"/>
      <c r="C699" s="267"/>
      <c r="D699" s="249" t="s">
        <v>227</v>
      </c>
      <c r="E699" s="268" t="s">
        <v>1</v>
      </c>
      <c r="F699" s="269" t="s">
        <v>179</v>
      </c>
      <c r="G699" s="267"/>
      <c r="H699" s="270">
        <v>8.4</v>
      </c>
      <c r="I699" s="271"/>
      <c r="J699" s="267"/>
      <c r="K699" s="267"/>
      <c r="L699" s="272"/>
      <c r="M699" s="273"/>
      <c r="N699" s="274"/>
      <c r="O699" s="274"/>
      <c r="P699" s="274"/>
      <c r="Q699" s="274"/>
      <c r="R699" s="274"/>
      <c r="S699" s="274"/>
      <c r="T699" s="275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76" t="s">
        <v>227</v>
      </c>
      <c r="AU699" s="276" t="s">
        <v>88</v>
      </c>
      <c r="AV699" s="14" t="s">
        <v>88</v>
      </c>
      <c r="AW699" s="14" t="s">
        <v>33</v>
      </c>
      <c r="AX699" s="14" t="s">
        <v>78</v>
      </c>
      <c r="AY699" s="276" t="s">
        <v>124</v>
      </c>
    </row>
    <row r="700" spans="1:51" s="14" customFormat="1" ht="12">
      <c r="A700" s="14"/>
      <c r="B700" s="266"/>
      <c r="C700" s="267"/>
      <c r="D700" s="249" t="s">
        <v>227</v>
      </c>
      <c r="E700" s="268" t="s">
        <v>1</v>
      </c>
      <c r="F700" s="269" t="s">
        <v>1149</v>
      </c>
      <c r="G700" s="267"/>
      <c r="H700" s="270">
        <v>79.626</v>
      </c>
      <c r="I700" s="271"/>
      <c r="J700" s="267"/>
      <c r="K700" s="267"/>
      <c r="L700" s="272"/>
      <c r="M700" s="273"/>
      <c r="N700" s="274"/>
      <c r="O700" s="274"/>
      <c r="P700" s="274"/>
      <c r="Q700" s="274"/>
      <c r="R700" s="274"/>
      <c r="S700" s="274"/>
      <c r="T700" s="275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76" t="s">
        <v>227</v>
      </c>
      <c r="AU700" s="276" t="s">
        <v>88</v>
      </c>
      <c r="AV700" s="14" t="s">
        <v>88</v>
      </c>
      <c r="AW700" s="14" t="s">
        <v>33</v>
      </c>
      <c r="AX700" s="14" t="s">
        <v>78</v>
      </c>
      <c r="AY700" s="276" t="s">
        <v>124</v>
      </c>
    </row>
    <row r="701" spans="1:51" s="15" customFormat="1" ht="12">
      <c r="A701" s="15"/>
      <c r="B701" s="277"/>
      <c r="C701" s="278"/>
      <c r="D701" s="249" t="s">
        <v>227</v>
      </c>
      <c r="E701" s="279" t="s">
        <v>1</v>
      </c>
      <c r="F701" s="280" t="s">
        <v>257</v>
      </c>
      <c r="G701" s="278"/>
      <c r="H701" s="281">
        <v>88.026</v>
      </c>
      <c r="I701" s="282"/>
      <c r="J701" s="278"/>
      <c r="K701" s="278"/>
      <c r="L701" s="283"/>
      <c r="M701" s="284"/>
      <c r="N701" s="285"/>
      <c r="O701" s="285"/>
      <c r="P701" s="285"/>
      <c r="Q701" s="285"/>
      <c r="R701" s="285"/>
      <c r="S701" s="285"/>
      <c r="T701" s="286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87" t="s">
        <v>227</v>
      </c>
      <c r="AU701" s="287" t="s">
        <v>88</v>
      </c>
      <c r="AV701" s="15" t="s">
        <v>123</v>
      </c>
      <c r="AW701" s="15" t="s">
        <v>33</v>
      </c>
      <c r="AX701" s="15" t="s">
        <v>86</v>
      </c>
      <c r="AY701" s="287" t="s">
        <v>124</v>
      </c>
    </row>
    <row r="702" spans="1:65" s="2" customFormat="1" ht="21.75" customHeight="1">
      <c r="A702" s="39"/>
      <c r="B702" s="40"/>
      <c r="C702" s="234" t="s">
        <v>1150</v>
      </c>
      <c r="D702" s="234" t="s">
        <v>125</v>
      </c>
      <c r="E702" s="235" t="s">
        <v>1151</v>
      </c>
      <c r="F702" s="236" t="s">
        <v>1152</v>
      </c>
      <c r="G702" s="237" t="s">
        <v>616</v>
      </c>
      <c r="H702" s="301"/>
      <c r="I702" s="239"/>
      <c r="J702" s="240">
        <f>ROUND(I702*H702,2)</f>
        <v>0</v>
      </c>
      <c r="K702" s="236" t="s">
        <v>159</v>
      </c>
      <c r="L702" s="45"/>
      <c r="M702" s="241" t="s">
        <v>1</v>
      </c>
      <c r="N702" s="242" t="s">
        <v>43</v>
      </c>
      <c r="O702" s="92"/>
      <c r="P702" s="243">
        <f>O702*H702</f>
        <v>0</v>
      </c>
      <c r="Q702" s="243">
        <v>0</v>
      </c>
      <c r="R702" s="243">
        <f>Q702*H702</f>
        <v>0</v>
      </c>
      <c r="S702" s="243">
        <v>0</v>
      </c>
      <c r="T702" s="244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45" t="s">
        <v>329</v>
      </c>
      <c r="AT702" s="245" t="s">
        <v>125</v>
      </c>
      <c r="AU702" s="245" t="s">
        <v>88</v>
      </c>
      <c r="AY702" s="18" t="s">
        <v>124</v>
      </c>
      <c r="BE702" s="246">
        <f>IF(N702="základní",J702,0)</f>
        <v>0</v>
      </c>
      <c r="BF702" s="246">
        <f>IF(N702="snížená",J702,0)</f>
        <v>0</v>
      </c>
      <c r="BG702" s="246">
        <f>IF(N702="zákl. přenesená",J702,0)</f>
        <v>0</v>
      </c>
      <c r="BH702" s="246">
        <f>IF(N702="sníž. přenesená",J702,0)</f>
        <v>0</v>
      </c>
      <c r="BI702" s="246">
        <f>IF(N702="nulová",J702,0)</f>
        <v>0</v>
      </c>
      <c r="BJ702" s="18" t="s">
        <v>86</v>
      </c>
      <c r="BK702" s="246">
        <f>ROUND(I702*H702,2)</f>
        <v>0</v>
      </c>
      <c r="BL702" s="18" t="s">
        <v>329</v>
      </c>
      <c r="BM702" s="245" t="s">
        <v>1153</v>
      </c>
    </row>
    <row r="703" spans="1:63" s="12" customFormat="1" ht="22.8" customHeight="1">
      <c r="A703" s="12"/>
      <c r="B703" s="220"/>
      <c r="C703" s="221"/>
      <c r="D703" s="222" t="s">
        <v>77</v>
      </c>
      <c r="E703" s="247" t="s">
        <v>1154</v>
      </c>
      <c r="F703" s="247" t="s">
        <v>1155</v>
      </c>
      <c r="G703" s="221"/>
      <c r="H703" s="221"/>
      <c r="I703" s="224"/>
      <c r="J703" s="248">
        <f>BK703</f>
        <v>0</v>
      </c>
      <c r="K703" s="221"/>
      <c r="L703" s="226"/>
      <c r="M703" s="227"/>
      <c r="N703" s="228"/>
      <c r="O703" s="228"/>
      <c r="P703" s="229">
        <f>SUM(P704:P858)</f>
        <v>0</v>
      </c>
      <c r="Q703" s="228"/>
      <c r="R703" s="229">
        <f>SUM(R704:R858)</f>
        <v>4.218192624009999</v>
      </c>
      <c r="S703" s="228"/>
      <c r="T703" s="230">
        <f>SUM(T704:T858)</f>
        <v>0</v>
      </c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R703" s="231" t="s">
        <v>88</v>
      </c>
      <c r="AT703" s="232" t="s">
        <v>77</v>
      </c>
      <c r="AU703" s="232" t="s">
        <v>86</v>
      </c>
      <c r="AY703" s="231" t="s">
        <v>124</v>
      </c>
      <c r="BK703" s="233">
        <f>SUM(BK704:BK858)</f>
        <v>0</v>
      </c>
    </row>
    <row r="704" spans="1:65" s="2" customFormat="1" ht="21.75" customHeight="1">
      <c r="A704" s="39"/>
      <c r="B704" s="40"/>
      <c r="C704" s="234" t="s">
        <v>1156</v>
      </c>
      <c r="D704" s="234" t="s">
        <v>125</v>
      </c>
      <c r="E704" s="235" t="s">
        <v>1157</v>
      </c>
      <c r="F704" s="236" t="s">
        <v>1158</v>
      </c>
      <c r="G704" s="237" t="s">
        <v>225</v>
      </c>
      <c r="H704" s="238">
        <v>38.522</v>
      </c>
      <c r="I704" s="239"/>
      <c r="J704" s="240">
        <f>ROUND(I704*H704,2)</f>
        <v>0</v>
      </c>
      <c r="K704" s="236" t="s">
        <v>159</v>
      </c>
      <c r="L704" s="45"/>
      <c r="M704" s="241" t="s">
        <v>1</v>
      </c>
      <c r="N704" s="242" t="s">
        <v>43</v>
      </c>
      <c r="O704" s="92"/>
      <c r="P704" s="243">
        <f>O704*H704</f>
        <v>0</v>
      </c>
      <c r="Q704" s="243">
        <v>0.000144</v>
      </c>
      <c r="R704" s="243">
        <f>Q704*H704</f>
        <v>0.005547168</v>
      </c>
      <c r="S704" s="243">
        <v>0</v>
      </c>
      <c r="T704" s="244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45" t="s">
        <v>329</v>
      </c>
      <c r="AT704" s="245" t="s">
        <v>125</v>
      </c>
      <c r="AU704" s="245" t="s">
        <v>88</v>
      </c>
      <c r="AY704" s="18" t="s">
        <v>124</v>
      </c>
      <c r="BE704" s="246">
        <f>IF(N704="základní",J704,0)</f>
        <v>0</v>
      </c>
      <c r="BF704" s="246">
        <f>IF(N704="snížená",J704,0)</f>
        <v>0</v>
      </c>
      <c r="BG704" s="246">
        <f>IF(N704="zákl. přenesená",J704,0)</f>
        <v>0</v>
      </c>
      <c r="BH704" s="246">
        <f>IF(N704="sníž. přenesená",J704,0)</f>
        <v>0</v>
      </c>
      <c r="BI704" s="246">
        <f>IF(N704="nulová",J704,0)</f>
        <v>0</v>
      </c>
      <c r="BJ704" s="18" t="s">
        <v>86</v>
      </c>
      <c r="BK704" s="246">
        <f>ROUND(I704*H704,2)</f>
        <v>0</v>
      </c>
      <c r="BL704" s="18" t="s">
        <v>329</v>
      </c>
      <c r="BM704" s="245" t="s">
        <v>1159</v>
      </c>
    </row>
    <row r="705" spans="1:51" s="13" customFormat="1" ht="12">
      <c r="A705" s="13"/>
      <c r="B705" s="256"/>
      <c r="C705" s="257"/>
      <c r="D705" s="249" t="s">
        <v>227</v>
      </c>
      <c r="E705" s="258" t="s">
        <v>1</v>
      </c>
      <c r="F705" s="259" t="s">
        <v>681</v>
      </c>
      <c r="G705" s="257"/>
      <c r="H705" s="258" t="s">
        <v>1</v>
      </c>
      <c r="I705" s="260"/>
      <c r="J705" s="257"/>
      <c r="K705" s="257"/>
      <c r="L705" s="261"/>
      <c r="M705" s="262"/>
      <c r="N705" s="263"/>
      <c r="O705" s="263"/>
      <c r="P705" s="263"/>
      <c r="Q705" s="263"/>
      <c r="R705" s="263"/>
      <c r="S705" s="263"/>
      <c r="T705" s="264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65" t="s">
        <v>227</v>
      </c>
      <c r="AU705" s="265" t="s">
        <v>88</v>
      </c>
      <c r="AV705" s="13" t="s">
        <v>86</v>
      </c>
      <c r="AW705" s="13" t="s">
        <v>33</v>
      </c>
      <c r="AX705" s="13" t="s">
        <v>78</v>
      </c>
      <c r="AY705" s="265" t="s">
        <v>124</v>
      </c>
    </row>
    <row r="706" spans="1:51" s="14" customFormat="1" ht="12">
      <c r="A706" s="14"/>
      <c r="B706" s="266"/>
      <c r="C706" s="267"/>
      <c r="D706" s="249" t="s">
        <v>227</v>
      </c>
      <c r="E706" s="268" t="s">
        <v>1</v>
      </c>
      <c r="F706" s="269" t="s">
        <v>1160</v>
      </c>
      <c r="G706" s="267"/>
      <c r="H706" s="270">
        <v>17.952</v>
      </c>
      <c r="I706" s="271"/>
      <c r="J706" s="267"/>
      <c r="K706" s="267"/>
      <c r="L706" s="272"/>
      <c r="M706" s="273"/>
      <c r="N706" s="274"/>
      <c r="O706" s="274"/>
      <c r="P706" s="274"/>
      <c r="Q706" s="274"/>
      <c r="R706" s="274"/>
      <c r="S706" s="274"/>
      <c r="T706" s="275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76" t="s">
        <v>227</v>
      </c>
      <c r="AU706" s="276" t="s">
        <v>88</v>
      </c>
      <c r="AV706" s="14" t="s">
        <v>88</v>
      </c>
      <c r="AW706" s="14" t="s">
        <v>33</v>
      </c>
      <c r="AX706" s="14" t="s">
        <v>78</v>
      </c>
      <c r="AY706" s="276" t="s">
        <v>124</v>
      </c>
    </row>
    <row r="707" spans="1:51" s="14" customFormat="1" ht="12">
      <c r="A707" s="14"/>
      <c r="B707" s="266"/>
      <c r="C707" s="267"/>
      <c r="D707" s="249" t="s">
        <v>227</v>
      </c>
      <c r="E707" s="268" t="s">
        <v>1</v>
      </c>
      <c r="F707" s="269" t="s">
        <v>1161</v>
      </c>
      <c r="G707" s="267"/>
      <c r="H707" s="270">
        <v>20.57</v>
      </c>
      <c r="I707" s="271"/>
      <c r="J707" s="267"/>
      <c r="K707" s="267"/>
      <c r="L707" s="272"/>
      <c r="M707" s="273"/>
      <c r="N707" s="274"/>
      <c r="O707" s="274"/>
      <c r="P707" s="274"/>
      <c r="Q707" s="274"/>
      <c r="R707" s="274"/>
      <c r="S707" s="274"/>
      <c r="T707" s="275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76" t="s">
        <v>227</v>
      </c>
      <c r="AU707" s="276" t="s">
        <v>88</v>
      </c>
      <c r="AV707" s="14" t="s">
        <v>88</v>
      </c>
      <c r="AW707" s="14" t="s">
        <v>33</v>
      </c>
      <c r="AX707" s="14" t="s">
        <v>78</v>
      </c>
      <c r="AY707" s="276" t="s">
        <v>124</v>
      </c>
    </row>
    <row r="708" spans="1:51" s="15" customFormat="1" ht="12">
      <c r="A708" s="15"/>
      <c r="B708" s="277"/>
      <c r="C708" s="278"/>
      <c r="D708" s="249" t="s">
        <v>227</v>
      </c>
      <c r="E708" s="279" t="s">
        <v>1</v>
      </c>
      <c r="F708" s="280" t="s">
        <v>257</v>
      </c>
      <c r="G708" s="278"/>
      <c r="H708" s="281">
        <v>38.522</v>
      </c>
      <c r="I708" s="282"/>
      <c r="J708" s="278"/>
      <c r="K708" s="278"/>
      <c r="L708" s="283"/>
      <c r="M708" s="284"/>
      <c r="N708" s="285"/>
      <c r="O708" s="285"/>
      <c r="P708" s="285"/>
      <c r="Q708" s="285"/>
      <c r="R708" s="285"/>
      <c r="S708" s="285"/>
      <c r="T708" s="286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87" t="s">
        <v>227</v>
      </c>
      <c r="AU708" s="287" t="s">
        <v>88</v>
      </c>
      <c r="AV708" s="15" t="s">
        <v>123</v>
      </c>
      <c r="AW708" s="15" t="s">
        <v>33</v>
      </c>
      <c r="AX708" s="15" t="s">
        <v>86</v>
      </c>
      <c r="AY708" s="287" t="s">
        <v>124</v>
      </c>
    </row>
    <row r="709" spans="1:65" s="2" customFormat="1" ht="21.75" customHeight="1">
      <c r="A709" s="39"/>
      <c r="B709" s="40"/>
      <c r="C709" s="234" t="s">
        <v>1162</v>
      </c>
      <c r="D709" s="234" t="s">
        <v>125</v>
      </c>
      <c r="E709" s="235" t="s">
        <v>1163</v>
      </c>
      <c r="F709" s="236" t="s">
        <v>1164</v>
      </c>
      <c r="G709" s="237" t="s">
        <v>225</v>
      </c>
      <c r="H709" s="238">
        <v>315.16</v>
      </c>
      <c r="I709" s="239"/>
      <c r="J709" s="240">
        <f>ROUND(I709*H709,2)</f>
        <v>0</v>
      </c>
      <c r="K709" s="236" t="s">
        <v>159</v>
      </c>
      <c r="L709" s="45"/>
      <c r="M709" s="241" t="s">
        <v>1</v>
      </c>
      <c r="N709" s="242" t="s">
        <v>43</v>
      </c>
      <c r="O709" s="92"/>
      <c r="P709" s="243">
        <f>O709*H709</f>
        <v>0</v>
      </c>
      <c r="Q709" s="243">
        <v>8E-05</v>
      </c>
      <c r="R709" s="243">
        <f>Q709*H709</f>
        <v>0.025212800000000004</v>
      </c>
      <c r="S709" s="243">
        <v>0</v>
      </c>
      <c r="T709" s="244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45" t="s">
        <v>329</v>
      </c>
      <c r="AT709" s="245" t="s">
        <v>125</v>
      </c>
      <c r="AU709" s="245" t="s">
        <v>88</v>
      </c>
      <c r="AY709" s="18" t="s">
        <v>124</v>
      </c>
      <c r="BE709" s="246">
        <f>IF(N709="základní",J709,0)</f>
        <v>0</v>
      </c>
      <c r="BF709" s="246">
        <f>IF(N709="snížená",J709,0)</f>
        <v>0</v>
      </c>
      <c r="BG709" s="246">
        <f>IF(N709="zákl. přenesená",J709,0)</f>
        <v>0</v>
      </c>
      <c r="BH709" s="246">
        <f>IF(N709="sníž. přenesená",J709,0)</f>
        <v>0</v>
      </c>
      <c r="BI709" s="246">
        <f>IF(N709="nulová",J709,0)</f>
        <v>0</v>
      </c>
      <c r="BJ709" s="18" t="s">
        <v>86</v>
      </c>
      <c r="BK709" s="246">
        <f>ROUND(I709*H709,2)</f>
        <v>0</v>
      </c>
      <c r="BL709" s="18" t="s">
        <v>329</v>
      </c>
      <c r="BM709" s="245" t="s">
        <v>1165</v>
      </c>
    </row>
    <row r="710" spans="1:51" s="14" customFormat="1" ht="12">
      <c r="A710" s="14"/>
      <c r="B710" s="266"/>
      <c r="C710" s="267"/>
      <c r="D710" s="249" t="s">
        <v>227</v>
      </c>
      <c r="E710" s="268" t="s">
        <v>1</v>
      </c>
      <c r="F710" s="269" t="s">
        <v>173</v>
      </c>
      <c r="G710" s="267"/>
      <c r="H710" s="270">
        <v>315.16</v>
      </c>
      <c r="I710" s="271"/>
      <c r="J710" s="267"/>
      <c r="K710" s="267"/>
      <c r="L710" s="272"/>
      <c r="M710" s="273"/>
      <c r="N710" s="274"/>
      <c r="O710" s="274"/>
      <c r="P710" s="274"/>
      <c r="Q710" s="274"/>
      <c r="R710" s="274"/>
      <c r="S710" s="274"/>
      <c r="T710" s="275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76" t="s">
        <v>227</v>
      </c>
      <c r="AU710" s="276" t="s">
        <v>88</v>
      </c>
      <c r="AV710" s="14" t="s">
        <v>88</v>
      </c>
      <c r="AW710" s="14" t="s">
        <v>33</v>
      </c>
      <c r="AX710" s="14" t="s">
        <v>86</v>
      </c>
      <c r="AY710" s="276" t="s">
        <v>124</v>
      </c>
    </row>
    <row r="711" spans="1:65" s="2" customFormat="1" ht="21.75" customHeight="1">
      <c r="A711" s="39"/>
      <c r="B711" s="40"/>
      <c r="C711" s="234" t="s">
        <v>1166</v>
      </c>
      <c r="D711" s="234" t="s">
        <v>125</v>
      </c>
      <c r="E711" s="235" t="s">
        <v>1167</v>
      </c>
      <c r="F711" s="236" t="s">
        <v>1168</v>
      </c>
      <c r="G711" s="237" t="s">
        <v>225</v>
      </c>
      <c r="H711" s="238">
        <v>315.16</v>
      </c>
      <c r="I711" s="239"/>
      <c r="J711" s="240">
        <f>ROUND(I711*H711,2)</f>
        <v>0</v>
      </c>
      <c r="K711" s="236" t="s">
        <v>159</v>
      </c>
      <c r="L711" s="45"/>
      <c r="M711" s="241" t="s">
        <v>1</v>
      </c>
      <c r="N711" s="242" t="s">
        <v>43</v>
      </c>
      <c r="O711" s="92"/>
      <c r="P711" s="243">
        <f>O711*H711</f>
        <v>0</v>
      </c>
      <c r="Q711" s="243">
        <v>0</v>
      </c>
      <c r="R711" s="243">
        <f>Q711*H711</f>
        <v>0</v>
      </c>
      <c r="S711" s="243">
        <v>0</v>
      </c>
      <c r="T711" s="244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45" t="s">
        <v>329</v>
      </c>
      <c r="AT711" s="245" t="s">
        <v>125</v>
      </c>
      <c r="AU711" s="245" t="s">
        <v>88</v>
      </c>
      <c r="AY711" s="18" t="s">
        <v>124</v>
      </c>
      <c r="BE711" s="246">
        <f>IF(N711="základní",J711,0)</f>
        <v>0</v>
      </c>
      <c r="BF711" s="246">
        <f>IF(N711="snížená",J711,0)</f>
        <v>0</v>
      </c>
      <c r="BG711" s="246">
        <f>IF(N711="zákl. přenesená",J711,0)</f>
        <v>0</v>
      </c>
      <c r="BH711" s="246">
        <f>IF(N711="sníž. přenesená",J711,0)</f>
        <v>0</v>
      </c>
      <c r="BI711" s="246">
        <f>IF(N711="nulová",J711,0)</f>
        <v>0</v>
      </c>
      <c r="BJ711" s="18" t="s">
        <v>86</v>
      </c>
      <c r="BK711" s="246">
        <f>ROUND(I711*H711,2)</f>
        <v>0</v>
      </c>
      <c r="BL711" s="18" t="s">
        <v>329</v>
      </c>
      <c r="BM711" s="245" t="s">
        <v>1169</v>
      </c>
    </row>
    <row r="712" spans="1:51" s="14" customFormat="1" ht="12">
      <c r="A712" s="14"/>
      <c r="B712" s="266"/>
      <c r="C712" s="267"/>
      <c r="D712" s="249" t="s">
        <v>227</v>
      </c>
      <c r="E712" s="268" t="s">
        <v>1</v>
      </c>
      <c r="F712" s="269" t="s">
        <v>173</v>
      </c>
      <c r="G712" s="267"/>
      <c r="H712" s="270">
        <v>315.16</v>
      </c>
      <c r="I712" s="271"/>
      <c r="J712" s="267"/>
      <c r="K712" s="267"/>
      <c r="L712" s="272"/>
      <c r="M712" s="273"/>
      <c r="N712" s="274"/>
      <c r="O712" s="274"/>
      <c r="P712" s="274"/>
      <c r="Q712" s="274"/>
      <c r="R712" s="274"/>
      <c r="S712" s="274"/>
      <c r="T712" s="275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76" t="s">
        <v>227</v>
      </c>
      <c r="AU712" s="276" t="s">
        <v>88</v>
      </c>
      <c r="AV712" s="14" t="s">
        <v>88</v>
      </c>
      <c r="AW712" s="14" t="s">
        <v>33</v>
      </c>
      <c r="AX712" s="14" t="s">
        <v>86</v>
      </c>
      <c r="AY712" s="276" t="s">
        <v>124</v>
      </c>
    </row>
    <row r="713" spans="1:65" s="2" customFormat="1" ht="21.75" customHeight="1">
      <c r="A713" s="39"/>
      <c r="B713" s="40"/>
      <c r="C713" s="234" t="s">
        <v>1170</v>
      </c>
      <c r="D713" s="234" t="s">
        <v>125</v>
      </c>
      <c r="E713" s="235" t="s">
        <v>1171</v>
      </c>
      <c r="F713" s="236" t="s">
        <v>1172</v>
      </c>
      <c r="G713" s="237" t="s">
        <v>225</v>
      </c>
      <c r="H713" s="238">
        <v>315.16</v>
      </c>
      <c r="I713" s="239"/>
      <c r="J713" s="240">
        <f>ROUND(I713*H713,2)</f>
        <v>0</v>
      </c>
      <c r="K713" s="236" t="s">
        <v>159</v>
      </c>
      <c r="L713" s="45"/>
      <c r="M713" s="241" t="s">
        <v>1</v>
      </c>
      <c r="N713" s="242" t="s">
        <v>43</v>
      </c>
      <c r="O713" s="92"/>
      <c r="P713" s="243">
        <f>O713*H713</f>
        <v>0</v>
      </c>
      <c r="Q713" s="243">
        <v>0.00016875</v>
      </c>
      <c r="R713" s="243">
        <f>Q713*H713</f>
        <v>0.05318325000000001</v>
      </c>
      <c r="S713" s="243">
        <v>0</v>
      </c>
      <c r="T713" s="244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45" t="s">
        <v>329</v>
      </c>
      <c r="AT713" s="245" t="s">
        <v>125</v>
      </c>
      <c r="AU713" s="245" t="s">
        <v>88</v>
      </c>
      <c r="AY713" s="18" t="s">
        <v>124</v>
      </c>
      <c r="BE713" s="246">
        <f>IF(N713="základní",J713,0)</f>
        <v>0</v>
      </c>
      <c r="BF713" s="246">
        <f>IF(N713="snížená",J713,0)</f>
        <v>0</v>
      </c>
      <c r="BG713" s="246">
        <f>IF(N713="zákl. přenesená",J713,0)</f>
        <v>0</v>
      </c>
      <c r="BH713" s="246">
        <f>IF(N713="sníž. přenesená",J713,0)</f>
        <v>0</v>
      </c>
      <c r="BI713" s="246">
        <f>IF(N713="nulová",J713,0)</f>
        <v>0</v>
      </c>
      <c r="BJ713" s="18" t="s">
        <v>86</v>
      </c>
      <c r="BK713" s="246">
        <f>ROUND(I713*H713,2)</f>
        <v>0</v>
      </c>
      <c r="BL713" s="18" t="s">
        <v>329</v>
      </c>
      <c r="BM713" s="245" t="s">
        <v>1173</v>
      </c>
    </row>
    <row r="714" spans="1:51" s="14" customFormat="1" ht="12">
      <c r="A714" s="14"/>
      <c r="B714" s="266"/>
      <c r="C714" s="267"/>
      <c r="D714" s="249" t="s">
        <v>227</v>
      </c>
      <c r="E714" s="268" t="s">
        <v>1</v>
      </c>
      <c r="F714" s="269" t="s">
        <v>173</v>
      </c>
      <c r="G714" s="267"/>
      <c r="H714" s="270">
        <v>315.16</v>
      </c>
      <c r="I714" s="271"/>
      <c r="J714" s="267"/>
      <c r="K714" s="267"/>
      <c r="L714" s="272"/>
      <c r="M714" s="273"/>
      <c r="N714" s="274"/>
      <c r="O714" s="274"/>
      <c r="P714" s="274"/>
      <c r="Q714" s="274"/>
      <c r="R714" s="274"/>
      <c r="S714" s="274"/>
      <c r="T714" s="275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76" t="s">
        <v>227</v>
      </c>
      <c r="AU714" s="276" t="s">
        <v>88</v>
      </c>
      <c r="AV714" s="14" t="s">
        <v>88</v>
      </c>
      <c r="AW714" s="14" t="s">
        <v>33</v>
      </c>
      <c r="AX714" s="14" t="s">
        <v>86</v>
      </c>
      <c r="AY714" s="276" t="s">
        <v>124</v>
      </c>
    </row>
    <row r="715" spans="1:65" s="2" customFormat="1" ht="21.75" customHeight="1">
      <c r="A715" s="39"/>
      <c r="B715" s="40"/>
      <c r="C715" s="234" t="s">
        <v>1174</v>
      </c>
      <c r="D715" s="234" t="s">
        <v>125</v>
      </c>
      <c r="E715" s="235" t="s">
        <v>1175</v>
      </c>
      <c r="F715" s="236" t="s">
        <v>1176</v>
      </c>
      <c r="G715" s="237" t="s">
        <v>225</v>
      </c>
      <c r="H715" s="238">
        <v>315.16</v>
      </c>
      <c r="I715" s="239"/>
      <c r="J715" s="240">
        <f>ROUND(I715*H715,2)</f>
        <v>0</v>
      </c>
      <c r="K715" s="236" t="s">
        <v>159</v>
      </c>
      <c r="L715" s="45"/>
      <c r="M715" s="241" t="s">
        <v>1</v>
      </c>
      <c r="N715" s="242" t="s">
        <v>43</v>
      </c>
      <c r="O715" s="92"/>
      <c r="P715" s="243">
        <f>O715*H715</f>
        <v>0</v>
      </c>
      <c r="Q715" s="243">
        <v>0.00012305</v>
      </c>
      <c r="R715" s="243">
        <f>Q715*H715</f>
        <v>0.03878043800000001</v>
      </c>
      <c r="S715" s="243">
        <v>0</v>
      </c>
      <c r="T715" s="244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45" t="s">
        <v>329</v>
      </c>
      <c r="AT715" s="245" t="s">
        <v>125</v>
      </c>
      <c r="AU715" s="245" t="s">
        <v>88</v>
      </c>
      <c r="AY715" s="18" t="s">
        <v>124</v>
      </c>
      <c r="BE715" s="246">
        <f>IF(N715="základní",J715,0)</f>
        <v>0</v>
      </c>
      <c r="BF715" s="246">
        <f>IF(N715="snížená",J715,0)</f>
        <v>0</v>
      </c>
      <c r="BG715" s="246">
        <f>IF(N715="zákl. přenesená",J715,0)</f>
        <v>0</v>
      </c>
      <c r="BH715" s="246">
        <f>IF(N715="sníž. přenesená",J715,0)</f>
        <v>0</v>
      </c>
      <c r="BI715" s="246">
        <f>IF(N715="nulová",J715,0)</f>
        <v>0</v>
      </c>
      <c r="BJ715" s="18" t="s">
        <v>86</v>
      </c>
      <c r="BK715" s="246">
        <f>ROUND(I715*H715,2)</f>
        <v>0</v>
      </c>
      <c r="BL715" s="18" t="s">
        <v>329</v>
      </c>
      <c r="BM715" s="245" t="s">
        <v>1177</v>
      </c>
    </row>
    <row r="716" spans="1:51" s="14" customFormat="1" ht="12">
      <c r="A716" s="14"/>
      <c r="B716" s="266"/>
      <c r="C716" s="267"/>
      <c r="D716" s="249" t="s">
        <v>227</v>
      </c>
      <c r="E716" s="268" t="s">
        <v>1</v>
      </c>
      <c r="F716" s="269" t="s">
        <v>173</v>
      </c>
      <c r="G716" s="267"/>
      <c r="H716" s="270">
        <v>315.16</v>
      </c>
      <c r="I716" s="271"/>
      <c r="J716" s="267"/>
      <c r="K716" s="267"/>
      <c r="L716" s="272"/>
      <c r="M716" s="273"/>
      <c r="N716" s="274"/>
      <c r="O716" s="274"/>
      <c r="P716" s="274"/>
      <c r="Q716" s="274"/>
      <c r="R716" s="274"/>
      <c r="S716" s="274"/>
      <c r="T716" s="275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76" t="s">
        <v>227</v>
      </c>
      <c r="AU716" s="276" t="s">
        <v>88</v>
      </c>
      <c r="AV716" s="14" t="s">
        <v>88</v>
      </c>
      <c r="AW716" s="14" t="s">
        <v>33</v>
      </c>
      <c r="AX716" s="14" t="s">
        <v>86</v>
      </c>
      <c r="AY716" s="276" t="s">
        <v>124</v>
      </c>
    </row>
    <row r="717" spans="1:65" s="2" customFormat="1" ht="21.75" customHeight="1">
      <c r="A717" s="39"/>
      <c r="B717" s="40"/>
      <c r="C717" s="234" t="s">
        <v>1178</v>
      </c>
      <c r="D717" s="234" t="s">
        <v>125</v>
      </c>
      <c r="E717" s="235" t="s">
        <v>1179</v>
      </c>
      <c r="F717" s="236" t="s">
        <v>1180</v>
      </c>
      <c r="G717" s="237" t="s">
        <v>225</v>
      </c>
      <c r="H717" s="238">
        <v>315.16</v>
      </c>
      <c r="I717" s="239"/>
      <c r="J717" s="240">
        <f>ROUND(I717*H717,2)</f>
        <v>0</v>
      </c>
      <c r="K717" s="236" t="s">
        <v>159</v>
      </c>
      <c r="L717" s="45"/>
      <c r="M717" s="241" t="s">
        <v>1</v>
      </c>
      <c r="N717" s="242" t="s">
        <v>43</v>
      </c>
      <c r="O717" s="92"/>
      <c r="P717" s="243">
        <f>O717*H717</f>
        <v>0</v>
      </c>
      <c r="Q717" s="243">
        <v>0.00012305</v>
      </c>
      <c r="R717" s="243">
        <f>Q717*H717</f>
        <v>0.03878043800000001</v>
      </c>
      <c r="S717" s="243">
        <v>0</v>
      </c>
      <c r="T717" s="244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45" t="s">
        <v>329</v>
      </c>
      <c r="AT717" s="245" t="s">
        <v>125</v>
      </c>
      <c r="AU717" s="245" t="s">
        <v>88</v>
      </c>
      <c r="AY717" s="18" t="s">
        <v>124</v>
      </c>
      <c r="BE717" s="246">
        <f>IF(N717="základní",J717,0)</f>
        <v>0</v>
      </c>
      <c r="BF717" s="246">
        <f>IF(N717="snížená",J717,0)</f>
        <v>0</v>
      </c>
      <c r="BG717" s="246">
        <f>IF(N717="zákl. přenesená",J717,0)</f>
        <v>0</v>
      </c>
      <c r="BH717" s="246">
        <f>IF(N717="sníž. přenesená",J717,0)</f>
        <v>0</v>
      </c>
      <c r="BI717" s="246">
        <f>IF(N717="nulová",J717,0)</f>
        <v>0</v>
      </c>
      <c r="BJ717" s="18" t="s">
        <v>86</v>
      </c>
      <c r="BK717" s="246">
        <f>ROUND(I717*H717,2)</f>
        <v>0</v>
      </c>
      <c r="BL717" s="18" t="s">
        <v>329</v>
      </c>
      <c r="BM717" s="245" t="s">
        <v>1181</v>
      </c>
    </row>
    <row r="718" spans="1:51" s="14" customFormat="1" ht="12">
      <c r="A718" s="14"/>
      <c r="B718" s="266"/>
      <c r="C718" s="267"/>
      <c r="D718" s="249" t="s">
        <v>227</v>
      </c>
      <c r="E718" s="268" t="s">
        <v>1</v>
      </c>
      <c r="F718" s="269" t="s">
        <v>1182</v>
      </c>
      <c r="G718" s="267"/>
      <c r="H718" s="270">
        <v>7.8</v>
      </c>
      <c r="I718" s="271"/>
      <c r="J718" s="267"/>
      <c r="K718" s="267"/>
      <c r="L718" s="272"/>
      <c r="M718" s="273"/>
      <c r="N718" s="274"/>
      <c r="O718" s="274"/>
      <c r="P718" s="274"/>
      <c r="Q718" s="274"/>
      <c r="R718" s="274"/>
      <c r="S718" s="274"/>
      <c r="T718" s="275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76" t="s">
        <v>227</v>
      </c>
      <c r="AU718" s="276" t="s">
        <v>88</v>
      </c>
      <c r="AV718" s="14" t="s">
        <v>88</v>
      </c>
      <c r="AW718" s="14" t="s">
        <v>33</v>
      </c>
      <c r="AX718" s="14" t="s">
        <v>78</v>
      </c>
      <c r="AY718" s="276" t="s">
        <v>124</v>
      </c>
    </row>
    <row r="719" spans="1:51" s="14" customFormat="1" ht="12">
      <c r="A719" s="14"/>
      <c r="B719" s="266"/>
      <c r="C719" s="267"/>
      <c r="D719" s="249" t="s">
        <v>227</v>
      </c>
      <c r="E719" s="268" t="s">
        <v>1</v>
      </c>
      <c r="F719" s="269" t="s">
        <v>1183</v>
      </c>
      <c r="G719" s="267"/>
      <c r="H719" s="270">
        <v>0.72</v>
      </c>
      <c r="I719" s="271"/>
      <c r="J719" s="267"/>
      <c r="K719" s="267"/>
      <c r="L719" s="272"/>
      <c r="M719" s="273"/>
      <c r="N719" s="274"/>
      <c r="O719" s="274"/>
      <c r="P719" s="274"/>
      <c r="Q719" s="274"/>
      <c r="R719" s="274"/>
      <c r="S719" s="274"/>
      <c r="T719" s="275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76" t="s">
        <v>227</v>
      </c>
      <c r="AU719" s="276" t="s">
        <v>88</v>
      </c>
      <c r="AV719" s="14" t="s">
        <v>88</v>
      </c>
      <c r="AW719" s="14" t="s">
        <v>33</v>
      </c>
      <c r="AX719" s="14" t="s">
        <v>78</v>
      </c>
      <c r="AY719" s="276" t="s">
        <v>124</v>
      </c>
    </row>
    <row r="720" spans="1:51" s="14" customFormat="1" ht="12">
      <c r="A720" s="14"/>
      <c r="B720" s="266"/>
      <c r="C720" s="267"/>
      <c r="D720" s="249" t="s">
        <v>227</v>
      </c>
      <c r="E720" s="268" t="s">
        <v>1</v>
      </c>
      <c r="F720" s="269" t="s">
        <v>1184</v>
      </c>
      <c r="G720" s="267"/>
      <c r="H720" s="270">
        <v>132.48</v>
      </c>
      <c r="I720" s="271"/>
      <c r="J720" s="267"/>
      <c r="K720" s="267"/>
      <c r="L720" s="272"/>
      <c r="M720" s="273"/>
      <c r="N720" s="274"/>
      <c r="O720" s="274"/>
      <c r="P720" s="274"/>
      <c r="Q720" s="274"/>
      <c r="R720" s="274"/>
      <c r="S720" s="274"/>
      <c r="T720" s="275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76" t="s">
        <v>227</v>
      </c>
      <c r="AU720" s="276" t="s">
        <v>88</v>
      </c>
      <c r="AV720" s="14" t="s">
        <v>88</v>
      </c>
      <c r="AW720" s="14" t="s">
        <v>33</v>
      </c>
      <c r="AX720" s="14" t="s">
        <v>78</v>
      </c>
      <c r="AY720" s="276" t="s">
        <v>124</v>
      </c>
    </row>
    <row r="721" spans="1:51" s="14" customFormat="1" ht="12">
      <c r="A721" s="14"/>
      <c r="B721" s="266"/>
      <c r="C721" s="267"/>
      <c r="D721" s="249" t="s">
        <v>227</v>
      </c>
      <c r="E721" s="268" t="s">
        <v>1</v>
      </c>
      <c r="F721" s="269" t="s">
        <v>1185</v>
      </c>
      <c r="G721" s="267"/>
      <c r="H721" s="270">
        <v>29.16</v>
      </c>
      <c r="I721" s="271"/>
      <c r="J721" s="267"/>
      <c r="K721" s="267"/>
      <c r="L721" s="272"/>
      <c r="M721" s="273"/>
      <c r="N721" s="274"/>
      <c r="O721" s="274"/>
      <c r="P721" s="274"/>
      <c r="Q721" s="274"/>
      <c r="R721" s="274"/>
      <c r="S721" s="274"/>
      <c r="T721" s="275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76" t="s">
        <v>227</v>
      </c>
      <c r="AU721" s="276" t="s">
        <v>88</v>
      </c>
      <c r="AV721" s="14" t="s">
        <v>88</v>
      </c>
      <c r="AW721" s="14" t="s">
        <v>33</v>
      </c>
      <c r="AX721" s="14" t="s">
        <v>78</v>
      </c>
      <c r="AY721" s="276" t="s">
        <v>124</v>
      </c>
    </row>
    <row r="722" spans="1:51" s="14" customFormat="1" ht="12">
      <c r="A722" s="14"/>
      <c r="B722" s="266"/>
      <c r="C722" s="267"/>
      <c r="D722" s="249" t="s">
        <v>227</v>
      </c>
      <c r="E722" s="268" t="s">
        <v>1</v>
      </c>
      <c r="F722" s="269" t="s">
        <v>1186</v>
      </c>
      <c r="G722" s="267"/>
      <c r="H722" s="270">
        <v>37.5</v>
      </c>
      <c r="I722" s="271"/>
      <c r="J722" s="267"/>
      <c r="K722" s="267"/>
      <c r="L722" s="272"/>
      <c r="M722" s="273"/>
      <c r="N722" s="274"/>
      <c r="O722" s="274"/>
      <c r="P722" s="274"/>
      <c r="Q722" s="274"/>
      <c r="R722" s="274"/>
      <c r="S722" s="274"/>
      <c r="T722" s="275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76" t="s">
        <v>227</v>
      </c>
      <c r="AU722" s="276" t="s">
        <v>88</v>
      </c>
      <c r="AV722" s="14" t="s">
        <v>88</v>
      </c>
      <c r="AW722" s="14" t="s">
        <v>33</v>
      </c>
      <c r="AX722" s="14" t="s">
        <v>78</v>
      </c>
      <c r="AY722" s="276" t="s">
        <v>124</v>
      </c>
    </row>
    <row r="723" spans="1:51" s="14" customFormat="1" ht="12">
      <c r="A723" s="14"/>
      <c r="B723" s="266"/>
      <c r="C723" s="267"/>
      <c r="D723" s="249" t="s">
        <v>227</v>
      </c>
      <c r="E723" s="268" t="s">
        <v>1</v>
      </c>
      <c r="F723" s="269" t="s">
        <v>1187</v>
      </c>
      <c r="G723" s="267"/>
      <c r="H723" s="270">
        <v>7.84</v>
      </c>
      <c r="I723" s="271"/>
      <c r="J723" s="267"/>
      <c r="K723" s="267"/>
      <c r="L723" s="272"/>
      <c r="M723" s="273"/>
      <c r="N723" s="274"/>
      <c r="O723" s="274"/>
      <c r="P723" s="274"/>
      <c r="Q723" s="274"/>
      <c r="R723" s="274"/>
      <c r="S723" s="274"/>
      <c r="T723" s="275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76" t="s">
        <v>227</v>
      </c>
      <c r="AU723" s="276" t="s">
        <v>88</v>
      </c>
      <c r="AV723" s="14" t="s">
        <v>88</v>
      </c>
      <c r="AW723" s="14" t="s">
        <v>33</v>
      </c>
      <c r="AX723" s="14" t="s">
        <v>78</v>
      </c>
      <c r="AY723" s="276" t="s">
        <v>124</v>
      </c>
    </row>
    <row r="724" spans="1:51" s="14" customFormat="1" ht="12">
      <c r="A724" s="14"/>
      <c r="B724" s="266"/>
      <c r="C724" s="267"/>
      <c r="D724" s="249" t="s">
        <v>227</v>
      </c>
      <c r="E724" s="268" t="s">
        <v>1</v>
      </c>
      <c r="F724" s="269" t="s">
        <v>1188</v>
      </c>
      <c r="G724" s="267"/>
      <c r="H724" s="270">
        <v>0.5</v>
      </c>
      <c r="I724" s="271"/>
      <c r="J724" s="267"/>
      <c r="K724" s="267"/>
      <c r="L724" s="272"/>
      <c r="M724" s="273"/>
      <c r="N724" s="274"/>
      <c r="O724" s="274"/>
      <c r="P724" s="274"/>
      <c r="Q724" s="274"/>
      <c r="R724" s="274"/>
      <c r="S724" s="274"/>
      <c r="T724" s="275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76" t="s">
        <v>227</v>
      </c>
      <c r="AU724" s="276" t="s">
        <v>88</v>
      </c>
      <c r="AV724" s="14" t="s">
        <v>88</v>
      </c>
      <c r="AW724" s="14" t="s">
        <v>33</v>
      </c>
      <c r="AX724" s="14" t="s">
        <v>78</v>
      </c>
      <c r="AY724" s="276" t="s">
        <v>124</v>
      </c>
    </row>
    <row r="725" spans="1:51" s="14" customFormat="1" ht="12">
      <c r="A725" s="14"/>
      <c r="B725" s="266"/>
      <c r="C725" s="267"/>
      <c r="D725" s="249" t="s">
        <v>227</v>
      </c>
      <c r="E725" s="268" t="s">
        <v>1</v>
      </c>
      <c r="F725" s="269" t="s">
        <v>1189</v>
      </c>
      <c r="G725" s="267"/>
      <c r="H725" s="270">
        <v>22</v>
      </c>
      <c r="I725" s="271"/>
      <c r="J725" s="267"/>
      <c r="K725" s="267"/>
      <c r="L725" s="272"/>
      <c r="M725" s="273"/>
      <c r="N725" s="274"/>
      <c r="O725" s="274"/>
      <c r="P725" s="274"/>
      <c r="Q725" s="274"/>
      <c r="R725" s="274"/>
      <c r="S725" s="274"/>
      <c r="T725" s="275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76" t="s">
        <v>227</v>
      </c>
      <c r="AU725" s="276" t="s">
        <v>88</v>
      </c>
      <c r="AV725" s="14" t="s">
        <v>88</v>
      </c>
      <c r="AW725" s="14" t="s">
        <v>33</v>
      </c>
      <c r="AX725" s="14" t="s">
        <v>78</v>
      </c>
      <c r="AY725" s="276" t="s">
        <v>124</v>
      </c>
    </row>
    <row r="726" spans="1:51" s="14" customFormat="1" ht="12">
      <c r="A726" s="14"/>
      <c r="B726" s="266"/>
      <c r="C726" s="267"/>
      <c r="D726" s="249" t="s">
        <v>227</v>
      </c>
      <c r="E726" s="268" t="s">
        <v>1</v>
      </c>
      <c r="F726" s="269" t="s">
        <v>1190</v>
      </c>
      <c r="G726" s="267"/>
      <c r="H726" s="270">
        <v>5</v>
      </c>
      <c r="I726" s="271"/>
      <c r="J726" s="267"/>
      <c r="K726" s="267"/>
      <c r="L726" s="272"/>
      <c r="M726" s="273"/>
      <c r="N726" s="274"/>
      <c r="O726" s="274"/>
      <c r="P726" s="274"/>
      <c r="Q726" s="274"/>
      <c r="R726" s="274"/>
      <c r="S726" s="274"/>
      <c r="T726" s="275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76" t="s">
        <v>227</v>
      </c>
      <c r="AU726" s="276" t="s">
        <v>88</v>
      </c>
      <c r="AV726" s="14" t="s">
        <v>88</v>
      </c>
      <c r="AW726" s="14" t="s">
        <v>33</v>
      </c>
      <c r="AX726" s="14" t="s">
        <v>78</v>
      </c>
      <c r="AY726" s="276" t="s">
        <v>124</v>
      </c>
    </row>
    <row r="727" spans="1:51" s="14" customFormat="1" ht="12">
      <c r="A727" s="14"/>
      <c r="B727" s="266"/>
      <c r="C727" s="267"/>
      <c r="D727" s="249" t="s">
        <v>227</v>
      </c>
      <c r="E727" s="268" t="s">
        <v>1</v>
      </c>
      <c r="F727" s="269" t="s">
        <v>1191</v>
      </c>
      <c r="G727" s="267"/>
      <c r="H727" s="270">
        <v>20</v>
      </c>
      <c r="I727" s="271"/>
      <c r="J727" s="267"/>
      <c r="K727" s="267"/>
      <c r="L727" s="272"/>
      <c r="M727" s="273"/>
      <c r="N727" s="274"/>
      <c r="O727" s="274"/>
      <c r="P727" s="274"/>
      <c r="Q727" s="274"/>
      <c r="R727" s="274"/>
      <c r="S727" s="274"/>
      <c r="T727" s="275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6" t="s">
        <v>227</v>
      </c>
      <c r="AU727" s="276" t="s">
        <v>88</v>
      </c>
      <c r="AV727" s="14" t="s">
        <v>88</v>
      </c>
      <c r="AW727" s="14" t="s">
        <v>33</v>
      </c>
      <c r="AX727" s="14" t="s">
        <v>78</v>
      </c>
      <c r="AY727" s="276" t="s">
        <v>124</v>
      </c>
    </row>
    <row r="728" spans="1:51" s="14" customFormat="1" ht="12">
      <c r="A728" s="14"/>
      <c r="B728" s="266"/>
      <c r="C728" s="267"/>
      <c r="D728" s="249" t="s">
        <v>227</v>
      </c>
      <c r="E728" s="268" t="s">
        <v>1</v>
      </c>
      <c r="F728" s="269" t="s">
        <v>1192</v>
      </c>
      <c r="G728" s="267"/>
      <c r="H728" s="270">
        <v>2.16</v>
      </c>
      <c r="I728" s="271"/>
      <c r="J728" s="267"/>
      <c r="K728" s="267"/>
      <c r="L728" s="272"/>
      <c r="M728" s="273"/>
      <c r="N728" s="274"/>
      <c r="O728" s="274"/>
      <c r="P728" s="274"/>
      <c r="Q728" s="274"/>
      <c r="R728" s="274"/>
      <c r="S728" s="274"/>
      <c r="T728" s="275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76" t="s">
        <v>227</v>
      </c>
      <c r="AU728" s="276" t="s">
        <v>88</v>
      </c>
      <c r="AV728" s="14" t="s">
        <v>88</v>
      </c>
      <c r="AW728" s="14" t="s">
        <v>33</v>
      </c>
      <c r="AX728" s="14" t="s">
        <v>78</v>
      </c>
      <c r="AY728" s="276" t="s">
        <v>124</v>
      </c>
    </row>
    <row r="729" spans="1:51" s="14" customFormat="1" ht="12">
      <c r="A729" s="14"/>
      <c r="B729" s="266"/>
      <c r="C729" s="267"/>
      <c r="D729" s="249" t="s">
        <v>227</v>
      </c>
      <c r="E729" s="268" t="s">
        <v>1</v>
      </c>
      <c r="F729" s="269" t="s">
        <v>1193</v>
      </c>
      <c r="G729" s="267"/>
      <c r="H729" s="270">
        <v>50</v>
      </c>
      <c r="I729" s="271"/>
      <c r="J729" s="267"/>
      <c r="K729" s="267"/>
      <c r="L729" s="272"/>
      <c r="M729" s="273"/>
      <c r="N729" s="274"/>
      <c r="O729" s="274"/>
      <c r="P729" s="274"/>
      <c r="Q729" s="274"/>
      <c r="R729" s="274"/>
      <c r="S729" s="274"/>
      <c r="T729" s="275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76" t="s">
        <v>227</v>
      </c>
      <c r="AU729" s="276" t="s">
        <v>88</v>
      </c>
      <c r="AV729" s="14" t="s">
        <v>88</v>
      </c>
      <c r="AW729" s="14" t="s">
        <v>33</v>
      </c>
      <c r="AX729" s="14" t="s">
        <v>78</v>
      </c>
      <c r="AY729" s="276" t="s">
        <v>124</v>
      </c>
    </row>
    <row r="730" spans="1:51" s="15" customFormat="1" ht="12">
      <c r="A730" s="15"/>
      <c r="B730" s="277"/>
      <c r="C730" s="278"/>
      <c r="D730" s="249" t="s">
        <v>227</v>
      </c>
      <c r="E730" s="279" t="s">
        <v>173</v>
      </c>
      <c r="F730" s="280" t="s">
        <v>257</v>
      </c>
      <c r="G730" s="278"/>
      <c r="H730" s="281">
        <v>315.16</v>
      </c>
      <c r="I730" s="282"/>
      <c r="J730" s="278"/>
      <c r="K730" s="278"/>
      <c r="L730" s="283"/>
      <c r="M730" s="284"/>
      <c r="N730" s="285"/>
      <c r="O730" s="285"/>
      <c r="P730" s="285"/>
      <c r="Q730" s="285"/>
      <c r="R730" s="285"/>
      <c r="S730" s="285"/>
      <c r="T730" s="286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T730" s="287" t="s">
        <v>227</v>
      </c>
      <c r="AU730" s="287" t="s">
        <v>88</v>
      </c>
      <c r="AV730" s="15" t="s">
        <v>123</v>
      </c>
      <c r="AW730" s="15" t="s">
        <v>33</v>
      </c>
      <c r="AX730" s="15" t="s">
        <v>86</v>
      </c>
      <c r="AY730" s="287" t="s">
        <v>124</v>
      </c>
    </row>
    <row r="731" spans="1:65" s="2" customFormat="1" ht="21.75" customHeight="1">
      <c r="A731" s="39"/>
      <c r="B731" s="40"/>
      <c r="C731" s="234" t="s">
        <v>1194</v>
      </c>
      <c r="D731" s="234" t="s">
        <v>125</v>
      </c>
      <c r="E731" s="235" t="s">
        <v>1195</v>
      </c>
      <c r="F731" s="236" t="s">
        <v>1196</v>
      </c>
      <c r="G731" s="237" t="s">
        <v>225</v>
      </c>
      <c r="H731" s="238">
        <v>136.325</v>
      </c>
      <c r="I731" s="239"/>
      <c r="J731" s="240">
        <f>ROUND(I731*H731,2)</f>
        <v>0</v>
      </c>
      <c r="K731" s="236" t="s">
        <v>159</v>
      </c>
      <c r="L731" s="45"/>
      <c r="M731" s="241" t="s">
        <v>1</v>
      </c>
      <c r="N731" s="242" t="s">
        <v>43</v>
      </c>
      <c r="O731" s="92"/>
      <c r="P731" s="243">
        <f>O731*H731</f>
        <v>0</v>
      </c>
      <c r="Q731" s="243">
        <v>6.7E-05</v>
      </c>
      <c r="R731" s="243">
        <f>Q731*H731</f>
        <v>0.009133775</v>
      </c>
      <c r="S731" s="243">
        <v>0</v>
      </c>
      <c r="T731" s="244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245" t="s">
        <v>329</v>
      </c>
      <c r="AT731" s="245" t="s">
        <v>125</v>
      </c>
      <c r="AU731" s="245" t="s">
        <v>88</v>
      </c>
      <c r="AY731" s="18" t="s">
        <v>124</v>
      </c>
      <c r="BE731" s="246">
        <f>IF(N731="základní",J731,0)</f>
        <v>0</v>
      </c>
      <c r="BF731" s="246">
        <f>IF(N731="snížená",J731,0)</f>
        <v>0</v>
      </c>
      <c r="BG731" s="246">
        <f>IF(N731="zákl. přenesená",J731,0)</f>
        <v>0</v>
      </c>
      <c r="BH731" s="246">
        <f>IF(N731="sníž. přenesená",J731,0)</f>
        <v>0</v>
      </c>
      <c r="BI731" s="246">
        <f>IF(N731="nulová",J731,0)</f>
        <v>0</v>
      </c>
      <c r="BJ731" s="18" t="s">
        <v>86</v>
      </c>
      <c r="BK731" s="246">
        <f>ROUND(I731*H731,2)</f>
        <v>0</v>
      </c>
      <c r="BL731" s="18" t="s">
        <v>329</v>
      </c>
      <c r="BM731" s="245" t="s">
        <v>1197</v>
      </c>
    </row>
    <row r="732" spans="1:51" s="14" customFormat="1" ht="12">
      <c r="A732" s="14"/>
      <c r="B732" s="266"/>
      <c r="C732" s="267"/>
      <c r="D732" s="249" t="s">
        <v>227</v>
      </c>
      <c r="E732" s="268" t="s">
        <v>1</v>
      </c>
      <c r="F732" s="269" t="s">
        <v>175</v>
      </c>
      <c r="G732" s="267"/>
      <c r="H732" s="270">
        <v>136.325</v>
      </c>
      <c r="I732" s="271"/>
      <c r="J732" s="267"/>
      <c r="K732" s="267"/>
      <c r="L732" s="272"/>
      <c r="M732" s="273"/>
      <c r="N732" s="274"/>
      <c r="O732" s="274"/>
      <c r="P732" s="274"/>
      <c r="Q732" s="274"/>
      <c r="R732" s="274"/>
      <c r="S732" s="274"/>
      <c r="T732" s="275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76" t="s">
        <v>227</v>
      </c>
      <c r="AU732" s="276" t="s">
        <v>88</v>
      </c>
      <c r="AV732" s="14" t="s">
        <v>88</v>
      </c>
      <c r="AW732" s="14" t="s">
        <v>33</v>
      </c>
      <c r="AX732" s="14" t="s">
        <v>86</v>
      </c>
      <c r="AY732" s="276" t="s">
        <v>124</v>
      </c>
    </row>
    <row r="733" spans="1:65" s="2" customFormat="1" ht="21.75" customHeight="1">
      <c r="A733" s="39"/>
      <c r="B733" s="40"/>
      <c r="C733" s="234" t="s">
        <v>1198</v>
      </c>
      <c r="D733" s="234" t="s">
        <v>125</v>
      </c>
      <c r="E733" s="235" t="s">
        <v>1199</v>
      </c>
      <c r="F733" s="236" t="s">
        <v>1200</v>
      </c>
      <c r="G733" s="237" t="s">
        <v>225</v>
      </c>
      <c r="H733" s="238">
        <v>136.325</v>
      </c>
      <c r="I733" s="239"/>
      <c r="J733" s="240">
        <f>ROUND(I733*H733,2)</f>
        <v>0</v>
      </c>
      <c r="K733" s="236" t="s">
        <v>159</v>
      </c>
      <c r="L733" s="45"/>
      <c r="M733" s="241" t="s">
        <v>1</v>
      </c>
      <c r="N733" s="242" t="s">
        <v>43</v>
      </c>
      <c r="O733" s="92"/>
      <c r="P733" s="243">
        <f>O733*H733</f>
        <v>0</v>
      </c>
      <c r="Q733" s="243">
        <v>8E-05</v>
      </c>
      <c r="R733" s="243">
        <f>Q733*H733</f>
        <v>0.010906</v>
      </c>
      <c r="S733" s="243">
        <v>0</v>
      </c>
      <c r="T733" s="244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45" t="s">
        <v>329</v>
      </c>
      <c r="AT733" s="245" t="s">
        <v>125</v>
      </c>
      <c r="AU733" s="245" t="s">
        <v>88</v>
      </c>
      <c r="AY733" s="18" t="s">
        <v>124</v>
      </c>
      <c r="BE733" s="246">
        <f>IF(N733="základní",J733,0)</f>
        <v>0</v>
      </c>
      <c r="BF733" s="246">
        <f>IF(N733="snížená",J733,0)</f>
        <v>0</v>
      </c>
      <c r="BG733" s="246">
        <f>IF(N733="zákl. přenesená",J733,0)</f>
        <v>0</v>
      </c>
      <c r="BH733" s="246">
        <f>IF(N733="sníž. přenesená",J733,0)</f>
        <v>0</v>
      </c>
      <c r="BI733" s="246">
        <f>IF(N733="nulová",J733,0)</f>
        <v>0</v>
      </c>
      <c r="BJ733" s="18" t="s">
        <v>86</v>
      </c>
      <c r="BK733" s="246">
        <f>ROUND(I733*H733,2)</f>
        <v>0</v>
      </c>
      <c r="BL733" s="18" t="s">
        <v>329</v>
      </c>
      <c r="BM733" s="245" t="s">
        <v>1201</v>
      </c>
    </row>
    <row r="734" spans="1:51" s="14" customFormat="1" ht="12">
      <c r="A734" s="14"/>
      <c r="B734" s="266"/>
      <c r="C734" s="267"/>
      <c r="D734" s="249" t="s">
        <v>227</v>
      </c>
      <c r="E734" s="268" t="s">
        <v>1</v>
      </c>
      <c r="F734" s="269" t="s">
        <v>175</v>
      </c>
      <c r="G734" s="267"/>
      <c r="H734" s="270">
        <v>136.325</v>
      </c>
      <c r="I734" s="271"/>
      <c r="J734" s="267"/>
      <c r="K734" s="267"/>
      <c r="L734" s="272"/>
      <c r="M734" s="273"/>
      <c r="N734" s="274"/>
      <c r="O734" s="274"/>
      <c r="P734" s="274"/>
      <c r="Q734" s="274"/>
      <c r="R734" s="274"/>
      <c r="S734" s="274"/>
      <c r="T734" s="275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76" t="s">
        <v>227</v>
      </c>
      <c r="AU734" s="276" t="s">
        <v>88</v>
      </c>
      <c r="AV734" s="14" t="s">
        <v>88</v>
      </c>
      <c r="AW734" s="14" t="s">
        <v>33</v>
      </c>
      <c r="AX734" s="14" t="s">
        <v>86</v>
      </c>
      <c r="AY734" s="276" t="s">
        <v>124</v>
      </c>
    </row>
    <row r="735" spans="1:65" s="2" customFormat="1" ht="21.75" customHeight="1">
      <c r="A735" s="39"/>
      <c r="B735" s="40"/>
      <c r="C735" s="234" t="s">
        <v>1202</v>
      </c>
      <c r="D735" s="234" t="s">
        <v>125</v>
      </c>
      <c r="E735" s="235" t="s">
        <v>1203</v>
      </c>
      <c r="F735" s="236" t="s">
        <v>1204</v>
      </c>
      <c r="G735" s="237" t="s">
        <v>225</v>
      </c>
      <c r="H735" s="238">
        <v>1094.776</v>
      </c>
      <c r="I735" s="239"/>
      <c r="J735" s="240">
        <f>ROUND(I735*H735,2)</f>
        <v>0</v>
      </c>
      <c r="K735" s="236" t="s">
        <v>159</v>
      </c>
      <c r="L735" s="45"/>
      <c r="M735" s="241" t="s">
        <v>1</v>
      </c>
      <c r="N735" s="242" t="s">
        <v>43</v>
      </c>
      <c r="O735" s="92"/>
      <c r="P735" s="243">
        <f>O735*H735</f>
        <v>0</v>
      </c>
      <c r="Q735" s="243">
        <v>0.00014375</v>
      </c>
      <c r="R735" s="243">
        <f>Q735*H735</f>
        <v>0.15737405000000002</v>
      </c>
      <c r="S735" s="243">
        <v>0</v>
      </c>
      <c r="T735" s="244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45" t="s">
        <v>329</v>
      </c>
      <c r="AT735" s="245" t="s">
        <v>125</v>
      </c>
      <c r="AU735" s="245" t="s">
        <v>88</v>
      </c>
      <c r="AY735" s="18" t="s">
        <v>124</v>
      </c>
      <c r="BE735" s="246">
        <f>IF(N735="základní",J735,0)</f>
        <v>0</v>
      </c>
      <c r="BF735" s="246">
        <f>IF(N735="snížená",J735,0)</f>
        <v>0</v>
      </c>
      <c r="BG735" s="246">
        <f>IF(N735="zákl. přenesená",J735,0)</f>
        <v>0</v>
      </c>
      <c r="BH735" s="246">
        <f>IF(N735="sníž. přenesená",J735,0)</f>
        <v>0</v>
      </c>
      <c r="BI735" s="246">
        <f>IF(N735="nulová",J735,0)</f>
        <v>0</v>
      </c>
      <c r="BJ735" s="18" t="s">
        <v>86</v>
      </c>
      <c r="BK735" s="246">
        <f>ROUND(I735*H735,2)</f>
        <v>0</v>
      </c>
      <c r="BL735" s="18" t="s">
        <v>329</v>
      </c>
      <c r="BM735" s="245" t="s">
        <v>1205</v>
      </c>
    </row>
    <row r="736" spans="1:51" s="14" customFormat="1" ht="12">
      <c r="A736" s="14"/>
      <c r="B736" s="266"/>
      <c r="C736" s="267"/>
      <c r="D736" s="249" t="s">
        <v>227</v>
      </c>
      <c r="E736" s="268" t="s">
        <v>1</v>
      </c>
      <c r="F736" s="269" t="s">
        <v>1206</v>
      </c>
      <c r="G736" s="267"/>
      <c r="H736" s="270">
        <v>1094.776</v>
      </c>
      <c r="I736" s="271"/>
      <c r="J736" s="267"/>
      <c r="K736" s="267"/>
      <c r="L736" s="272"/>
      <c r="M736" s="273"/>
      <c r="N736" s="274"/>
      <c r="O736" s="274"/>
      <c r="P736" s="274"/>
      <c r="Q736" s="274"/>
      <c r="R736" s="274"/>
      <c r="S736" s="274"/>
      <c r="T736" s="275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76" t="s">
        <v>227</v>
      </c>
      <c r="AU736" s="276" t="s">
        <v>88</v>
      </c>
      <c r="AV736" s="14" t="s">
        <v>88</v>
      </c>
      <c r="AW736" s="14" t="s">
        <v>33</v>
      </c>
      <c r="AX736" s="14" t="s">
        <v>86</v>
      </c>
      <c r="AY736" s="276" t="s">
        <v>124</v>
      </c>
    </row>
    <row r="737" spans="1:65" s="2" customFormat="1" ht="21.75" customHeight="1">
      <c r="A737" s="39"/>
      <c r="B737" s="40"/>
      <c r="C737" s="234" t="s">
        <v>1207</v>
      </c>
      <c r="D737" s="234" t="s">
        <v>125</v>
      </c>
      <c r="E737" s="235" t="s">
        <v>1208</v>
      </c>
      <c r="F737" s="236" t="s">
        <v>1209</v>
      </c>
      <c r="G737" s="237" t="s">
        <v>225</v>
      </c>
      <c r="H737" s="238">
        <v>1094.776</v>
      </c>
      <c r="I737" s="239"/>
      <c r="J737" s="240">
        <f>ROUND(I737*H737,2)</f>
        <v>0</v>
      </c>
      <c r="K737" s="236" t="s">
        <v>159</v>
      </c>
      <c r="L737" s="45"/>
      <c r="M737" s="241" t="s">
        <v>1</v>
      </c>
      <c r="N737" s="242" t="s">
        <v>43</v>
      </c>
      <c r="O737" s="92"/>
      <c r="P737" s="243">
        <f>O737*H737</f>
        <v>0</v>
      </c>
      <c r="Q737" s="243">
        <v>0.00012765</v>
      </c>
      <c r="R737" s="243">
        <f>Q737*H737</f>
        <v>0.13974815640000002</v>
      </c>
      <c r="S737" s="243">
        <v>0</v>
      </c>
      <c r="T737" s="244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45" t="s">
        <v>329</v>
      </c>
      <c r="AT737" s="245" t="s">
        <v>125</v>
      </c>
      <c r="AU737" s="245" t="s">
        <v>88</v>
      </c>
      <c r="AY737" s="18" t="s">
        <v>124</v>
      </c>
      <c r="BE737" s="246">
        <f>IF(N737="základní",J737,0)</f>
        <v>0</v>
      </c>
      <c r="BF737" s="246">
        <f>IF(N737="snížená",J737,0)</f>
        <v>0</v>
      </c>
      <c r="BG737" s="246">
        <f>IF(N737="zákl. přenesená",J737,0)</f>
        <v>0</v>
      </c>
      <c r="BH737" s="246">
        <f>IF(N737="sníž. přenesená",J737,0)</f>
        <v>0</v>
      </c>
      <c r="BI737" s="246">
        <f>IF(N737="nulová",J737,0)</f>
        <v>0</v>
      </c>
      <c r="BJ737" s="18" t="s">
        <v>86</v>
      </c>
      <c r="BK737" s="246">
        <f>ROUND(I737*H737,2)</f>
        <v>0</v>
      </c>
      <c r="BL737" s="18" t="s">
        <v>329</v>
      </c>
      <c r="BM737" s="245" t="s">
        <v>1210</v>
      </c>
    </row>
    <row r="738" spans="1:51" s="14" customFormat="1" ht="12">
      <c r="A738" s="14"/>
      <c r="B738" s="266"/>
      <c r="C738" s="267"/>
      <c r="D738" s="249" t="s">
        <v>227</v>
      </c>
      <c r="E738" s="268" t="s">
        <v>1</v>
      </c>
      <c r="F738" s="269" t="s">
        <v>1206</v>
      </c>
      <c r="G738" s="267"/>
      <c r="H738" s="270">
        <v>1094.776</v>
      </c>
      <c r="I738" s="271"/>
      <c r="J738" s="267"/>
      <c r="K738" s="267"/>
      <c r="L738" s="272"/>
      <c r="M738" s="273"/>
      <c r="N738" s="274"/>
      <c r="O738" s="274"/>
      <c r="P738" s="274"/>
      <c r="Q738" s="274"/>
      <c r="R738" s="274"/>
      <c r="S738" s="274"/>
      <c r="T738" s="275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76" t="s">
        <v>227</v>
      </c>
      <c r="AU738" s="276" t="s">
        <v>88</v>
      </c>
      <c r="AV738" s="14" t="s">
        <v>88</v>
      </c>
      <c r="AW738" s="14" t="s">
        <v>33</v>
      </c>
      <c r="AX738" s="14" t="s">
        <v>86</v>
      </c>
      <c r="AY738" s="276" t="s">
        <v>124</v>
      </c>
    </row>
    <row r="739" spans="1:65" s="2" customFormat="1" ht="21.75" customHeight="1">
      <c r="A739" s="39"/>
      <c r="B739" s="40"/>
      <c r="C739" s="234" t="s">
        <v>1211</v>
      </c>
      <c r="D739" s="234" t="s">
        <v>125</v>
      </c>
      <c r="E739" s="235" t="s">
        <v>1212</v>
      </c>
      <c r="F739" s="236" t="s">
        <v>1213</v>
      </c>
      <c r="G739" s="237" t="s">
        <v>225</v>
      </c>
      <c r="H739" s="238">
        <v>1094.776</v>
      </c>
      <c r="I739" s="239"/>
      <c r="J739" s="240">
        <f>ROUND(I739*H739,2)</f>
        <v>0</v>
      </c>
      <c r="K739" s="236" t="s">
        <v>159</v>
      </c>
      <c r="L739" s="45"/>
      <c r="M739" s="241" t="s">
        <v>1</v>
      </c>
      <c r="N739" s="242" t="s">
        <v>43</v>
      </c>
      <c r="O739" s="92"/>
      <c r="P739" s="243">
        <f>O739*H739</f>
        <v>0</v>
      </c>
      <c r="Q739" s="243">
        <v>0.00012765</v>
      </c>
      <c r="R739" s="243">
        <f>Q739*H739</f>
        <v>0.13974815640000002</v>
      </c>
      <c r="S739" s="243">
        <v>0</v>
      </c>
      <c r="T739" s="244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45" t="s">
        <v>329</v>
      </c>
      <c r="AT739" s="245" t="s">
        <v>125</v>
      </c>
      <c r="AU739" s="245" t="s">
        <v>88</v>
      </c>
      <c r="AY739" s="18" t="s">
        <v>124</v>
      </c>
      <c r="BE739" s="246">
        <f>IF(N739="základní",J739,0)</f>
        <v>0</v>
      </c>
      <c r="BF739" s="246">
        <f>IF(N739="snížená",J739,0)</f>
        <v>0</v>
      </c>
      <c r="BG739" s="246">
        <f>IF(N739="zákl. přenesená",J739,0)</f>
        <v>0</v>
      </c>
      <c r="BH739" s="246">
        <f>IF(N739="sníž. přenesená",J739,0)</f>
        <v>0</v>
      </c>
      <c r="BI739" s="246">
        <f>IF(N739="nulová",J739,0)</f>
        <v>0</v>
      </c>
      <c r="BJ739" s="18" t="s">
        <v>86</v>
      </c>
      <c r="BK739" s="246">
        <f>ROUND(I739*H739,2)</f>
        <v>0</v>
      </c>
      <c r="BL739" s="18" t="s">
        <v>329</v>
      </c>
      <c r="BM739" s="245" t="s">
        <v>1214</v>
      </c>
    </row>
    <row r="740" spans="1:51" s="13" customFormat="1" ht="12">
      <c r="A740" s="13"/>
      <c r="B740" s="256"/>
      <c r="C740" s="257"/>
      <c r="D740" s="249" t="s">
        <v>227</v>
      </c>
      <c r="E740" s="258" t="s">
        <v>1</v>
      </c>
      <c r="F740" s="259" t="s">
        <v>1215</v>
      </c>
      <c r="G740" s="257"/>
      <c r="H740" s="258" t="s">
        <v>1</v>
      </c>
      <c r="I740" s="260"/>
      <c r="J740" s="257"/>
      <c r="K740" s="257"/>
      <c r="L740" s="261"/>
      <c r="M740" s="262"/>
      <c r="N740" s="263"/>
      <c r="O740" s="263"/>
      <c r="P740" s="263"/>
      <c r="Q740" s="263"/>
      <c r="R740" s="263"/>
      <c r="S740" s="263"/>
      <c r="T740" s="264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65" t="s">
        <v>227</v>
      </c>
      <c r="AU740" s="265" t="s">
        <v>88</v>
      </c>
      <c r="AV740" s="13" t="s">
        <v>86</v>
      </c>
      <c r="AW740" s="13" t="s">
        <v>33</v>
      </c>
      <c r="AX740" s="13" t="s">
        <v>78</v>
      </c>
      <c r="AY740" s="265" t="s">
        <v>124</v>
      </c>
    </row>
    <row r="741" spans="1:51" s="14" customFormat="1" ht="12">
      <c r="A741" s="14"/>
      <c r="B741" s="266"/>
      <c r="C741" s="267"/>
      <c r="D741" s="249" t="s">
        <v>227</v>
      </c>
      <c r="E741" s="268" t="s">
        <v>1</v>
      </c>
      <c r="F741" s="269" t="s">
        <v>1216</v>
      </c>
      <c r="G741" s="267"/>
      <c r="H741" s="270">
        <v>3</v>
      </c>
      <c r="I741" s="271"/>
      <c r="J741" s="267"/>
      <c r="K741" s="267"/>
      <c r="L741" s="272"/>
      <c r="M741" s="273"/>
      <c r="N741" s="274"/>
      <c r="O741" s="274"/>
      <c r="P741" s="274"/>
      <c r="Q741" s="274"/>
      <c r="R741" s="274"/>
      <c r="S741" s="274"/>
      <c r="T741" s="275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76" t="s">
        <v>227</v>
      </c>
      <c r="AU741" s="276" t="s">
        <v>88</v>
      </c>
      <c r="AV741" s="14" t="s">
        <v>88</v>
      </c>
      <c r="AW741" s="14" t="s">
        <v>33</v>
      </c>
      <c r="AX741" s="14" t="s">
        <v>78</v>
      </c>
      <c r="AY741" s="276" t="s">
        <v>124</v>
      </c>
    </row>
    <row r="742" spans="1:51" s="14" customFormat="1" ht="12">
      <c r="A742" s="14"/>
      <c r="B742" s="266"/>
      <c r="C742" s="267"/>
      <c r="D742" s="249" t="s">
        <v>227</v>
      </c>
      <c r="E742" s="268" t="s">
        <v>1</v>
      </c>
      <c r="F742" s="269" t="s">
        <v>1217</v>
      </c>
      <c r="G742" s="267"/>
      <c r="H742" s="270">
        <v>8.247</v>
      </c>
      <c r="I742" s="271"/>
      <c r="J742" s="267"/>
      <c r="K742" s="267"/>
      <c r="L742" s="272"/>
      <c r="M742" s="273"/>
      <c r="N742" s="274"/>
      <c r="O742" s="274"/>
      <c r="P742" s="274"/>
      <c r="Q742" s="274"/>
      <c r="R742" s="274"/>
      <c r="S742" s="274"/>
      <c r="T742" s="275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76" t="s">
        <v>227</v>
      </c>
      <c r="AU742" s="276" t="s">
        <v>88</v>
      </c>
      <c r="AV742" s="14" t="s">
        <v>88</v>
      </c>
      <c r="AW742" s="14" t="s">
        <v>33</v>
      </c>
      <c r="AX742" s="14" t="s">
        <v>78</v>
      </c>
      <c r="AY742" s="276" t="s">
        <v>124</v>
      </c>
    </row>
    <row r="743" spans="1:51" s="14" customFormat="1" ht="12">
      <c r="A743" s="14"/>
      <c r="B743" s="266"/>
      <c r="C743" s="267"/>
      <c r="D743" s="249" t="s">
        <v>227</v>
      </c>
      <c r="E743" s="268" t="s">
        <v>1</v>
      </c>
      <c r="F743" s="269" t="s">
        <v>1218</v>
      </c>
      <c r="G743" s="267"/>
      <c r="H743" s="270">
        <v>1.492</v>
      </c>
      <c r="I743" s="271"/>
      <c r="J743" s="267"/>
      <c r="K743" s="267"/>
      <c r="L743" s="272"/>
      <c r="M743" s="273"/>
      <c r="N743" s="274"/>
      <c r="O743" s="274"/>
      <c r="P743" s="274"/>
      <c r="Q743" s="274"/>
      <c r="R743" s="274"/>
      <c r="S743" s="274"/>
      <c r="T743" s="275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76" t="s">
        <v>227</v>
      </c>
      <c r="AU743" s="276" t="s">
        <v>88</v>
      </c>
      <c r="AV743" s="14" t="s">
        <v>88</v>
      </c>
      <c r="AW743" s="14" t="s">
        <v>33</v>
      </c>
      <c r="AX743" s="14" t="s">
        <v>78</v>
      </c>
      <c r="AY743" s="276" t="s">
        <v>124</v>
      </c>
    </row>
    <row r="744" spans="1:51" s="14" customFormat="1" ht="12">
      <c r="A744" s="14"/>
      <c r="B744" s="266"/>
      <c r="C744" s="267"/>
      <c r="D744" s="249" t="s">
        <v>227</v>
      </c>
      <c r="E744" s="268" t="s">
        <v>1</v>
      </c>
      <c r="F744" s="269" t="s">
        <v>1219</v>
      </c>
      <c r="G744" s="267"/>
      <c r="H744" s="270">
        <v>7.945</v>
      </c>
      <c r="I744" s="271"/>
      <c r="J744" s="267"/>
      <c r="K744" s="267"/>
      <c r="L744" s="272"/>
      <c r="M744" s="273"/>
      <c r="N744" s="274"/>
      <c r="O744" s="274"/>
      <c r="P744" s="274"/>
      <c r="Q744" s="274"/>
      <c r="R744" s="274"/>
      <c r="S744" s="274"/>
      <c r="T744" s="275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76" t="s">
        <v>227</v>
      </c>
      <c r="AU744" s="276" t="s">
        <v>88</v>
      </c>
      <c r="AV744" s="14" t="s">
        <v>88</v>
      </c>
      <c r="AW744" s="14" t="s">
        <v>33</v>
      </c>
      <c r="AX744" s="14" t="s">
        <v>78</v>
      </c>
      <c r="AY744" s="276" t="s">
        <v>124</v>
      </c>
    </row>
    <row r="745" spans="1:51" s="14" customFormat="1" ht="12">
      <c r="A745" s="14"/>
      <c r="B745" s="266"/>
      <c r="C745" s="267"/>
      <c r="D745" s="249" t="s">
        <v>227</v>
      </c>
      <c r="E745" s="268" t="s">
        <v>1</v>
      </c>
      <c r="F745" s="269" t="s">
        <v>1220</v>
      </c>
      <c r="G745" s="267"/>
      <c r="H745" s="270">
        <v>9</v>
      </c>
      <c r="I745" s="271"/>
      <c r="J745" s="267"/>
      <c r="K745" s="267"/>
      <c r="L745" s="272"/>
      <c r="M745" s="273"/>
      <c r="N745" s="274"/>
      <c r="O745" s="274"/>
      <c r="P745" s="274"/>
      <c r="Q745" s="274"/>
      <c r="R745" s="274"/>
      <c r="S745" s="274"/>
      <c r="T745" s="275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76" t="s">
        <v>227</v>
      </c>
      <c r="AU745" s="276" t="s">
        <v>88</v>
      </c>
      <c r="AV745" s="14" t="s">
        <v>88</v>
      </c>
      <c r="AW745" s="14" t="s">
        <v>33</v>
      </c>
      <c r="AX745" s="14" t="s">
        <v>78</v>
      </c>
      <c r="AY745" s="276" t="s">
        <v>124</v>
      </c>
    </row>
    <row r="746" spans="1:51" s="14" customFormat="1" ht="12">
      <c r="A746" s="14"/>
      <c r="B746" s="266"/>
      <c r="C746" s="267"/>
      <c r="D746" s="249" t="s">
        <v>227</v>
      </c>
      <c r="E746" s="268" t="s">
        <v>1</v>
      </c>
      <c r="F746" s="269" t="s">
        <v>1221</v>
      </c>
      <c r="G746" s="267"/>
      <c r="H746" s="270">
        <v>2.545</v>
      </c>
      <c r="I746" s="271"/>
      <c r="J746" s="267"/>
      <c r="K746" s="267"/>
      <c r="L746" s="272"/>
      <c r="M746" s="273"/>
      <c r="N746" s="274"/>
      <c r="O746" s="274"/>
      <c r="P746" s="274"/>
      <c r="Q746" s="274"/>
      <c r="R746" s="274"/>
      <c r="S746" s="274"/>
      <c r="T746" s="275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76" t="s">
        <v>227</v>
      </c>
      <c r="AU746" s="276" t="s">
        <v>88</v>
      </c>
      <c r="AV746" s="14" t="s">
        <v>88</v>
      </c>
      <c r="AW746" s="14" t="s">
        <v>33</v>
      </c>
      <c r="AX746" s="14" t="s">
        <v>78</v>
      </c>
      <c r="AY746" s="276" t="s">
        <v>124</v>
      </c>
    </row>
    <row r="747" spans="1:51" s="14" customFormat="1" ht="12">
      <c r="A747" s="14"/>
      <c r="B747" s="266"/>
      <c r="C747" s="267"/>
      <c r="D747" s="249" t="s">
        <v>227</v>
      </c>
      <c r="E747" s="268" t="s">
        <v>1</v>
      </c>
      <c r="F747" s="269" t="s">
        <v>1222</v>
      </c>
      <c r="G747" s="267"/>
      <c r="H747" s="270">
        <v>1.696</v>
      </c>
      <c r="I747" s="271"/>
      <c r="J747" s="267"/>
      <c r="K747" s="267"/>
      <c r="L747" s="272"/>
      <c r="M747" s="273"/>
      <c r="N747" s="274"/>
      <c r="O747" s="274"/>
      <c r="P747" s="274"/>
      <c r="Q747" s="274"/>
      <c r="R747" s="274"/>
      <c r="S747" s="274"/>
      <c r="T747" s="275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76" t="s">
        <v>227</v>
      </c>
      <c r="AU747" s="276" t="s">
        <v>88</v>
      </c>
      <c r="AV747" s="14" t="s">
        <v>88</v>
      </c>
      <c r="AW747" s="14" t="s">
        <v>33</v>
      </c>
      <c r="AX747" s="14" t="s">
        <v>78</v>
      </c>
      <c r="AY747" s="276" t="s">
        <v>124</v>
      </c>
    </row>
    <row r="748" spans="1:51" s="14" customFormat="1" ht="12">
      <c r="A748" s="14"/>
      <c r="B748" s="266"/>
      <c r="C748" s="267"/>
      <c r="D748" s="249" t="s">
        <v>227</v>
      </c>
      <c r="E748" s="268" t="s">
        <v>1</v>
      </c>
      <c r="F748" s="269" t="s">
        <v>1223</v>
      </c>
      <c r="G748" s="267"/>
      <c r="H748" s="270">
        <v>90</v>
      </c>
      <c r="I748" s="271"/>
      <c r="J748" s="267"/>
      <c r="K748" s="267"/>
      <c r="L748" s="272"/>
      <c r="M748" s="273"/>
      <c r="N748" s="274"/>
      <c r="O748" s="274"/>
      <c r="P748" s="274"/>
      <c r="Q748" s="274"/>
      <c r="R748" s="274"/>
      <c r="S748" s="274"/>
      <c r="T748" s="275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76" t="s">
        <v>227</v>
      </c>
      <c r="AU748" s="276" t="s">
        <v>88</v>
      </c>
      <c r="AV748" s="14" t="s">
        <v>88</v>
      </c>
      <c r="AW748" s="14" t="s">
        <v>33</v>
      </c>
      <c r="AX748" s="14" t="s">
        <v>78</v>
      </c>
      <c r="AY748" s="276" t="s">
        <v>124</v>
      </c>
    </row>
    <row r="749" spans="1:51" s="14" customFormat="1" ht="12">
      <c r="A749" s="14"/>
      <c r="B749" s="266"/>
      <c r="C749" s="267"/>
      <c r="D749" s="249" t="s">
        <v>227</v>
      </c>
      <c r="E749" s="268" t="s">
        <v>1</v>
      </c>
      <c r="F749" s="269" t="s">
        <v>1224</v>
      </c>
      <c r="G749" s="267"/>
      <c r="H749" s="270">
        <v>12.4</v>
      </c>
      <c r="I749" s="271"/>
      <c r="J749" s="267"/>
      <c r="K749" s="267"/>
      <c r="L749" s="272"/>
      <c r="M749" s="273"/>
      <c r="N749" s="274"/>
      <c r="O749" s="274"/>
      <c r="P749" s="274"/>
      <c r="Q749" s="274"/>
      <c r="R749" s="274"/>
      <c r="S749" s="274"/>
      <c r="T749" s="275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76" t="s">
        <v>227</v>
      </c>
      <c r="AU749" s="276" t="s">
        <v>88</v>
      </c>
      <c r="AV749" s="14" t="s">
        <v>88</v>
      </c>
      <c r="AW749" s="14" t="s">
        <v>33</v>
      </c>
      <c r="AX749" s="14" t="s">
        <v>78</v>
      </c>
      <c r="AY749" s="276" t="s">
        <v>124</v>
      </c>
    </row>
    <row r="750" spans="1:51" s="16" customFormat="1" ht="12">
      <c r="A750" s="16"/>
      <c r="B750" s="290"/>
      <c r="C750" s="291"/>
      <c r="D750" s="249" t="s">
        <v>227</v>
      </c>
      <c r="E750" s="292" t="s">
        <v>175</v>
      </c>
      <c r="F750" s="293" t="s">
        <v>312</v>
      </c>
      <c r="G750" s="291"/>
      <c r="H750" s="294">
        <v>136.325</v>
      </c>
      <c r="I750" s="295"/>
      <c r="J750" s="291"/>
      <c r="K750" s="291"/>
      <c r="L750" s="296"/>
      <c r="M750" s="297"/>
      <c r="N750" s="298"/>
      <c r="O750" s="298"/>
      <c r="P750" s="298"/>
      <c r="Q750" s="298"/>
      <c r="R750" s="298"/>
      <c r="S750" s="298"/>
      <c r="T750" s="299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T750" s="300" t="s">
        <v>227</v>
      </c>
      <c r="AU750" s="300" t="s">
        <v>88</v>
      </c>
      <c r="AV750" s="16" t="s">
        <v>134</v>
      </c>
      <c r="AW750" s="16" t="s">
        <v>33</v>
      </c>
      <c r="AX750" s="16" t="s">
        <v>78</v>
      </c>
      <c r="AY750" s="300" t="s">
        <v>124</v>
      </c>
    </row>
    <row r="751" spans="1:51" s="13" customFormat="1" ht="12">
      <c r="A751" s="13"/>
      <c r="B751" s="256"/>
      <c r="C751" s="257"/>
      <c r="D751" s="249" t="s">
        <v>227</v>
      </c>
      <c r="E751" s="258" t="s">
        <v>1</v>
      </c>
      <c r="F751" s="259" t="s">
        <v>1225</v>
      </c>
      <c r="G751" s="257"/>
      <c r="H751" s="258" t="s">
        <v>1</v>
      </c>
      <c r="I751" s="260"/>
      <c r="J751" s="257"/>
      <c r="K751" s="257"/>
      <c r="L751" s="261"/>
      <c r="M751" s="262"/>
      <c r="N751" s="263"/>
      <c r="O751" s="263"/>
      <c r="P751" s="263"/>
      <c r="Q751" s="263"/>
      <c r="R751" s="263"/>
      <c r="S751" s="263"/>
      <c r="T751" s="264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65" t="s">
        <v>227</v>
      </c>
      <c r="AU751" s="265" t="s">
        <v>88</v>
      </c>
      <c r="AV751" s="13" t="s">
        <v>86</v>
      </c>
      <c r="AW751" s="13" t="s">
        <v>33</v>
      </c>
      <c r="AX751" s="13" t="s">
        <v>78</v>
      </c>
      <c r="AY751" s="265" t="s">
        <v>124</v>
      </c>
    </row>
    <row r="752" spans="1:51" s="14" customFormat="1" ht="12">
      <c r="A752" s="14"/>
      <c r="B752" s="266"/>
      <c r="C752" s="267"/>
      <c r="D752" s="249" t="s">
        <v>227</v>
      </c>
      <c r="E752" s="268" t="s">
        <v>1</v>
      </c>
      <c r="F752" s="269" t="s">
        <v>1226</v>
      </c>
      <c r="G752" s="267"/>
      <c r="H752" s="270">
        <v>16.965</v>
      </c>
      <c r="I752" s="271"/>
      <c r="J752" s="267"/>
      <c r="K752" s="267"/>
      <c r="L752" s="272"/>
      <c r="M752" s="273"/>
      <c r="N752" s="274"/>
      <c r="O752" s="274"/>
      <c r="P752" s="274"/>
      <c r="Q752" s="274"/>
      <c r="R752" s="274"/>
      <c r="S752" s="274"/>
      <c r="T752" s="275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76" t="s">
        <v>227</v>
      </c>
      <c r="AU752" s="276" t="s">
        <v>88</v>
      </c>
      <c r="AV752" s="14" t="s">
        <v>88</v>
      </c>
      <c r="AW752" s="14" t="s">
        <v>33</v>
      </c>
      <c r="AX752" s="14" t="s">
        <v>78</v>
      </c>
      <c r="AY752" s="276" t="s">
        <v>124</v>
      </c>
    </row>
    <row r="753" spans="1:51" s="14" customFormat="1" ht="12">
      <c r="A753" s="14"/>
      <c r="B753" s="266"/>
      <c r="C753" s="267"/>
      <c r="D753" s="249" t="s">
        <v>227</v>
      </c>
      <c r="E753" s="268" t="s">
        <v>1</v>
      </c>
      <c r="F753" s="269" t="s">
        <v>1227</v>
      </c>
      <c r="G753" s="267"/>
      <c r="H753" s="270">
        <v>2.64</v>
      </c>
      <c r="I753" s="271"/>
      <c r="J753" s="267"/>
      <c r="K753" s="267"/>
      <c r="L753" s="272"/>
      <c r="M753" s="273"/>
      <c r="N753" s="274"/>
      <c r="O753" s="274"/>
      <c r="P753" s="274"/>
      <c r="Q753" s="274"/>
      <c r="R753" s="274"/>
      <c r="S753" s="274"/>
      <c r="T753" s="275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76" t="s">
        <v>227</v>
      </c>
      <c r="AU753" s="276" t="s">
        <v>88</v>
      </c>
      <c r="AV753" s="14" t="s">
        <v>88</v>
      </c>
      <c r="AW753" s="14" t="s">
        <v>33</v>
      </c>
      <c r="AX753" s="14" t="s">
        <v>78</v>
      </c>
      <c r="AY753" s="276" t="s">
        <v>124</v>
      </c>
    </row>
    <row r="754" spans="1:51" s="14" customFormat="1" ht="12">
      <c r="A754" s="14"/>
      <c r="B754" s="266"/>
      <c r="C754" s="267"/>
      <c r="D754" s="249" t="s">
        <v>227</v>
      </c>
      <c r="E754" s="268" t="s">
        <v>1</v>
      </c>
      <c r="F754" s="269" t="s">
        <v>815</v>
      </c>
      <c r="G754" s="267"/>
      <c r="H754" s="270">
        <v>156.4</v>
      </c>
      <c r="I754" s="271"/>
      <c r="J754" s="267"/>
      <c r="K754" s="267"/>
      <c r="L754" s="272"/>
      <c r="M754" s="273"/>
      <c r="N754" s="274"/>
      <c r="O754" s="274"/>
      <c r="P754" s="274"/>
      <c r="Q754" s="274"/>
      <c r="R754" s="274"/>
      <c r="S754" s="274"/>
      <c r="T754" s="275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6" t="s">
        <v>227</v>
      </c>
      <c r="AU754" s="276" t="s">
        <v>88</v>
      </c>
      <c r="AV754" s="14" t="s">
        <v>88</v>
      </c>
      <c r="AW754" s="14" t="s">
        <v>33</v>
      </c>
      <c r="AX754" s="14" t="s">
        <v>78</v>
      </c>
      <c r="AY754" s="276" t="s">
        <v>124</v>
      </c>
    </row>
    <row r="755" spans="1:51" s="14" customFormat="1" ht="12">
      <c r="A755" s="14"/>
      <c r="B755" s="266"/>
      <c r="C755" s="267"/>
      <c r="D755" s="249" t="s">
        <v>227</v>
      </c>
      <c r="E755" s="268" t="s">
        <v>1</v>
      </c>
      <c r="F755" s="269" t="s">
        <v>816</v>
      </c>
      <c r="G755" s="267"/>
      <c r="H755" s="270">
        <v>62.6</v>
      </c>
      <c r="I755" s="271"/>
      <c r="J755" s="267"/>
      <c r="K755" s="267"/>
      <c r="L755" s="272"/>
      <c r="M755" s="273"/>
      <c r="N755" s="274"/>
      <c r="O755" s="274"/>
      <c r="P755" s="274"/>
      <c r="Q755" s="274"/>
      <c r="R755" s="274"/>
      <c r="S755" s="274"/>
      <c r="T755" s="275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76" t="s">
        <v>227</v>
      </c>
      <c r="AU755" s="276" t="s">
        <v>88</v>
      </c>
      <c r="AV755" s="14" t="s">
        <v>88</v>
      </c>
      <c r="AW755" s="14" t="s">
        <v>33</v>
      </c>
      <c r="AX755" s="14" t="s">
        <v>78</v>
      </c>
      <c r="AY755" s="276" t="s">
        <v>124</v>
      </c>
    </row>
    <row r="756" spans="1:51" s="14" customFormat="1" ht="12">
      <c r="A756" s="14"/>
      <c r="B756" s="266"/>
      <c r="C756" s="267"/>
      <c r="D756" s="249" t="s">
        <v>227</v>
      </c>
      <c r="E756" s="268" t="s">
        <v>1</v>
      </c>
      <c r="F756" s="269" t="s">
        <v>1228</v>
      </c>
      <c r="G756" s="267"/>
      <c r="H756" s="270">
        <v>22.148</v>
      </c>
      <c r="I756" s="271"/>
      <c r="J756" s="267"/>
      <c r="K756" s="267"/>
      <c r="L756" s="272"/>
      <c r="M756" s="273"/>
      <c r="N756" s="274"/>
      <c r="O756" s="274"/>
      <c r="P756" s="274"/>
      <c r="Q756" s="274"/>
      <c r="R756" s="274"/>
      <c r="S756" s="274"/>
      <c r="T756" s="275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76" t="s">
        <v>227</v>
      </c>
      <c r="AU756" s="276" t="s">
        <v>88</v>
      </c>
      <c r="AV756" s="14" t="s">
        <v>88</v>
      </c>
      <c r="AW756" s="14" t="s">
        <v>33</v>
      </c>
      <c r="AX756" s="14" t="s">
        <v>78</v>
      </c>
      <c r="AY756" s="276" t="s">
        <v>124</v>
      </c>
    </row>
    <row r="757" spans="1:51" s="14" customFormat="1" ht="12">
      <c r="A757" s="14"/>
      <c r="B757" s="266"/>
      <c r="C757" s="267"/>
      <c r="D757" s="249" t="s">
        <v>227</v>
      </c>
      <c r="E757" s="268" t="s">
        <v>1</v>
      </c>
      <c r="F757" s="269" t="s">
        <v>1229</v>
      </c>
      <c r="G757" s="267"/>
      <c r="H757" s="270">
        <v>1.728</v>
      </c>
      <c r="I757" s="271"/>
      <c r="J757" s="267"/>
      <c r="K757" s="267"/>
      <c r="L757" s="272"/>
      <c r="M757" s="273"/>
      <c r="N757" s="274"/>
      <c r="O757" s="274"/>
      <c r="P757" s="274"/>
      <c r="Q757" s="274"/>
      <c r="R757" s="274"/>
      <c r="S757" s="274"/>
      <c r="T757" s="275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76" t="s">
        <v>227</v>
      </c>
      <c r="AU757" s="276" t="s">
        <v>88</v>
      </c>
      <c r="AV757" s="14" t="s">
        <v>88</v>
      </c>
      <c r="AW757" s="14" t="s">
        <v>33</v>
      </c>
      <c r="AX757" s="14" t="s">
        <v>78</v>
      </c>
      <c r="AY757" s="276" t="s">
        <v>124</v>
      </c>
    </row>
    <row r="758" spans="1:51" s="14" customFormat="1" ht="12">
      <c r="A758" s="14"/>
      <c r="B758" s="266"/>
      <c r="C758" s="267"/>
      <c r="D758" s="249" t="s">
        <v>227</v>
      </c>
      <c r="E758" s="268" t="s">
        <v>1</v>
      </c>
      <c r="F758" s="269" t="s">
        <v>818</v>
      </c>
      <c r="G758" s="267"/>
      <c r="H758" s="270">
        <v>160</v>
      </c>
      <c r="I758" s="271"/>
      <c r="J758" s="267"/>
      <c r="K758" s="267"/>
      <c r="L758" s="272"/>
      <c r="M758" s="273"/>
      <c r="N758" s="274"/>
      <c r="O758" s="274"/>
      <c r="P758" s="274"/>
      <c r="Q758" s="274"/>
      <c r="R758" s="274"/>
      <c r="S758" s="274"/>
      <c r="T758" s="275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76" t="s">
        <v>227</v>
      </c>
      <c r="AU758" s="276" t="s">
        <v>88</v>
      </c>
      <c r="AV758" s="14" t="s">
        <v>88</v>
      </c>
      <c r="AW758" s="14" t="s">
        <v>33</v>
      </c>
      <c r="AX758" s="14" t="s">
        <v>78</v>
      </c>
      <c r="AY758" s="276" t="s">
        <v>124</v>
      </c>
    </row>
    <row r="759" spans="1:51" s="14" customFormat="1" ht="12">
      <c r="A759" s="14"/>
      <c r="B759" s="266"/>
      <c r="C759" s="267"/>
      <c r="D759" s="249" t="s">
        <v>227</v>
      </c>
      <c r="E759" s="268" t="s">
        <v>1</v>
      </c>
      <c r="F759" s="269" t="s">
        <v>1230</v>
      </c>
      <c r="G759" s="267"/>
      <c r="H759" s="270">
        <v>100.531</v>
      </c>
      <c r="I759" s="271"/>
      <c r="J759" s="267"/>
      <c r="K759" s="267"/>
      <c r="L759" s="272"/>
      <c r="M759" s="273"/>
      <c r="N759" s="274"/>
      <c r="O759" s="274"/>
      <c r="P759" s="274"/>
      <c r="Q759" s="274"/>
      <c r="R759" s="274"/>
      <c r="S759" s="274"/>
      <c r="T759" s="275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76" t="s">
        <v>227</v>
      </c>
      <c r="AU759" s="276" t="s">
        <v>88</v>
      </c>
      <c r="AV759" s="14" t="s">
        <v>88</v>
      </c>
      <c r="AW759" s="14" t="s">
        <v>33</v>
      </c>
      <c r="AX759" s="14" t="s">
        <v>78</v>
      </c>
      <c r="AY759" s="276" t="s">
        <v>124</v>
      </c>
    </row>
    <row r="760" spans="1:51" s="14" customFormat="1" ht="12">
      <c r="A760" s="14"/>
      <c r="B760" s="266"/>
      <c r="C760" s="267"/>
      <c r="D760" s="249" t="s">
        <v>227</v>
      </c>
      <c r="E760" s="268" t="s">
        <v>1</v>
      </c>
      <c r="F760" s="269" t="s">
        <v>804</v>
      </c>
      <c r="G760" s="267"/>
      <c r="H760" s="270">
        <v>1.4</v>
      </c>
      <c r="I760" s="271"/>
      <c r="J760" s="267"/>
      <c r="K760" s="267"/>
      <c r="L760" s="272"/>
      <c r="M760" s="273"/>
      <c r="N760" s="274"/>
      <c r="O760" s="274"/>
      <c r="P760" s="274"/>
      <c r="Q760" s="274"/>
      <c r="R760" s="274"/>
      <c r="S760" s="274"/>
      <c r="T760" s="275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76" t="s">
        <v>227</v>
      </c>
      <c r="AU760" s="276" t="s">
        <v>88</v>
      </c>
      <c r="AV760" s="14" t="s">
        <v>88</v>
      </c>
      <c r="AW760" s="14" t="s">
        <v>33</v>
      </c>
      <c r="AX760" s="14" t="s">
        <v>78</v>
      </c>
      <c r="AY760" s="276" t="s">
        <v>124</v>
      </c>
    </row>
    <row r="761" spans="1:51" s="14" customFormat="1" ht="12">
      <c r="A761" s="14"/>
      <c r="B761" s="266"/>
      <c r="C761" s="267"/>
      <c r="D761" s="249" t="s">
        <v>227</v>
      </c>
      <c r="E761" s="268" t="s">
        <v>1</v>
      </c>
      <c r="F761" s="269" t="s">
        <v>777</v>
      </c>
      <c r="G761" s="267"/>
      <c r="H761" s="270">
        <v>3.08</v>
      </c>
      <c r="I761" s="271"/>
      <c r="J761" s="267"/>
      <c r="K761" s="267"/>
      <c r="L761" s="272"/>
      <c r="M761" s="273"/>
      <c r="N761" s="274"/>
      <c r="O761" s="274"/>
      <c r="P761" s="274"/>
      <c r="Q761" s="274"/>
      <c r="R761" s="274"/>
      <c r="S761" s="274"/>
      <c r="T761" s="275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76" t="s">
        <v>227</v>
      </c>
      <c r="AU761" s="276" t="s">
        <v>88</v>
      </c>
      <c r="AV761" s="14" t="s">
        <v>88</v>
      </c>
      <c r="AW761" s="14" t="s">
        <v>33</v>
      </c>
      <c r="AX761" s="14" t="s">
        <v>78</v>
      </c>
      <c r="AY761" s="276" t="s">
        <v>124</v>
      </c>
    </row>
    <row r="762" spans="1:51" s="14" customFormat="1" ht="12">
      <c r="A762" s="14"/>
      <c r="B762" s="266"/>
      <c r="C762" s="267"/>
      <c r="D762" s="249" t="s">
        <v>227</v>
      </c>
      <c r="E762" s="268" t="s">
        <v>1</v>
      </c>
      <c r="F762" s="269" t="s">
        <v>778</v>
      </c>
      <c r="G762" s="267"/>
      <c r="H762" s="270">
        <v>0.64</v>
      </c>
      <c r="I762" s="271"/>
      <c r="J762" s="267"/>
      <c r="K762" s="267"/>
      <c r="L762" s="272"/>
      <c r="M762" s="273"/>
      <c r="N762" s="274"/>
      <c r="O762" s="274"/>
      <c r="P762" s="274"/>
      <c r="Q762" s="274"/>
      <c r="R762" s="274"/>
      <c r="S762" s="274"/>
      <c r="T762" s="275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76" t="s">
        <v>227</v>
      </c>
      <c r="AU762" s="276" t="s">
        <v>88</v>
      </c>
      <c r="AV762" s="14" t="s">
        <v>88</v>
      </c>
      <c r="AW762" s="14" t="s">
        <v>33</v>
      </c>
      <c r="AX762" s="14" t="s">
        <v>78</v>
      </c>
      <c r="AY762" s="276" t="s">
        <v>124</v>
      </c>
    </row>
    <row r="763" spans="1:51" s="14" customFormat="1" ht="12">
      <c r="A763" s="14"/>
      <c r="B763" s="266"/>
      <c r="C763" s="267"/>
      <c r="D763" s="249" t="s">
        <v>227</v>
      </c>
      <c r="E763" s="268" t="s">
        <v>1</v>
      </c>
      <c r="F763" s="269" t="s">
        <v>779</v>
      </c>
      <c r="G763" s="267"/>
      <c r="H763" s="270">
        <v>0.21</v>
      </c>
      <c r="I763" s="271"/>
      <c r="J763" s="267"/>
      <c r="K763" s="267"/>
      <c r="L763" s="272"/>
      <c r="M763" s="273"/>
      <c r="N763" s="274"/>
      <c r="O763" s="274"/>
      <c r="P763" s="274"/>
      <c r="Q763" s="274"/>
      <c r="R763" s="274"/>
      <c r="S763" s="274"/>
      <c r="T763" s="275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76" t="s">
        <v>227</v>
      </c>
      <c r="AU763" s="276" t="s">
        <v>88</v>
      </c>
      <c r="AV763" s="14" t="s">
        <v>88</v>
      </c>
      <c r="AW763" s="14" t="s">
        <v>33</v>
      </c>
      <c r="AX763" s="14" t="s">
        <v>78</v>
      </c>
      <c r="AY763" s="276" t="s">
        <v>124</v>
      </c>
    </row>
    <row r="764" spans="1:51" s="14" customFormat="1" ht="12">
      <c r="A764" s="14"/>
      <c r="B764" s="266"/>
      <c r="C764" s="267"/>
      <c r="D764" s="249" t="s">
        <v>227</v>
      </c>
      <c r="E764" s="268" t="s">
        <v>1</v>
      </c>
      <c r="F764" s="269" t="s">
        <v>819</v>
      </c>
      <c r="G764" s="267"/>
      <c r="H764" s="270">
        <v>83.468</v>
      </c>
      <c r="I764" s="271"/>
      <c r="J764" s="267"/>
      <c r="K764" s="267"/>
      <c r="L764" s="272"/>
      <c r="M764" s="273"/>
      <c r="N764" s="274"/>
      <c r="O764" s="274"/>
      <c r="P764" s="274"/>
      <c r="Q764" s="274"/>
      <c r="R764" s="274"/>
      <c r="S764" s="274"/>
      <c r="T764" s="275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76" t="s">
        <v>227</v>
      </c>
      <c r="AU764" s="276" t="s">
        <v>88</v>
      </c>
      <c r="AV764" s="14" t="s">
        <v>88</v>
      </c>
      <c r="AW764" s="14" t="s">
        <v>33</v>
      </c>
      <c r="AX764" s="14" t="s">
        <v>78</v>
      </c>
      <c r="AY764" s="276" t="s">
        <v>124</v>
      </c>
    </row>
    <row r="765" spans="1:51" s="14" customFormat="1" ht="12">
      <c r="A765" s="14"/>
      <c r="B765" s="266"/>
      <c r="C765" s="267"/>
      <c r="D765" s="249" t="s">
        <v>227</v>
      </c>
      <c r="E765" s="268" t="s">
        <v>1</v>
      </c>
      <c r="F765" s="269" t="s">
        <v>820</v>
      </c>
      <c r="G765" s="267"/>
      <c r="H765" s="270">
        <v>7.905</v>
      </c>
      <c r="I765" s="271"/>
      <c r="J765" s="267"/>
      <c r="K765" s="267"/>
      <c r="L765" s="272"/>
      <c r="M765" s="273"/>
      <c r="N765" s="274"/>
      <c r="O765" s="274"/>
      <c r="P765" s="274"/>
      <c r="Q765" s="274"/>
      <c r="R765" s="274"/>
      <c r="S765" s="274"/>
      <c r="T765" s="275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76" t="s">
        <v>227</v>
      </c>
      <c r="AU765" s="276" t="s">
        <v>88</v>
      </c>
      <c r="AV765" s="14" t="s">
        <v>88</v>
      </c>
      <c r="AW765" s="14" t="s">
        <v>33</v>
      </c>
      <c r="AX765" s="14" t="s">
        <v>78</v>
      </c>
      <c r="AY765" s="276" t="s">
        <v>124</v>
      </c>
    </row>
    <row r="766" spans="1:51" s="14" customFormat="1" ht="12">
      <c r="A766" s="14"/>
      <c r="B766" s="266"/>
      <c r="C766" s="267"/>
      <c r="D766" s="249" t="s">
        <v>227</v>
      </c>
      <c r="E766" s="268" t="s">
        <v>1</v>
      </c>
      <c r="F766" s="269" t="s">
        <v>821</v>
      </c>
      <c r="G766" s="267"/>
      <c r="H766" s="270">
        <v>24.955</v>
      </c>
      <c r="I766" s="271"/>
      <c r="J766" s="267"/>
      <c r="K766" s="267"/>
      <c r="L766" s="272"/>
      <c r="M766" s="273"/>
      <c r="N766" s="274"/>
      <c r="O766" s="274"/>
      <c r="P766" s="274"/>
      <c r="Q766" s="274"/>
      <c r="R766" s="274"/>
      <c r="S766" s="274"/>
      <c r="T766" s="275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76" t="s">
        <v>227</v>
      </c>
      <c r="AU766" s="276" t="s">
        <v>88</v>
      </c>
      <c r="AV766" s="14" t="s">
        <v>88</v>
      </c>
      <c r="AW766" s="14" t="s">
        <v>33</v>
      </c>
      <c r="AX766" s="14" t="s">
        <v>78</v>
      </c>
      <c r="AY766" s="276" t="s">
        <v>124</v>
      </c>
    </row>
    <row r="767" spans="1:51" s="14" customFormat="1" ht="12">
      <c r="A767" s="14"/>
      <c r="B767" s="266"/>
      <c r="C767" s="267"/>
      <c r="D767" s="249" t="s">
        <v>227</v>
      </c>
      <c r="E767" s="268" t="s">
        <v>1</v>
      </c>
      <c r="F767" s="269" t="s">
        <v>822</v>
      </c>
      <c r="G767" s="267"/>
      <c r="H767" s="270">
        <v>13.099</v>
      </c>
      <c r="I767" s="271"/>
      <c r="J767" s="267"/>
      <c r="K767" s="267"/>
      <c r="L767" s="272"/>
      <c r="M767" s="273"/>
      <c r="N767" s="274"/>
      <c r="O767" s="274"/>
      <c r="P767" s="274"/>
      <c r="Q767" s="274"/>
      <c r="R767" s="274"/>
      <c r="S767" s="274"/>
      <c r="T767" s="275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76" t="s">
        <v>227</v>
      </c>
      <c r="AU767" s="276" t="s">
        <v>88</v>
      </c>
      <c r="AV767" s="14" t="s">
        <v>88</v>
      </c>
      <c r="AW767" s="14" t="s">
        <v>33</v>
      </c>
      <c r="AX767" s="14" t="s">
        <v>78</v>
      </c>
      <c r="AY767" s="276" t="s">
        <v>124</v>
      </c>
    </row>
    <row r="768" spans="1:51" s="14" customFormat="1" ht="12">
      <c r="A768" s="14"/>
      <c r="B768" s="266"/>
      <c r="C768" s="267"/>
      <c r="D768" s="249" t="s">
        <v>227</v>
      </c>
      <c r="E768" s="268" t="s">
        <v>1</v>
      </c>
      <c r="F768" s="269" t="s">
        <v>1231</v>
      </c>
      <c r="G768" s="267"/>
      <c r="H768" s="270">
        <v>2</v>
      </c>
      <c r="I768" s="271"/>
      <c r="J768" s="267"/>
      <c r="K768" s="267"/>
      <c r="L768" s="272"/>
      <c r="M768" s="273"/>
      <c r="N768" s="274"/>
      <c r="O768" s="274"/>
      <c r="P768" s="274"/>
      <c r="Q768" s="274"/>
      <c r="R768" s="274"/>
      <c r="S768" s="274"/>
      <c r="T768" s="275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76" t="s">
        <v>227</v>
      </c>
      <c r="AU768" s="276" t="s">
        <v>88</v>
      </c>
      <c r="AV768" s="14" t="s">
        <v>88</v>
      </c>
      <c r="AW768" s="14" t="s">
        <v>33</v>
      </c>
      <c r="AX768" s="14" t="s">
        <v>78</v>
      </c>
      <c r="AY768" s="276" t="s">
        <v>124</v>
      </c>
    </row>
    <row r="769" spans="1:51" s="14" customFormat="1" ht="12">
      <c r="A769" s="14"/>
      <c r="B769" s="266"/>
      <c r="C769" s="267"/>
      <c r="D769" s="249" t="s">
        <v>227</v>
      </c>
      <c r="E769" s="268" t="s">
        <v>1</v>
      </c>
      <c r="F769" s="269" t="s">
        <v>823</v>
      </c>
      <c r="G769" s="267"/>
      <c r="H769" s="270">
        <v>3.175</v>
      </c>
      <c r="I769" s="271"/>
      <c r="J769" s="267"/>
      <c r="K769" s="267"/>
      <c r="L769" s="272"/>
      <c r="M769" s="273"/>
      <c r="N769" s="274"/>
      <c r="O769" s="274"/>
      <c r="P769" s="274"/>
      <c r="Q769" s="274"/>
      <c r="R769" s="274"/>
      <c r="S769" s="274"/>
      <c r="T769" s="275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76" t="s">
        <v>227</v>
      </c>
      <c r="AU769" s="276" t="s">
        <v>88</v>
      </c>
      <c r="AV769" s="14" t="s">
        <v>88</v>
      </c>
      <c r="AW769" s="14" t="s">
        <v>33</v>
      </c>
      <c r="AX769" s="14" t="s">
        <v>78</v>
      </c>
      <c r="AY769" s="276" t="s">
        <v>124</v>
      </c>
    </row>
    <row r="770" spans="1:51" s="14" customFormat="1" ht="12">
      <c r="A770" s="14"/>
      <c r="B770" s="266"/>
      <c r="C770" s="267"/>
      <c r="D770" s="249" t="s">
        <v>227</v>
      </c>
      <c r="E770" s="268" t="s">
        <v>1</v>
      </c>
      <c r="F770" s="269" t="s">
        <v>806</v>
      </c>
      <c r="G770" s="267"/>
      <c r="H770" s="270">
        <v>9.588</v>
      </c>
      <c r="I770" s="271"/>
      <c r="J770" s="267"/>
      <c r="K770" s="267"/>
      <c r="L770" s="272"/>
      <c r="M770" s="273"/>
      <c r="N770" s="274"/>
      <c r="O770" s="274"/>
      <c r="P770" s="274"/>
      <c r="Q770" s="274"/>
      <c r="R770" s="274"/>
      <c r="S770" s="274"/>
      <c r="T770" s="275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76" t="s">
        <v>227</v>
      </c>
      <c r="AU770" s="276" t="s">
        <v>88</v>
      </c>
      <c r="AV770" s="14" t="s">
        <v>88</v>
      </c>
      <c r="AW770" s="14" t="s">
        <v>33</v>
      </c>
      <c r="AX770" s="14" t="s">
        <v>78</v>
      </c>
      <c r="AY770" s="276" t="s">
        <v>124</v>
      </c>
    </row>
    <row r="771" spans="1:51" s="14" customFormat="1" ht="12">
      <c r="A771" s="14"/>
      <c r="B771" s="266"/>
      <c r="C771" s="267"/>
      <c r="D771" s="249" t="s">
        <v>227</v>
      </c>
      <c r="E771" s="268" t="s">
        <v>1</v>
      </c>
      <c r="F771" s="269" t="s">
        <v>807</v>
      </c>
      <c r="G771" s="267"/>
      <c r="H771" s="270">
        <v>0.423</v>
      </c>
      <c r="I771" s="271"/>
      <c r="J771" s="267"/>
      <c r="K771" s="267"/>
      <c r="L771" s="272"/>
      <c r="M771" s="273"/>
      <c r="N771" s="274"/>
      <c r="O771" s="274"/>
      <c r="P771" s="274"/>
      <c r="Q771" s="274"/>
      <c r="R771" s="274"/>
      <c r="S771" s="274"/>
      <c r="T771" s="275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76" t="s">
        <v>227</v>
      </c>
      <c r="AU771" s="276" t="s">
        <v>88</v>
      </c>
      <c r="AV771" s="14" t="s">
        <v>88</v>
      </c>
      <c r="AW771" s="14" t="s">
        <v>33</v>
      </c>
      <c r="AX771" s="14" t="s">
        <v>78</v>
      </c>
      <c r="AY771" s="276" t="s">
        <v>124</v>
      </c>
    </row>
    <row r="772" spans="1:51" s="14" customFormat="1" ht="12">
      <c r="A772" s="14"/>
      <c r="B772" s="266"/>
      <c r="C772" s="267"/>
      <c r="D772" s="249" t="s">
        <v>227</v>
      </c>
      <c r="E772" s="268" t="s">
        <v>1</v>
      </c>
      <c r="F772" s="269" t="s">
        <v>808</v>
      </c>
      <c r="G772" s="267"/>
      <c r="H772" s="270">
        <v>15.708</v>
      </c>
      <c r="I772" s="271"/>
      <c r="J772" s="267"/>
      <c r="K772" s="267"/>
      <c r="L772" s="272"/>
      <c r="M772" s="273"/>
      <c r="N772" s="274"/>
      <c r="O772" s="274"/>
      <c r="P772" s="274"/>
      <c r="Q772" s="274"/>
      <c r="R772" s="274"/>
      <c r="S772" s="274"/>
      <c r="T772" s="275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76" t="s">
        <v>227</v>
      </c>
      <c r="AU772" s="276" t="s">
        <v>88</v>
      </c>
      <c r="AV772" s="14" t="s">
        <v>88</v>
      </c>
      <c r="AW772" s="14" t="s">
        <v>33</v>
      </c>
      <c r="AX772" s="14" t="s">
        <v>78</v>
      </c>
      <c r="AY772" s="276" t="s">
        <v>124</v>
      </c>
    </row>
    <row r="773" spans="1:51" s="14" customFormat="1" ht="12">
      <c r="A773" s="14"/>
      <c r="B773" s="266"/>
      <c r="C773" s="267"/>
      <c r="D773" s="249" t="s">
        <v>227</v>
      </c>
      <c r="E773" s="268" t="s">
        <v>1</v>
      </c>
      <c r="F773" s="269" t="s">
        <v>809</v>
      </c>
      <c r="G773" s="267"/>
      <c r="H773" s="270">
        <v>0.462</v>
      </c>
      <c r="I773" s="271"/>
      <c r="J773" s="267"/>
      <c r="K773" s="267"/>
      <c r="L773" s="272"/>
      <c r="M773" s="273"/>
      <c r="N773" s="274"/>
      <c r="O773" s="274"/>
      <c r="P773" s="274"/>
      <c r="Q773" s="274"/>
      <c r="R773" s="274"/>
      <c r="S773" s="274"/>
      <c r="T773" s="275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76" t="s">
        <v>227</v>
      </c>
      <c r="AU773" s="276" t="s">
        <v>88</v>
      </c>
      <c r="AV773" s="14" t="s">
        <v>88</v>
      </c>
      <c r="AW773" s="14" t="s">
        <v>33</v>
      </c>
      <c r="AX773" s="14" t="s">
        <v>78</v>
      </c>
      <c r="AY773" s="276" t="s">
        <v>124</v>
      </c>
    </row>
    <row r="774" spans="1:51" s="14" customFormat="1" ht="12">
      <c r="A774" s="14"/>
      <c r="B774" s="266"/>
      <c r="C774" s="267"/>
      <c r="D774" s="249" t="s">
        <v>227</v>
      </c>
      <c r="E774" s="268" t="s">
        <v>1</v>
      </c>
      <c r="F774" s="269" t="s">
        <v>797</v>
      </c>
      <c r="G774" s="267"/>
      <c r="H774" s="270">
        <v>30.251</v>
      </c>
      <c r="I774" s="271"/>
      <c r="J774" s="267"/>
      <c r="K774" s="267"/>
      <c r="L774" s="272"/>
      <c r="M774" s="273"/>
      <c r="N774" s="274"/>
      <c r="O774" s="274"/>
      <c r="P774" s="274"/>
      <c r="Q774" s="274"/>
      <c r="R774" s="274"/>
      <c r="S774" s="274"/>
      <c r="T774" s="275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76" t="s">
        <v>227</v>
      </c>
      <c r="AU774" s="276" t="s">
        <v>88</v>
      </c>
      <c r="AV774" s="14" t="s">
        <v>88</v>
      </c>
      <c r="AW774" s="14" t="s">
        <v>33</v>
      </c>
      <c r="AX774" s="14" t="s">
        <v>78</v>
      </c>
      <c r="AY774" s="276" t="s">
        <v>124</v>
      </c>
    </row>
    <row r="775" spans="1:51" s="14" customFormat="1" ht="12">
      <c r="A775" s="14"/>
      <c r="B775" s="266"/>
      <c r="C775" s="267"/>
      <c r="D775" s="249" t="s">
        <v>227</v>
      </c>
      <c r="E775" s="268" t="s">
        <v>1</v>
      </c>
      <c r="F775" s="269" t="s">
        <v>798</v>
      </c>
      <c r="G775" s="267"/>
      <c r="H775" s="270">
        <v>2.546</v>
      </c>
      <c r="I775" s="271"/>
      <c r="J775" s="267"/>
      <c r="K775" s="267"/>
      <c r="L775" s="272"/>
      <c r="M775" s="273"/>
      <c r="N775" s="274"/>
      <c r="O775" s="274"/>
      <c r="P775" s="274"/>
      <c r="Q775" s="274"/>
      <c r="R775" s="274"/>
      <c r="S775" s="274"/>
      <c r="T775" s="275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76" t="s">
        <v>227</v>
      </c>
      <c r="AU775" s="276" t="s">
        <v>88</v>
      </c>
      <c r="AV775" s="14" t="s">
        <v>88</v>
      </c>
      <c r="AW775" s="14" t="s">
        <v>33</v>
      </c>
      <c r="AX775" s="14" t="s">
        <v>78</v>
      </c>
      <c r="AY775" s="276" t="s">
        <v>124</v>
      </c>
    </row>
    <row r="776" spans="1:51" s="14" customFormat="1" ht="12">
      <c r="A776" s="14"/>
      <c r="B776" s="266"/>
      <c r="C776" s="267"/>
      <c r="D776" s="249" t="s">
        <v>227</v>
      </c>
      <c r="E776" s="268" t="s">
        <v>1</v>
      </c>
      <c r="F776" s="269" t="s">
        <v>780</v>
      </c>
      <c r="G776" s="267"/>
      <c r="H776" s="270">
        <v>8.36</v>
      </c>
      <c r="I776" s="271"/>
      <c r="J776" s="267"/>
      <c r="K776" s="267"/>
      <c r="L776" s="272"/>
      <c r="M776" s="273"/>
      <c r="N776" s="274"/>
      <c r="O776" s="274"/>
      <c r="P776" s="274"/>
      <c r="Q776" s="274"/>
      <c r="R776" s="274"/>
      <c r="S776" s="274"/>
      <c r="T776" s="275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76" t="s">
        <v>227</v>
      </c>
      <c r="AU776" s="276" t="s">
        <v>88</v>
      </c>
      <c r="AV776" s="14" t="s">
        <v>88</v>
      </c>
      <c r="AW776" s="14" t="s">
        <v>33</v>
      </c>
      <c r="AX776" s="14" t="s">
        <v>78</v>
      </c>
      <c r="AY776" s="276" t="s">
        <v>124</v>
      </c>
    </row>
    <row r="777" spans="1:51" s="14" customFormat="1" ht="12">
      <c r="A777" s="14"/>
      <c r="B777" s="266"/>
      <c r="C777" s="267"/>
      <c r="D777" s="249" t="s">
        <v>227</v>
      </c>
      <c r="E777" s="268" t="s">
        <v>1</v>
      </c>
      <c r="F777" s="269" t="s">
        <v>781</v>
      </c>
      <c r="G777" s="267"/>
      <c r="H777" s="270">
        <v>2.8</v>
      </c>
      <c r="I777" s="271"/>
      <c r="J777" s="267"/>
      <c r="K777" s="267"/>
      <c r="L777" s="272"/>
      <c r="M777" s="273"/>
      <c r="N777" s="274"/>
      <c r="O777" s="274"/>
      <c r="P777" s="274"/>
      <c r="Q777" s="274"/>
      <c r="R777" s="274"/>
      <c r="S777" s="274"/>
      <c r="T777" s="275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76" t="s">
        <v>227</v>
      </c>
      <c r="AU777" s="276" t="s">
        <v>88</v>
      </c>
      <c r="AV777" s="14" t="s">
        <v>88</v>
      </c>
      <c r="AW777" s="14" t="s">
        <v>33</v>
      </c>
      <c r="AX777" s="14" t="s">
        <v>78</v>
      </c>
      <c r="AY777" s="276" t="s">
        <v>124</v>
      </c>
    </row>
    <row r="778" spans="1:51" s="14" customFormat="1" ht="12">
      <c r="A778" s="14"/>
      <c r="B778" s="266"/>
      <c r="C778" s="267"/>
      <c r="D778" s="249" t="s">
        <v>227</v>
      </c>
      <c r="E778" s="268" t="s">
        <v>1</v>
      </c>
      <c r="F778" s="269" t="s">
        <v>1232</v>
      </c>
      <c r="G778" s="267"/>
      <c r="H778" s="270">
        <v>50.6</v>
      </c>
      <c r="I778" s="271"/>
      <c r="J778" s="267"/>
      <c r="K778" s="267"/>
      <c r="L778" s="272"/>
      <c r="M778" s="273"/>
      <c r="N778" s="274"/>
      <c r="O778" s="274"/>
      <c r="P778" s="274"/>
      <c r="Q778" s="274"/>
      <c r="R778" s="274"/>
      <c r="S778" s="274"/>
      <c r="T778" s="275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76" t="s">
        <v>227</v>
      </c>
      <c r="AU778" s="276" t="s">
        <v>88</v>
      </c>
      <c r="AV778" s="14" t="s">
        <v>88</v>
      </c>
      <c r="AW778" s="14" t="s">
        <v>33</v>
      </c>
      <c r="AX778" s="14" t="s">
        <v>78</v>
      </c>
      <c r="AY778" s="276" t="s">
        <v>124</v>
      </c>
    </row>
    <row r="779" spans="1:51" s="14" customFormat="1" ht="12">
      <c r="A779" s="14"/>
      <c r="B779" s="266"/>
      <c r="C779" s="267"/>
      <c r="D779" s="249" t="s">
        <v>227</v>
      </c>
      <c r="E779" s="268" t="s">
        <v>1</v>
      </c>
      <c r="F779" s="269" t="s">
        <v>783</v>
      </c>
      <c r="G779" s="267"/>
      <c r="H779" s="270">
        <v>17.85</v>
      </c>
      <c r="I779" s="271"/>
      <c r="J779" s="267"/>
      <c r="K779" s="267"/>
      <c r="L779" s="272"/>
      <c r="M779" s="273"/>
      <c r="N779" s="274"/>
      <c r="O779" s="274"/>
      <c r="P779" s="274"/>
      <c r="Q779" s="274"/>
      <c r="R779" s="274"/>
      <c r="S779" s="274"/>
      <c r="T779" s="275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76" t="s">
        <v>227</v>
      </c>
      <c r="AU779" s="276" t="s">
        <v>88</v>
      </c>
      <c r="AV779" s="14" t="s">
        <v>88</v>
      </c>
      <c r="AW779" s="14" t="s">
        <v>33</v>
      </c>
      <c r="AX779" s="14" t="s">
        <v>78</v>
      </c>
      <c r="AY779" s="276" t="s">
        <v>124</v>
      </c>
    </row>
    <row r="780" spans="1:51" s="14" customFormat="1" ht="12">
      <c r="A780" s="14"/>
      <c r="B780" s="266"/>
      <c r="C780" s="267"/>
      <c r="D780" s="249" t="s">
        <v>227</v>
      </c>
      <c r="E780" s="268" t="s">
        <v>1</v>
      </c>
      <c r="F780" s="269" t="s">
        <v>1233</v>
      </c>
      <c r="G780" s="267"/>
      <c r="H780" s="270">
        <v>25.578</v>
      </c>
      <c r="I780" s="271"/>
      <c r="J780" s="267"/>
      <c r="K780" s="267"/>
      <c r="L780" s="272"/>
      <c r="M780" s="273"/>
      <c r="N780" s="274"/>
      <c r="O780" s="274"/>
      <c r="P780" s="274"/>
      <c r="Q780" s="274"/>
      <c r="R780" s="274"/>
      <c r="S780" s="274"/>
      <c r="T780" s="275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76" t="s">
        <v>227</v>
      </c>
      <c r="AU780" s="276" t="s">
        <v>88</v>
      </c>
      <c r="AV780" s="14" t="s">
        <v>88</v>
      </c>
      <c r="AW780" s="14" t="s">
        <v>33</v>
      </c>
      <c r="AX780" s="14" t="s">
        <v>78</v>
      </c>
      <c r="AY780" s="276" t="s">
        <v>124</v>
      </c>
    </row>
    <row r="781" spans="1:51" s="14" customFormat="1" ht="12">
      <c r="A781" s="14"/>
      <c r="B781" s="266"/>
      <c r="C781" s="267"/>
      <c r="D781" s="249" t="s">
        <v>227</v>
      </c>
      <c r="E781" s="268" t="s">
        <v>1</v>
      </c>
      <c r="F781" s="269" t="s">
        <v>785</v>
      </c>
      <c r="G781" s="267"/>
      <c r="H781" s="270">
        <v>10.472</v>
      </c>
      <c r="I781" s="271"/>
      <c r="J781" s="267"/>
      <c r="K781" s="267"/>
      <c r="L781" s="272"/>
      <c r="M781" s="273"/>
      <c r="N781" s="274"/>
      <c r="O781" s="274"/>
      <c r="P781" s="274"/>
      <c r="Q781" s="274"/>
      <c r="R781" s="274"/>
      <c r="S781" s="274"/>
      <c r="T781" s="275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76" t="s">
        <v>227</v>
      </c>
      <c r="AU781" s="276" t="s">
        <v>88</v>
      </c>
      <c r="AV781" s="14" t="s">
        <v>88</v>
      </c>
      <c r="AW781" s="14" t="s">
        <v>33</v>
      </c>
      <c r="AX781" s="14" t="s">
        <v>78</v>
      </c>
      <c r="AY781" s="276" t="s">
        <v>124</v>
      </c>
    </row>
    <row r="782" spans="1:51" s="14" customFormat="1" ht="12">
      <c r="A782" s="14"/>
      <c r="B782" s="266"/>
      <c r="C782" s="267"/>
      <c r="D782" s="249" t="s">
        <v>227</v>
      </c>
      <c r="E782" s="268" t="s">
        <v>1</v>
      </c>
      <c r="F782" s="269" t="s">
        <v>786</v>
      </c>
      <c r="G782" s="267"/>
      <c r="H782" s="270">
        <v>14.52</v>
      </c>
      <c r="I782" s="271"/>
      <c r="J782" s="267"/>
      <c r="K782" s="267"/>
      <c r="L782" s="272"/>
      <c r="M782" s="273"/>
      <c r="N782" s="274"/>
      <c r="O782" s="274"/>
      <c r="P782" s="274"/>
      <c r="Q782" s="274"/>
      <c r="R782" s="274"/>
      <c r="S782" s="274"/>
      <c r="T782" s="275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76" t="s">
        <v>227</v>
      </c>
      <c r="AU782" s="276" t="s">
        <v>88</v>
      </c>
      <c r="AV782" s="14" t="s">
        <v>88</v>
      </c>
      <c r="AW782" s="14" t="s">
        <v>33</v>
      </c>
      <c r="AX782" s="14" t="s">
        <v>78</v>
      </c>
      <c r="AY782" s="276" t="s">
        <v>124</v>
      </c>
    </row>
    <row r="783" spans="1:51" s="14" customFormat="1" ht="12">
      <c r="A783" s="14"/>
      <c r="B783" s="266"/>
      <c r="C783" s="267"/>
      <c r="D783" s="249" t="s">
        <v>227</v>
      </c>
      <c r="E783" s="268" t="s">
        <v>1</v>
      </c>
      <c r="F783" s="269" t="s">
        <v>787</v>
      </c>
      <c r="G783" s="267"/>
      <c r="H783" s="270">
        <v>5.1</v>
      </c>
      <c r="I783" s="271"/>
      <c r="J783" s="267"/>
      <c r="K783" s="267"/>
      <c r="L783" s="272"/>
      <c r="M783" s="273"/>
      <c r="N783" s="274"/>
      <c r="O783" s="274"/>
      <c r="P783" s="274"/>
      <c r="Q783" s="274"/>
      <c r="R783" s="274"/>
      <c r="S783" s="274"/>
      <c r="T783" s="275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76" t="s">
        <v>227</v>
      </c>
      <c r="AU783" s="276" t="s">
        <v>88</v>
      </c>
      <c r="AV783" s="14" t="s">
        <v>88</v>
      </c>
      <c r="AW783" s="14" t="s">
        <v>33</v>
      </c>
      <c r="AX783" s="14" t="s">
        <v>78</v>
      </c>
      <c r="AY783" s="276" t="s">
        <v>124</v>
      </c>
    </row>
    <row r="784" spans="1:51" s="14" customFormat="1" ht="12">
      <c r="A784" s="14"/>
      <c r="B784" s="266"/>
      <c r="C784" s="267"/>
      <c r="D784" s="249" t="s">
        <v>227</v>
      </c>
      <c r="E784" s="268" t="s">
        <v>1</v>
      </c>
      <c r="F784" s="269" t="s">
        <v>788</v>
      </c>
      <c r="G784" s="267"/>
      <c r="H784" s="270">
        <v>2.262</v>
      </c>
      <c r="I784" s="271"/>
      <c r="J784" s="267"/>
      <c r="K784" s="267"/>
      <c r="L784" s="272"/>
      <c r="M784" s="273"/>
      <c r="N784" s="274"/>
      <c r="O784" s="274"/>
      <c r="P784" s="274"/>
      <c r="Q784" s="274"/>
      <c r="R784" s="274"/>
      <c r="S784" s="274"/>
      <c r="T784" s="275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76" t="s">
        <v>227</v>
      </c>
      <c r="AU784" s="276" t="s">
        <v>88</v>
      </c>
      <c r="AV784" s="14" t="s">
        <v>88</v>
      </c>
      <c r="AW784" s="14" t="s">
        <v>33</v>
      </c>
      <c r="AX784" s="14" t="s">
        <v>78</v>
      </c>
      <c r="AY784" s="276" t="s">
        <v>124</v>
      </c>
    </row>
    <row r="785" spans="1:51" s="14" customFormat="1" ht="12">
      <c r="A785" s="14"/>
      <c r="B785" s="266"/>
      <c r="C785" s="267"/>
      <c r="D785" s="249" t="s">
        <v>227</v>
      </c>
      <c r="E785" s="268" t="s">
        <v>1</v>
      </c>
      <c r="F785" s="269" t="s">
        <v>789</v>
      </c>
      <c r="G785" s="267"/>
      <c r="H785" s="270">
        <v>5.005</v>
      </c>
      <c r="I785" s="271"/>
      <c r="J785" s="267"/>
      <c r="K785" s="267"/>
      <c r="L785" s="272"/>
      <c r="M785" s="273"/>
      <c r="N785" s="274"/>
      <c r="O785" s="274"/>
      <c r="P785" s="274"/>
      <c r="Q785" s="274"/>
      <c r="R785" s="274"/>
      <c r="S785" s="274"/>
      <c r="T785" s="275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76" t="s">
        <v>227</v>
      </c>
      <c r="AU785" s="276" t="s">
        <v>88</v>
      </c>
      <c r="AV785" s="14" t="s">
        <v>88</v>
      </c>
      <c r="AW785" s="14" t="s">
        <v>33</v>
      </c>
      <c r="AX785" s="14" t="s">
        <v>78</v>
      </c>
      <c r="AY785" s="276" t="s">
        <v>124</v>
      </c>
    </row>
    <row r="786" spans="1:51" s="14" customFormat="1" ht="12">
      <c r="A786" s="14"/>
      <c r="B786" s="266"/>
      <c r="C786" s="267"/>
      <c r="D786" s="249" t="s">
        <v>227</v>
      </c>
      <c r="E786" s="268" t="s">
        <v>1</v>
      </c>
      <c r="F786" s="269" t="s">
        <v>790</v>
      </c>
      <c r="G786" s="267"/>
      <c r="H786" s="270">
        <v>5.5</v>
      </c>
      <c r="I786" s="271"/>
      <c r="J786" s="267"/>
      <c r="K786" s="267"/>
      <c r="L786" s="272"/>
      <c r="M786" s="273"/>
      <c r="N786" s="274"/>
      <c r="O786" s="274"/>
      <c r="P786" s="274"/>
      <c r="Q786" s="274"/>
      <c r="R786" s="274"/>
      <c r="S786" s="274"/>
      <c r="T786" s="275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76" t="s">
        <v>227</v>
      </c>
      <c r="AU786" s="276" t="s">
        <v>88</v>
      </c>
      <c r="AV786" s="14" t="s">
        <v>88</v>
      </c>
      <c r="AW786" s="14" t="s">
        <v>33</v>
      </c>
      <c r="AX786" s="14" t="s">
        <v>78</v>
      </c>
      <c r="AY786" s="276" t="s">
        <v>124</v>
      </c>
    </row>
    <row r="787" spans="1:51" s="14" customFormat="1" ht="12">
      <c r="A787" s="14"/>
      <c r="B787" s="266"/>
      <c r="C787" s="267"/>
      <c r="D787" s="249" t="s">
        <v>227</v>
      </c>
      <c r="E787" s="268" t="s">
        <v>1</v>
      </c>
      <c r="F787" s="269" t="s">
        <v>791</v>
      </c>
      <c r="G787" s="267"/>
      <c r="H787" s="270">
        <v>0.45</v>
      </c>
      <c r="I787" s="271"/>
      <c r="J787" s="267"/>
      <c r="K787" s="267"/>
      <c r="L787" s="272"/>
      <c r="M787" s="273"/>
      <c r="N787" s="274"/>
      <c r="O787" s="274"/>
      <c r="P787" s="274"/>
      <c r="Q787" s="274"/>
      <c r="R787" s="274"/>
      <c r="S787" s="274"/>
      <c r="T787" s="275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76" t="s">
        <v>227</v>
      </c>
      <c r="AU787" s="276" t="s">
        <v>88</v>
      </c>
      <c r="AV787" s="14" t="s">
        <v>88</v>
      </c>
      <c r="AW787" s="14" t="s">
        <v>33</v>
      </c>
      <c r="AX787" s="14" t="s">
        <v>78</v>
      </c>
      <c r="AY787" s="276" t="s">
        <v>124</v>
      </c>
    </row>
    <row r="788" spans="1:51" s="14" customFormat="1" ht="12">
      <c r="A788" s="14"/>
      <c r="B788" s="266"/>
      <c r="C788" s="267"/>
      <c r="D788" s="249" t="s">
        <v>227</v>
      </c>
      <c r="E788" s="268" t="s">
        <v>1</v>
      </c>
      <c r="F788" s="269" t="s">
        <v>792</v>
      </c>
      <c r="G788" s="267"/>
      <c r="H788" s="270">
        <v>0.9</v>
      </c>
      <c r="I788" s="271"/>
      <c r="J788" s="267"/>
      <c r="K788" s="267"/>
      <c r="L788" s="272"/>
      <c r="M788" s="273"/>
      <c r="N788" s="274"/>
      <c r="O788" s="274"/>
      <c r="P788" s="274"/>
      <c r="Q788" s="274"/>
      <c r="R788" s="274"/>
      <c r="S788" s="274"/>
      <c r="T788" s="275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76" t="s">
        <v>227</v>
      </c>
      <c r="AU788" s="276" t="s">
        <v>88</v>
      </c>
      <c r="AV788" s="14" t="s">
        <v>88</v>
      </c>
      <c r="AW788" s="14" t="s">
        <v>33</v>
      </c>
      <c r="AX788" s="14" t="s">
        <v>78</v>
      </c>
      <c r="AY788" s="276" t="s">
        <v>124</v>
      </c>
    </row>
    <row r="789" spans="1:51" s="14" customFormat="1" ht="12">
      <c r="A789" s="14"/>
      <c r="B789" s="266"/>
      <c r="C789" s="267"/>
      <c r="D789" s="249" t="s">
        <v>227</v>
      </c>
      <c r="E789" s="268" t="s">
        <v>1</v>
      </c>
      <c r="F789" s="269" t="s">
        <v>1234</v>
      </c>
      <c r="G789" s="267"/>
      <c r="H789" s="270">
        <v>87.132</v>
      </c>
      <c r="I789" s="271"/>
      <c r="J789" s="267"/>
      <c r="K789" s="267"/>
      <c r="L789" s="272"/>
      <c r="M789" s="273"/>
      <c r="N789" s="274"/>
      <c r="O789" s="274"/>
      <c r="P789" s="274"/>
      <c r="Q789" s="274"/>
      <c r="R789" s="274"/>
      <c r="S789" s="274"/>
      <c r="T789" s="275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76" t="s">
        <v>227</v>
      </c>
      <c r="AU789" s="276" t="s">
        <v>88</v>
      </c>
      <c r="AV789" s="14" t="s">
        <v>88</v>
      </c>
      <c r="AW789" s="14" t="s">
        <v>33</v>
      </c>
      <c r="AX789" s="14" t="s">
        <v>78</v>
      </c>
      <c r="AY789" s="276" t="s">
        <v>124</v>
      </c>
    </row>
    <row r="790" spans="1:51" s="16" customFormat="1" ht="12">
      <c r="A790" s="16"/>
      <c r="B790" s="290"/>
      <c r="C790" s="291"/>
      <c r="D790" s="249" t="s">
        <v>227</v>
      </c>
      <c r="E790" s="292" t="s">
        <v>177</v>
      </c>
      <c r="F790" s="293" t="s">
        <v>312</v>
      </c>
      <c r="G790" s="291"/>
      <c r="H790" s="294">
        <v>958.451</v>
      </c>
      <c r="I790" s="295"/>
      <c r="J790" s="291"/>
      <c r="K790" s="291"/>
      <c r="L790" s="296"/>
      <c r="M790" s="297"/>
      <c r="N790" s="298"/>
      <c r="O790" s="298"/>
      <c r="P790" s="298"/>
      <c r="Q790" s="298"/>
      <c r="R790" s="298"/>
      <c r="S790" s="298"/>
      <c r="T790" s="299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T790" s="300" t="s">
        <v>227</v>
      </c>
      <c r="AU790" s="300" t="s">
        <v>88</v>
      </c>
      <c r="AV790" s="16" t="s">
        <v>134</v>
      </c>
      <c r="AW790" s="16" t="s">
        <v>33</v>
      </c>
      <c r="AX790" s="16" t="s">
        <v>78</v>
      </c>
      <c r="AY790" s="300" t="s">
        <v>124</v>
      </c>
    </row>
    <row r="791" spans="1:51" s="15" customFormat="1" ht="12">
      <c r="A791" s="15"/>
      <c r="B791" s="277"/>
      <c r="C791" s="278"/>
      <c r="D791" s="249" t="s">
        <v>227</v>
      </c>
      <c r="E791" s="279" t="s">
        <v>1</v>
      </c>
      <c r="F791" s="280" t="s">
        <v>257</v>
      </c>
      <c r="G791" s="278"/>
      <c r="H791" s="281">
        <v>1094.776</v>
      </c>
      <c r="I791" s="282"/>
      <c r="J791" s="278"/>
      <c r="K791" s="278"/>
      <c r="L791" s="283"/>
      <c r="M791" s="284"/>
      <c r="N791" s="285"/>
      <c r="O791" s="285"/>
      <c r="P791" s="285"/>
      <c r="Q791" s="285"/>
      <c r="R791" s="285"/>
      <c r="S791" s="285"/>
      <c r="T791" s="286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T791" s="287" t="s">
        <v>227</v>
      </c>
      <c r="AU791" s="287" t="s">
        <v>88</v>
      </c>
      <c r="AV791" s="15" t="s">
        <v>123</v>
      </c>
      <c r="AW791" s="15" t="s">
        <v>33</v>
      </c>
      <c r="AX791" s="15" t="s">
        <v>86</v>
      </c>
      <c r="AY791" s="287" t="s">
        <v>124</v>
      </c>
    </row>
    <row r="792" spans="1:65" s="2" customFormat="1" ht="21.75" customHeight="1">
      <c r="A792" s="39"/>
      <c r="B792" s="40"/>
      <c r="C792" s="234" t="s">
        <v>1235</v>
      </c>
      <c r="D792" s="234" t="s">
        <v>125</v>
      </c>
      <c r="E792" s="235" t="s">
        <v>1236</v>
      </c>
      <c r="F792" s="236" t="s">
        <v>1237</v>
      </c>
      <c r="G792" s="237" t="s">
        <v>225</v>
      </c>
      <c r="H792" s="238">
        <v>3767.153</v>
      </c>
      <c r="I792" s="239"/>
      <c r="J792" s="240">
        <f>ROUND(I792*H792,2)</f>
        <v>0</v>
      </c>
      <c r="K792" s="236" t="s">
        <v>159</v>
      </c>
      <c r="L792" s="45"/>
      <c r="M792" s="241" t="s">
        <v>1</v>
      </c>
      <c r="N792" s="242" t="s">
        <v>43</v>
      </c>
      <c r="O792" s="92"/>
      <c r="P792" s="243">
        <f>O792*H792</f>
        <v>0</v>
      </c>
      <c r="Q792" s="243">
        <v>0.000105</v>
      </c>
      <c r="R792" s="243">
        <f>Q792*H792</f>
        <v>0.395551065</v>
      </c>
      <c r="S792" s="243">
        <v>0</v>
      </c>
      <c r="T792" s="244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45" t="s">
        <v>329</v>
      </c>
      <c r="AT792" s="245" t="s">
        <v>125</v>
      </c>
      <c r="AU792" s="245" t="s">
        <v>88</v>
      </c>
      <c r="AY792" s="18" t="s">
        <v>124</v>
      </c>
      <c r="BE792" s="246">
        <f>IF(N792="základní",J792,0)</f>
        <v>0</v>
      </c>
      <c r="BF792" s="246">
        <f>IF(N792="snížená",J792,0)</f>
        <v>0</v>
      </c>
      <c r="BG792" s="246">
        <f>IF(N792="zákl. přenesená",J792,0)</f>
        <v>0</v>
      </c>
      <c r="BH792" s="246">
        <f>IF(N792="sníž. přenesená",J792,0)</f>
        <v>0</v>
      </c>
      <c r="BI792" s="246">
        <f>IF(N792="nulová",J792,0)</f>
        <v>0</v>
      </c>
      <c r="BJ792" s="18" t="s">
        <v>86</v>
      </c>
      <c r="BK792" s="246">
        <f>ROUND(I792*H792,2)</f>
        <v>0</v>
      </c>
      <c r="BL792" s="18" t="s">
        <v>329</v>
      </c>
      <c r="BM792" s="245" t="s">
        <v>1238</v>
      </c>
    </row>
    <row r="793" spans="1:51" s="14" customFormat="1" ht="12">
      <c r="A793" s="14"/>
      <c r="B793" s="266"/>
      <c r="C793" s="267"/>
      <c r="D793" s="249" t="s">
        <v>227</v>
      </c>
      <c r="E793" s="268" t="s">
        <v>1</v>
      </c>
      <c r="F793" s="269" t="s">
        <v>370</v>
      </c>
      <c r="G793" s="267"/>
      <c r="H793" s="270">
        <v>100.076</v>
      </c>
      <c r="I793" s="271"/>
      <c r="J793" s="267"/>
      <c r="K793" s="267"/>
      <c r="L793" s="272"/>
      <c r="M793" s="273"/>
      <c r="N793" s="274"/>
      <c r="O793" s="274"/>
      <c r="P793" s="274"/>
      <c r="Q793" s="274"/>
      <c r="R793" s="274"/>
      <c r="S793" s="274"/>
      <c r="T793" s="275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76" t="s">
        <v>227</v>
      </c>
      <c r="AU793" s="276" t="s">
        <v>88</v>
      </c>
      <c r="AV793" s="14" t="s">
        <v>88</v>
      </c>
      <c r="AW793" s="14" t="s">
        <v>33</v>
      </c>
      <c r="AX793" s="14" t="s">
        <v>78</v>
      </c>
      <c r="AY793" s="276" t="s">
        <v>124</v>
      </c>
    </row>
    <row r="794" spans="1:51" s="14" customFormat="1" ht="12">
      <c r="A794" s="14"/>
      <c r="B794" s="266"/>
      <c r="C794" s="267"/>
      <c r="D794" s="249" t="s">
        <v>227</v>
      </c>
      <c r="E794" s="268" t="s">
        <v>1</v>
      </c>
      <c r="F794" s="269" t="s">
        <v>327</v>
      </c>
      <c r="G794" s="267"/>
      <c r="H794" s="270">
        <v>3667.077</v>
      </c>
      <c r="I794" s="271"/>
      <c r="J794" s="267"/>
      <c r="K794" s="267"/>
      <c r="L794" s="272"/>
      <c r="M794" s="273"/>
      <c r="N794" s="274"/>
      <c r="O794" s="274"/>
      <c r="P794" s="274"/>
      <c r="Q794" s="274"/>
      <c r="R794" s="274"/>
      <c r="S794" s="274"/>
      <c r="T794" s="275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76" t="s">
        <v>227</v>
      </c>
      <c r="AU794" s="276" t="s">
        <v>88</v>
      </c>
      <c r="AV794" s="14" t="s">
        <v>88</v>
      </c>
      <c r="AW794" s="14" t="s">
        <v>33</v>
      </c>
      <c r="AX794" s="14" t="s">
        <v>78</v>
      </c>
      <c r="AY794" s="276" t="s">
        <v>124</v>
      </c>
    </row>
    <row r="795" spans="1:51" s="15" customFormat="1" ht="12">
      <c r="A795" s="15"/>
      <c r="B795" s="277"/>
      <c r="C795" s="278"/>
      <c r="D795" s="249" t="s">
        <v>227</v>
      </c>
      <c r="E795" s="279" t="s">
        <v>1</v>
      </c>
      <c r="F795" s="280" t="s">
        <v>257</v>
      </c>
      <c r="G795" s="278"/>
      <c r="H795" s="281">
        <v>3767.153</v>
      </c>
      <c r="I795" s="282"/>
      <c r="J795" s="278"/>
      <c r="K795" s="278"/>
      <c r="L795" s="283"/>
      <c r="M795" s="284"/>
      <c r="N795" s="285"/>
      <c r="O795" s="285"/>
      <c r="P795" s="285"/>
      <c r="Q795" s="285"/>
      <c r="R795" s="285"/>
      <c r="S795" s="285"/>
      <c r="T795" s="286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87" t="s">
        <v>227</v>
      </c>
      <c r="AU795" s="287" t="s">
        <v>88</v>
      </c>
      <c r="AV795" s="15" t="s">
        <v>123</v>
      </c>
      <c r="AW795" s="15" t="s">
        <v>33</v>
      </c>
      <c r="AX795" s="15" t="s">
        <v>86</v>
      </c>
      <c r="AY795" s="287" t="s">
        <v>124</v>
      </c>
    </row>
    <row r="796" spans="1:65" s="2" customFormat="1" ht="21.75" customHeight="1">
      <c r="A796" s="39"/>
      <c r="B796" s="40"/>
      <c r="C796" s="234" t="s">
        <v>1239</v>
      </c>
      <c r="D796" s="234" t="s">
        <v>125</v>
      </c>
      <c r="E796" s="235" t="s">
        <v>1240</v>
      </c>
      <c r="F796" s="236" t="s">
        <v>1241</v>
      </c>
      <c r="G796" s="237" t="s">
        <v>225</v>
      </c>
      <c r="H796" s="238">
        <v>3767.153</v>
      </c>
      <c r="I796" s="239"/>
      <c r="J796" s="240">
        <f>ROUND(I796*H796,2)</f>
        <v>0</v>
      </c>
      <c r="K796" s="236" t="s">
        <v>159</v>
      </c>
      <c r="L796" s="45"/>
      <c r="M796" s="241" t="s">
        <v>1</v>
      </c>
      <c r="N796" s="242" t="s">
        <v>43</v>
      </c>
      <c r="O796" s="92"/>
      <c r="P796" s="243">
        <f>O796*H796</f>
        <v>0</v>
      </c>
      <c r="Q796" s="243">
        <v>0.00083328</v>
      </c>
      <c r="R796" s="243">
        <f>Q796*H796</f>
        <v>3.13909325184</v>
      </c>
      <c r="S796" s="243">
        <v>0</v>
      </c>
      <c r="T796" s="244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45" t="s">
        <v>329</v>
      </c>
      <c r="AT796" s="245" t="s">
        <v>125</v>
      </c>
      <c r="AU796" s="245" t="s">
        <v>88</v>
      </c>
      <c r="AY796" s="18" t="s">
        <v>124</v>
      </c>
      <c r="BE796" s="246">
        <f>IF(N796="základní",J796,0)</f>
        <v>0</v>
      </c>
      <c r="BF796" s="246">
        <f>IF(N796="snížená",J796,0)</f>
        <v>0</v>
      </c>
      <c r="BG796" s="246">
        <f>IF(N796="zákl. přenesená",J796,0)</f>
        <v>0</v>
      </c>
      <c r="BH796" s="246">
        <f>IF(N796="sníž. přenesená",J796,0)</f>
        <v>0</v>
      </c>
      <c r="BI796" s="246">
        <f>IF(N796="nulová",J796,0)</f>
        <v>0</v>
      </c>
      <c r="BJ796" s="18" t="s">
        <v>86</v>
      </c>
      <c r="BK796" s="246">
        <f>ROUND(I796*H796,2)</f>
        <v>0</v>
      </c>
      <c r="BL796" s="18" t="s">
        <v>329</v>
      </c>
      <c r="BM796" s="245" t="s">
        <v>1242</v>
      </c>
    </row>
    <row r="797" spans="1:51" s="13" customFormat="1" ht="12">
      <c r="A797" s="13"/>
      <c r="B797" s="256"/>
      <c r="C797" s="257"/>
      <c r="D797" s="249" t="s">
        <v>227</v>
      </c>
      <c r="E797" s="258" t="s">
        <v>1</v>
      </c>
      <c r="F797" s="259" t="s">
        <v>1243</v>
      </c>
      <c r="G797" s="257"/>
      <c r="H797" s="258" t="s">
        <v>1</v>
      </c>
      <c r="I797" s="260"/>
      <c r="J797" s="257"/>
      <c r="K797" s="257"/>
      <c r="L797" s="261"/>
      <c r="M797" s="262"/>
      <c r="N797" s="263"/>
      <c r="O797" s="263"/>
      <c r="P797" s="263"/>
      <c r="Q797" s="263"/>
      <c r="R797" s="263"/>
      <c r="S797" s="263"/>
      <c r="T797" s="264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65" t="s">
        <v>227</v>
      </c>
      <c r="AU797" s="265" t="s">
        <v>88</v>
      </c>
      <c r="AV797" s="13" t="s">
        <v>86</v>
      </c>
      <c r="AW797" s="13" t="s">
        <v>33</v>
      </c>
      <c r="AX797" s="13" t="s">
        <v>78</v>
      </c>
      <c r="AY797" s="265" t="s">
        <v>124</v>
      </c>
    </row>
    <row r="798" spans="1:51" s="13" customFormat="1" ht="12">
      <c r="A798" s="13"/>
      <c r="B798" s="256"/>
      <c r="C798" s="257"/>
      <c r="D798" s="249" t="s">
        <v>227</v>
      </c>
      <c r="E798" s="258" t="s">
        <v>1</v>
      </c>
      <c r="F798" s="259" t="s">
        <v>307</v>
      </c>
      <c r="G798" s="257"/>
      <c r="H798" s="258" t="s">
        <v>1</v>
      </c>
      <c r="I798" s="260"/>
      <c r="J798" s="257"/>
      <c r="K798" s="257"/>
      <c r="L798" s="261"/>
      <c r="M798" s="262"/>
      <c r="N798" s="263"/>
      <c r="O798" s="263"/>
      <c r="P798" s="263"/>
      <c r="Q798" s="263"/>
      <c r="R798" s="263"/>
      <c r="S798" s="263"/>
      <c r="T798" s="264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65" t="s">
        <v>227</v>
      </c>
      <c r="AU798" s="265" t="s">
        <v>88</v>
      </c>
      <c r="AV798" s="13" t="s">
        <v>86</v>
      </c>
      <c r="AW798" s="13" t="s">
        <v>33</v>
      </c>
      <c r="AX798" s="13" t="s">
        <v>78</v>
      </c>
      <c r="AY798" s="265" t="s">
        <v>124</v>
      </c>
    </row>
    <row r="799" spans="1:51" s="14" customFormat="1" ht="12">
      <c r="A799" s="14"/>
      <c r="B799" s="266"/>
      <c r="C799" s="267"/>
      <c r="D799" s="249" t="s">
        <v>227</v>
      </c>
      <c r="E799" s="268" t="s">
        <v>1</v>
      </c>
      <c r="F799" s="269" t="s">
        <v>1244</v>
      </c>
      <c r="G799" s="267"/>
      <c r="H799" s="270">
        <v>223.5</v>
      </c>
      <c r="I799" s="271"/>
      <c r="J799" s="267"/>
      <c r="K799" s="267"/>
      <c r="L799" s="272"/>
      <c r="M799" s="273"/>
      <c r="N799" s="274"/>
      <c r="O799" s="274"/>
      <c r="P799" s="274"/>
      <c r="Q799" s="274"/>
      <c r="R799" s="274"/>
      <c r="S799" s="274"/>
      <c r="T799" s="275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76" t="s">
        <v>227</v>
      </c>
      <c r="AU799" s="276" t="s">
        <v>88</v>
      </c>
      <c r="AV799" s="14" t="s">
        <v>88</v>
      </c>
      <c r="AW799" s="14" t="s">
        <v>33</v>
      </c>
      <c r="AX799" s="14" t="s">
        <v>78</v>
      </c>
      <c r="AY799" s="276" t="s">
        <v>124</v>
      </c>
    </row>
    <row r="800" spans="1:51" s="13" customFormat="1" ht="12">
      <c r="A800" s="13"/>
      <c r="B800" s="256"/>
      <c r="C800" s="257"/>
      <c r="D800" s="249" t="s">
        <v>227</v>
      </c>
      <c r="E800" s="258" t="s">
        <v>1</v>
      </c>
      <c r="F800" s="259" t="s">
        <v>1245</v>
      </c>
      <c r="G800" s="257"/>
      <c r="H800" s="258" t="s">
        <v>1</v>
      </c>
      <c r="I800" s="260"/>
      <c r="J800" s="257"/>
      <c r="K800" s="257"/>
      <c r="L800" s="261"/>
      <c r="M800" s="262"/>
      <c r="N800" s="263"/>
      <c r="O800" s="263"/>
      <c r="P800" s="263"/>
      <c r="Q800" s="263"/>
      <c r="R800" s="263"/>
      <c r="S800" s="263"/>
      <c r="T800" s="264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65" t="s">
        <v>227</v>
      </c>
      <c r="AU800" s="265" t="s">
        <v>88</v>
      </c>
      <c r="AV800" s="13" t="s">
        <v>86</v>
      </c>
      <c r="AW800" s="13" t="s">
        <v>33</v>
      </c>
      <c r="AX800" s="13" t="s">
        <v>78</v>
      </c>
      <c r="AY800" s="265" t="s">
        <v>124</v>
      </c>
    </row>
    <row r="801" spans="1:51" s="14" customFormat="1" ht="12">
      <c r="A801" s="14"/>
      <c r="B801" s="266"/>
      <c r="C801" s="267"/>
      <c r="D801" s="249" t="s">
        <v>227</v>
      </c>
      <c r="E801" s="268" t="s">
        <v>1</v>
      </c>
      <c r="F801" s="269" t="s">
        <v>1246</v>
      </c>
      <c r="G801" s="267"/>
      <c r="H801" s="270">
        <v>13.716</v>
      </c>
      <c r="I801" s="271"/>
      <c r="J801" s="267"/>
      <c r="K801" s="267"/>
      <c r="L801" s="272"/>
      <c r="M801" s="273"/>
      <c r="N801" s="274"/>
      <c r="O801" s="274"/>
      <c r="P801" s="274"/>
      <c r="Q801" s="274"/>
      <c r="R801" s="274"/>
      <c r="S801" s="274"/>
      <c r="T801" s="275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76" t="s">
        <v>227</v>
      </c>
      <c r="AU801" s="276" t="s">
        <v>88</v>
      </c>
      <c r="AV801" s="14" t="s">
        <v>88</v>
      </c>
      <c r="AW801" s="14" t="s">
        <v>33</v>
      </c>
      <c r="AX801" s="14" t="s">
        <v>78</v>
      </c>
      <c r="AY801" s="276" t="s">
        <v>124</v>
      </c>
    </row>
    <row r="802" spans="1:51" s="14" customFormat="1" ht="12">
      <c r="A802" s="14"/>
      <c r="B802" s="266"/>
      <c r="C802" s="267"/>
      <c r="D802" s="249" t="s">
        <v>227</v>
      </c>
      <c r="E802" s="268" t="s">
        <v>1</v>
      </c>
      <c r="F802" s="269" t="s">
        <v>1247</v>
      </c>
      <c r="G802" s="267"/>
      <c r="H802" s="270">
        <v>8.382</v>
      </c>
      <c r="I802" s="271"/>
      <c r="J802" s="267"/>
      <c r="K802" s="267"/>
      <c r="L802" s="272"/>
      <c r="M802" s="273"/>
      <c r="N802" s="274"/>
      <c r="O802" s="274"/>
      <c r="P802" s="274"/>
      <c r="Q802" s="274"/>
      <c r="R802" s="274"/>
      <c r="S802" s="274"/>
      <c r="T802" s="275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76" t="s">
        <v>227</v>
      </c>
      <c r="AU802" s="276" t="s">
        <v>88</v>
      </c>
      <c r="AV802" s="14" t="s">
        <v>88</v>
      </c>
      <c r="AW802" s="14" t="s">
        <v>33</v>
      </c>
      <c r="AX802" s="14" t="s">
        <v>78</v>
      </c>
      <c r="AY802" s="276" t="s">
        <v>124</v>
      </c>
    </row>
    <row r="803" spans="1:51" s="14" customFormat="1" ht="12">
      <c r="A803" s="14"/>
      <c r="B803" s="266"/>
      <c r="C803" s="267"/>
      <c r="D803" s="249" t="s">
        <v>227</v>
      </c>
      <c r="E803" s="268" t="s">
        <v>1</v>
      </c>
      <c r="F803" s="269" t="s">
        <v>1248</v>
      </c>
      <c r="G803" s="267"/>
      <c r="H803" s="270">
        <v>2.776</v>
      </c>
      <c r="I803" s="271"/>
      <c r="J803" s="267"/>
      <c r="K803" s="267"/>
      <c r="L803" s="272"/>
      <c r="M803" s="273"/>
      <c r="N803" s="274"/>
      <c r="O803" s="274"/>
      <c r="P803" s="274"/>
      <c r="Q803" s="274"/>
      <c r="R803" s="274"/>
      <c r="S803" s="274"/>
      <c r="T803" s="275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76" t="s">
        <v>227</v>
      </c>
      <c r="AU803" s="276" t="s">
        <v>88</v>
      </c>
      <c r="AV803" s="14" t="s">
        <v>88</v>
      </c>
      <c r="AW803" s="14" t="s">
        <v>33</v>
      </c>
      <c r="AX803" s="14" t="s">
        <v>78</v>
      </c>
      <c r="AY803" s="276" t="s">
        <v>124</v>
      </c>
    </row>
    <row r="804" spans="1:51" s="14" customFormat="1" ht="12">
      <c r="A804" s="14"/>
      <c r="B804" s="266"/>
      <c r="C804" s="267"/>
      <c r="D804" s="249" t="s">
        <v>227</v>
      </c>
      <c r="E804" s="268" t="s">
        <v>1</v>
      </c>
      <c r="F804" s="269" t="s">
        <v>1249</v>
      </c>
      <c r="G804" s="267"/>
      <c r="H804" s="270">
        <v>1.24</v>
      </c>
      <c r="I804" s="271"/>
      <c r="J804" s="267"/>
      <c r="K804" s="267"/>
      <c r="L804" s="272"/>
      <c r="M804" s="273"/>
      <c r="N804" s="274"/>
      <c r="O804" s="274"/>
      <c r="P804" s="274"/>
      <c r="Q804" s="274"/>
      <c r="R804" s="274"/>
      <c r="S804" s="274"/>
      <c r="T804" s="275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76" t="s">
        <v>227</v>
      </c>
      <c r="AU804" s="276" t="s">
        <v>88</v>
      </c>
      <c r="AV804" s="14" t="s">
        <v>88</v>
      </c>
      <c r="AW804" s="14" t="s">
        <v>33</v>
      </c>
      <c r="AX804" s="14" t="s">
        <v>78</v>
      </c>
      <c r="AY804" s="276" t="s">
        <v>124</v>
      </c>
    </row>
    <row r="805" spans="1:51" s="14" customFormat="1" ht="12">
      <c r="A805" s="14"/>
      <c r="B805" s="266"/>
      <c r="C805" s="267"/>
      <c r="D805" s="249" t="s">
        <v>227</v>
      </c>
      <c r="E805" s="268" t="s">
        <v>1</v>
      </c>
      <c r="F805" s="269" t="s">
        <v>1250</v>
      </c>
      <c r="G805" s="267"/>
      <c r="H805" s="270">
        <v>0.762</v>
      </c>
      <c r="I805" s="271"/>
      <c r="J805" s="267"/>
      <c r="K805" s="267"/>
      <c r="L805" s="272"/>
      <c r="M805" s="273"/>
      <c r="N805" s="274"/>
      <c r="O805" s="274"/>
      <c r="P805" s="274"/>
      <c r="Q805" s="274"/>
      <c r="R805" s="274"/>
      <c r="S805" s="274"/>
      <c r="T805" s="275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76" t="s">
        <v>227</v>
      </c>
      <c r="AU805" s="276" t="s">
        <v>88</v>
      </c>
      <c r="AV805" s="14" t="s">
        <v>88</v>
      </c>
      <c r="AW805" s="14" t="s">
        <v>33</v>
      </c>
      <c r="AX805" s="14" t="s">
        <v>78</v>
      </c>
      <c r="AY805" s="276" t="s">
        <v>124</v>
      </c>
    </row>
    <row r="806" spans="1:51" s="14" customFormat="1" ht="12">
      <c r="A806" s="14"/>
      <c r="B806" s="266"/>
      <c r="C806" s="267"/>
      <c r="D806" s="249" t="s">
        <v>227</v>
      </c>
      <c r="E806" s="268" t="s">
        <v>1</v>
      </c>
      <c r="F806" s="269" t="s">
        <v>1251</v>
      </c>
      <c r="G806" s="267"/>
      <c r="H806" s="270">
        <v>0.942</v>
      </c>
      <c r="I806" s="271"/>
      <c r="J806" s="267"/>
      <c r="K806" s="267"/>
      <c r="L806" s="272"/>
      <c r="M806" s="273"/>
      <c r="N806" s="274"/>
      <c r="O806" s="274"/>
      <c r="P806" s="274"/>
      <c r="Q806" s="274"/>
      <c r="R806" s="274"/>
      <c r="S806" s="274"/>
      <c r="T806" s="275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76" t="s">
        <v>227</v>
      </c>
      <c r="AU806" s="276" t="s">
        <v>88</v>
      </c>
      <c r="AV806" s="14" t="s">
        <v>88</v>
      </c>
      <c r="AW806" s="14" t="s">
        <v>33</v>
      </c>
      <c r="AX806" s="14" t="s">
        <v>78</v>
      </c>
      <c r="AY806" s="276" t="s">
        <v>124</v>
      </c>
    </row>
    <row r="807" spans="1:51" s="14" customFormat="1" ht="12">
      <c r="A807" s="14"/>
      <c r="B807" s="266"/>
      <c r="C807" s="267"/>
      <c r="D807" s="249" t="s">
        <v>227</v>
      </c>
      <c r="E807" s="268" t="s">
        <v>1</v>
      </c>
      <c r="F807" s="269" t="s">
        <v>1249</v>
      </c>
      <c r="G807" s="267"/>
      <c r="H807" s="270">
        <v>1.24</v>
      </c>
      <c r="I807" s="271"/>
      <c r="J807" s="267"/>
      <c r="K807" s="267"/>
      <c r="L807" s="272"/>
      <c r="M807" s="273"/>
      <c r="N807" s="274"/>
      <c r="O807" s="274"/>
      <c r="P807" s="274"/>
      <c r="Q807" s="274"/>
      <c r="R807" s="274"/>
      <c r="S807" s="274"/>
      <c r="T807" s="275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76" t="s">
        <v>227</v>
      </c>
      <c r="AU807" s="276" t="s">
        <v>88</v>
      </c>
      <c r="AV807" s="14" t="s">
        <v>88</v>
      </c>
      <c r="AW807" s="14" t="s">
        <v>33</v>
      </c>
      <c r="AX807" s="14" t="s">
        <v>78</v>
      </c>
      <c r="AY807" s="276" t="s">
        <v>124</v>
      </c>
    </row>
    <row r="808" spans="1:51" s="14" customFormat="1" ht="12">
      <c r="A808" s="14"/>
      <c r="B808" s="266"/>
      <c r="C808" s="267"/>
      <c r="D808" s="249" t="s">
        <v>227</v>
      </c>
      <c r="E808" s="268" t="s">
        <v>1</v>
      </c>
      <c r="F808" s="269" t="s">
        <v>1252</v>
      </c>
      <c r="G808" s="267"/>
      <c r="H808" s="270">
        <v>1.392</v>
      </c>
      <c r="I808" s="271"/>
      <c r="J808" s="267"/>
      <c r="K808" s="267"/>
      <c r="L808" s="272"/>
      <c r="M808" s="273"/>
      <c r="N808" s="274"/>
      <c r="O808" s="274"/>
      <c r="P808" s="274"/>
      <c r="Q808" s="274"/>
      <c r="R808" s="274"/>
      <c r="S808" s="274"/>
      <c r="T808" s="275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76" t="s">
        <v>227</v>
      </c>
      <c r="AU808" s="276" t="s">
        <v>88</v>
      </c>
      <c r="AV808" s="14" t="s">
        <v>88</v>
      </c>
      <c r="AW808" s="14" t="s">
        <v>33</v>
      </c>
      <c r="AX808" s="14" t="s">
        <v>78</v>
      </c>
      <c r="AY808" s="276" t="s">
        <v>124</v>
      </c>
    </row>
    <row r="809" spans="1:51" s="14" customFormat="1" ht="12">
      <c r="A809" s="14"/>
      <c r="B809" s="266"/>
      <c r="C809" s="267"/>
      <c r="D809" s="249" t="s">
        <v>227</v>
      </c>
      <c r="E809" s="268" t="s">
        <v>1</v>
      </c>
      <c r="F809" s="269" t="s">
        <v>1253</v>
      </c>
      <c r="G809" s="267"/>
      <c r="H809" s="270">
        <v>0.89</v>
      </c>
      <c r="I809" s="271"/>
      <c r="J809" s="267"/>
      <c r="K809" s="267"/>
      <c r="L809" s="272"/>
      <c r="M809" s="273"/>
      <c r="N809" s="274"/>
      <c r="O809" s="274"/>
      <c r="P809" s="274"/>
      <c r="Q809" s="274"/>
      <c r="R809" s="274"/>
      <c r="S809" s="274"/>
      <c r="T809" s="275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76" t="s">
        <v>227</v>
      </c>
      <c r="AU809" s="276" t="s">
        <v>88</v>
      </c>
      <c r="AV809" s="14" t="s">
        <v>88</v>
      </c>
      <c r="AW809" s="14" t="s">
        <v>33</v>
      </c>
      <c r="AX809" s="14" t="s">
        <v>78</v>
      </c>
      <c r="AY809" s="276" t="s">
        <v>124</v>
      </c>
    </row>
    <row r="810" spans="1:51" s="14" customFormat="1" ht="12">
      <c r="A810" s="14"/>
      <c r="B810" s="266"/>
      <c r="C810" s="267"/>
      <c r="D810" s="249" t="s">
        <v>227</v>
      </c>
      <c r="E810" s="268" t="s">
        <v>1</v>
      </c>
      <c r="F810" s="269" t="s">
        <v>1253</v>
      </c>
      <c r="G810" s="267"/>
      <c r="H810" s="270">
        <v>0.89</v>
      </c>
      <c r="I810" s="271"/>
      <c r="J810" s="267"/>
      <c r="K810" s="267"/>
      <c r="L810" s="272"/>
      <c r="M810" s="273"/>
      <c r="N810" s="274"/>
      <c r="O810" s="274"/>
      <c r="P810" s="274"/>
      <c r="Q810" s="274"/>
      <c r="R810" s="274"/>
      <c r="S810" s="274"/>
      <c r="T810" s="275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76" t="s">
        <v>227</v>
      </c>
      <c r="AU810" s="276" t="s">
        <v>88</v>
      </c>
      <c r="AV810" s="14" t="s">
        <v>88</v>
      </c>
      <c r="AW810" s="14" t="s">
        <v>33</v>
      </c>
      <c r="AX810" s="14" t="s">
        <v>78</v>
      </c>
      <c r="AY810" s="276" t="s">
        <v>124</v>
      </c>
    </row>
    <row r="811" spans="1:51" s="14" customFormat="1" ht="12">
      <c r="A811" s="14"/>
      <c r="B811" s="266"/>
      <c r="C811" s="267"/>
      <c r="D811" s="249" t="s">
        <v>227</v>
      </c>
      <c r="E811" s="268" t="s">
        <v>1</v>
      </c>
      <c r="F811" s="269" t="s">
        <v>1254</v>
      </c>
      <c r="G811" s="267"/>
      <c r="H811" s="270">
        <v>1.2</v>
      </c>
      <c r="I811" s="271"/>
      <c r="J811" s="267"/>
      <c r="K811" s="267"/>
      <c r="L811" s="272"/>
      <c r="M811" s="273"/>
      <c r="N811" s="274"/>
      <c r="O811" s="274"/>
      <c r="P811" s="274"/>
      <c r="Q811" s="274"/>
      <c r="R811" s="274"/>
      <c r="S811" s="274"/>
      <c r="T811" s="275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76" t="s">
        <v>227</v>
      </c>
      <c r="AU811" s="276" t="s">
        <v>88</v>
      </c>
      <c r="AV811" s="14" t="s">
        <v>88</v>
      </c>
      <c r="AW811" s="14" t="s">
        <v>33</v>
      </c>
      <c r="AX811" s="14" t="s">
        <v>78</v>
      </c>
      <c r="AY811" s="276" t="s">
        <v>124</v>
      </c>
    </row>
    <row r="812" spans="1:51" s="16" customFormat="1" ht="12">
      <c r="A812" s="16"/>
      <c r="B812" s="290"/>
      <c r="C812" s="291"/>
      <c r="D812" s="249" t="s">
        <v>227</v>
      </c>
      <c r="E812" s="292" t="s">
        <v>193</v>
      </c>
      <c r="F812" s="293" t="s">
        <v>312</v>
      </c>
      <c r="G812" s="291"/>
      <c r="H812" s="294">
        <v>256.93</v>
      </c>
      <c r="I812" s="295"/>
      <c r="J812" s="291"/>
      <c r="K812" s="291"/>
      <c r="L812" s="296"/>
      <c r="M812" s="297"/>
      <c r="N812" s="298"/>
      <c r="O812" s="298"/>
      <c r="P812" s="298"/>
      <c r="Q812" s="298"/>
      <c r="R812" s="298"/>
      <c r="S812" s="298"/>
      <c r="T812" s="299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T812" s="300" t="s">
        <v>227</v>
      </c>
      <c r="AU812" s="300" t="s">
        <v>88</v>
      </c>
      <c r="AV812" s="16" t="s">
        <v>134</v>
      </c>
      <c r="AW812" s="16" t="s">
        <v>33</v>
      </c>
      <c r="AX812" s="16" t="s">
        <v>78</v>
      </c>
      <c r="AY812" s="300" t="s">
        <v>124</v>
      </c>
    </row>
    <row r="813" spans="1:51" s="13" customFormat="1" ht="12">
      <c r="A813" s="13"/>
      <c r="B813" s="256"/>
      <c r="C813" s="257"/>
      <c r="D813" s="249" t="s">
        <v>227</v>
      </c>
      <c r="E813" s="258" t="s">
        <v>1</v>
      </c>
      <c r="F813" s="259" t="s">
        <v>1255</v>
      </c>
      <c r="G813" s="257"/>
      <c r="H813" s="258" t="s">
        <v>1</v>
      </c>
      <c r="I813" s="260"/>
      <c r="J813" s="257"/>
      <c r="K813" s="257"/>
      <c r="L813" s="261"/>
      <c r="M813" s="262"/>
      <c r="N813" s="263"/>
      <c r="O813" s="263"/>
      <c r="P813" s="263"/>
      <c r="Q813" s="263"/>
      <c r="R813" s="263"/>
      <c r="S813" s="263"/>
      <c r="T813" s="264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65" t="s">
        <v>227</v>
      </c>
      <c r="AU813" s="265" t="s">
        <v>88</v>
      </c>
      <c r="AV813" s="13" t="s">
        <v>86</v>
      </c>
      <c r="AW813" s="13" t="s">
        <v>33</v>
      </c>
      <c r="AX813" s="13" t="s">
        <v>78</v>
      </c>
      <c r="AY813" s="265" t="s">
        <v>124</v>
      </c>
    </row>
    <row r="814" spans="1:51" s="13" customFormat="1" ht="12">
      <c r="A814" s="13"/>
      <c r="B814" s="256"/>
      <c r="C814" s="257"/>
      <c r="D814" s="249" t="s">
        <v>227</v>
      </c>
      <c r="E814" s="258" t="s">
        <v>1</v>
      </c>
      <c r="F814" s="259" t="s">
        <v>307</v>
      </c>
      <c r="G814" s="257"/>
      <c r="H814" s="258" t="s">
        <v>1</v>
      </c>
      <c r="I814" s="260"/>
      <c r="J814" s="257"/>
      <c r="K814" s="257"/>
      <c r="L814" s="261"/>
      <c r="M814" s="262"/>
      <c r="N814" s="263"/>
      <c r="O814" s="263"/>
      <c r="P814" s="263"/>
      <c r="Q814" s="263"/>
      <c r="R814" s="263"/>
      <c r="S814" s="263"/>
      <c r="T814" s="264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65" t="s">
        <v>227</v>
      </c>
      <c r="AU814" s="265" t="s">
        <v>88</v>
      </c>
      <c r="AV814" s="13" t="s">
        <v>86</v>
      </c>
      <c r="AW814" s="13" t="s">
        <v>33</v>
      </c>
      <c r="AX814" s="13" t="s">
        <v>78</v>
      </c>
      <c r="AY814" s="265" t="s">
        <v>124</v>
      </c>
    </row>
    <row r="815" spans="1:51" s="14" customFormat="1" ht="12">
      <c r="A815" s="14"/>
      <c r="B815" s="266"/>
      <c r="C815" s="267"/>
      <c r="D815" s="249" t="s">
        <v>227</v>
      </c>
      <c r="E815" s="268" t="s">
        <v>1</v>
      </c>
      <c r="F815" s="269" t="s">
        <v>1256</v>
      </c>
      <c r="G815" s="267"/>
      <c r="H815" s="270">
        <v>2525.5</v>
      </c>
      <c r="I815" s="271"/>
      <c r="J815" s="267"/>
      <c r="K815" s="267"/>
      <c r="L815" s="272"/>
      <c r="M815" s="273"/>
      <c r="N815" s="274"/>
      <c r="O815" s="274"/>
      <c r="P815" s="274"/>
      <c r="Q815" s="274"/>
      <c r="R815" s="274"/>
      <c r="S815" s="274"/>
      <c r="T815" s="275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76" t="s">
        <v>227</v>
      </c>
      <c r="AU815" s="276" t="s">
        <v>88</v>
      </c>
      <c r="AV815" s="14" t="s">
        <v>88</v>
      </c>
      <c r="AW815" s="14" t="s">
        <v>33</v>
      </c>
      <c r="AX815" s="14" t="s">
        <v>78</v>
      </c>
      <c r="AY815" s="276" t="s">
        <v>124</v>
      </c>
    </row>
    <row r="816" spans="1:51" s="13" customFormat="1" ht="12">
      <c r="A816" s="13"/>
      <c r="B816" s="256"/>
      <c r="C816" s="257"/>
      <c r="D816" s="249" t="s">
        <v>227</v>
      </c>
      <c r="E816" s="258" t="s">
        <v>1</v>
      </c>
      <c r="F816" s="259" t="s">
        <v>1257</v>
      </c>
      <c r="G816" s="257"/>
      <c r="H816" s="258" t="s">
        <v>1</v>
      </c>
      <c r="I816" s="260"/>
      <c r="J816" s="257"/>
      <c r="K816" s="257"/>
      <c r="L816" s="261"/>
      <c r="M816" s="262"/>
      <c r="N816" s="263"/>
      <c r="O816" s="263"/>
      <c r="P816" s="263"/>
      <c r="Q816" s="263"/>
      <c r="R816" s="263"/>
      <c r="S816" s="263"/>
      <c r="T816" s="264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65" t="s">
        <v>227</v>
      </c>
      <c r="AU816" s="265" t="s">
        <v>88</v>
      </c>
      <c r="AV816" s="13" t="s">
        <v>86</v>
      </c>
      <c r="AW816" s="13" t="s">
        <v>33</v>
      </c>
      <c r="AX816" s="13" t="s">
        <v>78</v>
      </c>
      <c r="AY816" s="265" t="s">
        <v>124</v>
      </c>
    </row>
    <row r="817" spans="1:51" s="14" customFormat="1" ht="12">
      <c r="A817" s="14"/>
      <c r="B817" s="266"/>
      <c r="C817" s="267"/>
      <c r="D817" s="249" t="s">
        <v>227</v>
      </c>
      <c r="E817" s="268" t="s">
        <v>1</v>
      </c>
      <c r="F817" s="269" t="s">
        <v>1258</v>
      </c>
      <c r="G817" s="267"/>
      <c r="H817" s="270">
        <v>631.375</v>
      </c>
      <c r="I817" s="271"/>
      <c r="J817" s="267"/>
      <c r="K817" s="267"/>
      <c r="L817" s="272"/>
      <c r="M817" s="273"/>
      <c r="N817" s="274"/>
      <c r="O817" s="274"/>
      <c r="P817" s="274"/>
      <c r="Q817" s="274"/>
      <c r="R817" s="274"/>
      <c r="S817" s="274"/>
      <c r="T817" s="275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76" t="s">
        <v>227</v>
      </c>
      <c r="AU817" s="276" t="s">
        <v>88</v>
      </c>
      <c r="AV817" s="14" t="s">
        <v>88</v>
      </c>
      <c r="AW817" s="14" t="s">
        <v>33</v>
      </c>
      <c r="AX817" s="14" t="s">
        <v>78</v>
      </c>
      <c r="AY817" s="276" t="s">
        <v>124</v>
      </c>
    </row>
    <row r="818" spans="1:51" s="13" customFormat="1" ht="12">
      <c r="A818" s="13"/>
      <c r="B818" s="256"/>
      <c r="C818" s="257"/>
      <c r="D818" s="249" t="s">
        <v>227</v>
      </c>
      <c r="E818" s="258" t="s">
        <v>1</v>
      </c>
      <c r="F818" s="259" t="s">
        <v>1245</v>
      </c>
      <c r="G818" s="257"/>
      <c r="H818" s="258" t="s">
        <v>1</v>
      </c>
      <c r="I818" s="260"/>
      <c r="J818" s="257"/>
      <c r="K818" s="257"/>
      <c r="L818" s="261"/>
      <c r="M818" s="262"/>
      <c r="N818" s="263"/>
      <c r="O818" s="263"/>
      <c r="P818" s="263"/>
      <c r="Q818" s="263"/>
      <c r="R818" s="263"/>
      <c r="S818" s="263"/>
      <c r="T818" s="264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65" t="s">
        <v>227</v>
      </c>
      <c r="AU818" s="265" t="s">
        <v>88</v>
      </c>
      <c r="AV818" s="13" t="s">
        <v>86</v>
      </c>
      <c r="AW818" s="13" t="s">
        <v>33</v>
      </c>
      <c r="AX818" s="13" t="s">
        <v>78</v>
      </c>
      <c r="AY818" s="265" t="s">
        <v>124</v>
      </c>
    </row>
    <row r="819" spans="1:51" s="14" customFormat="1" ht="12">
      <c r="A819" s="14"/>
      <c r="B819" s="266"/>
      <c r="C819" s="267"/>
      <c r="D819" s="249" t="s">
        <v>227</v>
      </c>
      <c r="E819" s="268" t="s">
        <v>1</v>
      </c>
      <c r="F819" s="269" t="s">
        <v>1259</v>
      </c>
      <c r="G819" s="267"/>
      <c r="H819" s="270">
        <v>79.886</v>
      </c>
      <c r="I819" s="271"/>
      <c r="J819" s="267"/>
      <c r="K819" s="267"/>
      <c r="L819" s="272"/>
      <c r="M819" s="273"/>
      <c r="N819" s="274"/>
      <c r="O819" s="274"/>
      <c r="P819" s="274"/>
      <c r="Q819" s="274"/>
      <c r="R819" s="274"/>
      <c r="S819" s="274"/>
      <c r="T819" s="275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76" t="s">
        <v>227</v>
      </c>
      <c r="AU819" s="276" t="s">
        <v>88</v>
      </c>
      <c r="AV819" s="14" t="s">
        <v>88</v>
      </c>
      <c r="AW819" s="14" t="s">
        <v>33</v>
      </c>
      <c r="AX819" s="14" t="s">
        <v>78</v>
      </c>
      <c r="AY819" s="276" t="s">
        <v>124</v>
      </c>
    </row>
    <row r="820" spans="1:51" s="14" customFormat="1" ht="12">
      <c r="A820" s="14"/>
      <c r="B820" s="266"/>
      <c r="C820" s="267"/>
      <c r="D820" s="249" t="s">
        <v>227</v>
      </c>
      <c r="E820" s="268" t="s">
        <v>1</v>
      </c>
      <c r="F820" s="269" t="s">
        <v>1260</v>
      </c>
      <c r="G820" s="267"/>
      <c r="H820" s="270">
        <v>14.928</v>
      </c>
      <c r="I820" s="271"/>
      <c r="J820" s="267"/>
      <c r="K820" s="267"/>
      <c r="L820" s="272"/>
      <c r="M820" s="273"/>
      <c r="N820" s="274"/>
      <c r="O820" s="274"/>
      <c r="P820" s="274"/>
      <c r="Q820" s="274"/>
      <c r="R820" s="274"/>
      <c r="S820" s="274"/>
      <c r="T820" s="275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76" t="s">
        <v>227</v>
      </c>
      <c r="AU820" s="276" t="s">
        <v>88</v>
      </c>
      <c r="AV820" s="14" t="s">
        <v>88</v>
      </c>
      <c r="AW820" s="14" t="s">
        <v>33</v>
      </c>
      <c r="AX820" s="14" t="s">
        <v>78</v>
      </c>
      <c r="AY820" s="276" t="s">
        <v>124</v>
      </c>
    </row>
    <row r="821" spans="1:51" s="14" customFormat="1" ht="12">
      <c r="A821" s="14"/>
      <c r="B821" s="266"/>
      <c r="C821" s="267"/>
      <c r="D821" s="249" t="s">
        <v>227</v>
      </c>
      <c r="E821" s="268" t="s">
        <v>1</v>
      </c>
      <c r="F821" s="269" t="s">
        <v>1261</v>
      </c>
      <c r="G821" s="267"/>
      <c r="H821" s="270">
        <v>2.728</v>
      </c>
      <c r="I821" s="271"/>
      <c r="J821" s="267"/>
      <c r="K821" s="267"/>
      <c r="L821" s="272"/>
      <c r="M821" s="273"/>
      <c r="N821" s="274"/>
      <c r="O821" s="274"/>
      <c r="P821" s="274"/>
      <c r="Q821" s="274"/>
      <c r="R821" s="274"/>
      <c r="S821" s="274"/>
      <c r="T821" s="275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76" t="s">
        <v>227</v>
      </c>
      <c r="AU821" s="276" t="s">
        <v>88</v>
      </c>
      <c r="AV821" s="14" t="s">
        <v>88</v>
      </c>
      <c r="AW821" s="14" t="s">
        <v>33</v>
      </c>
      <c r="AX821" s="14" t="s">
        <v>78</v>
      </c>
      <c r="AY821" s="276" t="s">
        <v>124</v>
      </c>
    </row>
    <row r="822" spans="1:51" s="14" customFormat="1" ht="12">
      <c r="A822" s="14"/>
      <c r="B822" s="266"/>
      <c r="C822" s="267"/>
      <c r="D822" s="249" t="s">
        <v>227</v>
      </c>
      <c r="E822" s="268" t="s">
        <v>1</v>
      </c>
      <c r="F822" s="269" t="s">
        <v>1262</v>
      </c>
      <c r="G822" s="267"/>
      <c r="H822" s="270">
        <v>24.552</v>
      </c>
      <c r="I822" s="271"/>
      <c r="J822" s="267"/>
      <c r="K822" s="267"/>
      <c r="L822" s="272"/>
      <c r="M822" s="273"/>
      <c r="N822" s="274"/>
      <c r="O822" s="274"/>
      <c r="P822" s="274"/>
      <c r="Q822" s="274"/>
      <c r="R822" s="274"/>
      <c r="S822" s="274"/>
      <c r="T822" s="275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76" t="s">
        <v>227</v>
      </c>
      <c r="AU822" s="276" t="s">
        <v>88</v>
      </c>
      <c r="AV822" s="14" t="s">
        <v>88</v>
      </c>
      <c r="AW822" s="14" t="s">
        <v>33</v>
      </c>
      <c r="AX822" s="14" t="s">
        <v>78</v>
      </c>
      <c r="AY822" s="276" t="s">
        <v>124</v>
      </c>
    </row>
    <row r="823" spans="1:51" s="14" customFormat="1" ht="12">
      <c r="A823" s="14"/>
      <c r="B823" s="266"/>
      <c r="C823" s="267"/>
      <c r="D823" s="249" t="s">
        <v>227</v>
      </c>
      <c r="E823" s="268" t="s">
        <v>1</v>
      </c>
      <c r="F823" s="269" t="s">
        <v>1263</v>
      </c>
      <c r="G823" s="267"/>
      <c r="H823" s="270">
        <v>24.408</v>
      </c>
      <c r="I823" s="271"/>
      <c r="J823" s="267"/>
      <c r="K823" s="267"/>
      <c r="L823" s="272"/>
      <c r="M823" s="273"/>
      <c r="N823" s="274"/>
      <c r="O823" s="274"/>
      <c r="P823" s="274"/>
      <c r="Q823" s="274"/>
      <c r="R823" s="274"/>
      <c r="S823" s="274"/>
      <c r="T823" s="275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76" t="s">
        <v>227</v>
      </c>
      <c r="AU823" s="276" t="s">
        <v>88</v>
      </c>
      <c r="AV823" s="14" t="s">
        <v>88</v>
      </c>
      <c r="AW823" s="14" t="s">
        <v>33</v>
      </c>
      <c r="AX823" s="14" t="s">
        <v>78</v>
      </c>
      <c r="AY823" s="276" t="s">
        <v>124</v>
      </c>
    </row>
    <row r="824" spans="1:51" s="14" customFormat="1" ht="12">
      <c r="A824" s="14"/>
      <c r="B824" s="266"/>
      <c r="C824" s="267"/>
      <c r="D824" s="249" t="s">
        <v>227</v>
      </c>
      <c r="E824" s="268" t="s">
        <v>1</v>
      </c>
      <c r="F824" s="269" t="s">
        <v>1264</v>
      </c>
      <c r="G824" s="267"/>
      <c r="H824" s="270">
        <v>3.882</v>
      </c>
      <c r="I824" s="271"/>
      <c r="J824" s="267"/>
      <c r="K824" s="267"/>
      <c r="L824" s="272"/>
      <c r="M824" s="273"/>
      <c r="N824" s="274"/>
      <c r="O824" s="274"/>
      <c r="P824" s="274"/>
      <c r="Q824" s="274"/>
      <c r="R824" s="274"/>
      <c r="S824" s="274"/>
      <c r="T824" s="275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76" t="s">
        <v>227</v>
      </c>
      <c r="AU824" s="276" t="s">
        <v>88</v>
      </c>
      <c r="AV824" s="14" t="s">
        <v>88</v>
      </c>
      <c r="AW824" s="14" t="s">
        <v>33</v>
      </c>
      <c r="AX824" s="14" t="s">
        <v>78</v>
      </c>
      <c r="AY824" s="276" t="s">
        <v>124</v>
      </c>
    </row>
    <row r="825" spans="1:51" s="14" customFormat="1" ht="12">
      <c r="A825" s="14"/>
      <c r="B825" s="266"/>
      <c r="C825" s="267"/>
      <c r="D825" s="249" t="s">
        <v>227</v>
      </c>
      <c r="E825" s="268" t="s">
        <v>1</v>
      </c>
      <c r="F825" s="269" t="s">
        <v>1265</v>
      </c>
      <c r="G825" s="267"/>
      <c r="H825" s="270">
        <v>1.266</v>
      </c>
      <c r="I825" s="271"/>
      <c r="J825" s="267"/>
      <c r="K825" s="267"/>
      <c r="L825" s="272"/>
      <c r="M825" s="273"/>
      <c r="N825" s="274"/>
      <c r="O825" s="274"/>
      <c r="P825" s="274"/>
      <c r="Q825" s="274"/>
      <c r="R825" s="274"/>
      <c r="S825" s="274"/>
      <c r="T825" s="275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76" t="s">
        <v>227</v>
      </c>
      <c r="AU825" s="276" t="s">
        <v>88</v>
      </c>
      <c r="AV825" s="14" t="s">
        <v>88</v>
      </c>
      <c r="AW825" s="14" t="s">
        <v>33</v>
      </c>
      <c r="AX825" s="14" t="s">
        <v>78</v>
      </c>
      <c r="AY825" s="276" t="s">
        <v>124</v>
      </c>
    </row>
    <row r="826" spans="1:51" s="14" customFormat="1" ht="12">
      <c r="A826" s="14"/>
      <c r="B826" s="266"/>
      <c r="C826" s="267"/>
      <c r="D826" s="249" t="s">
        <v>227</v>
      </c>
      <c r="E826" s="268" t="s">
        <v>1</v>
      </c>
      <c r="F826" s="269" t="s">
        <v>1266</v>
      </c>
      <c r="G826" s="267"/>
      <c r="H826" s="270">
        <v>13.18</v>
      </c>
      <c r="I826" s="271"/>
      <c r="J826" s="267"/>
      <c r="K826" s="267"/>
      <c r="L826" s="272"/>
      <c r="M826" s="273"/>
      <c r="N826" s="274"/>
      <c r="O826" s="274"/>
      <c r="P826" s="274"/>
      <c r="Q826" s="274"/>
      <c r="R826" s="274"/>
      <c r="S826" s="274"/>
      <c r="T826" s="275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76" t="s">
        <v>227</v>
      </c>
      <c r="AU826" s="276" t="s">
        <v>88</v>
      </c>
      <c r="AV826" s="14" t="s">
        <v>88</v>
      </c>
      <c r="AW826" s="14" t="s">
        <v>33</v>
      </c>
      <c r="AX826" s="14" t="s">
        <v>78</v>
      </c>
      <c r="AY826" s="276" t="s">
        <v>124</v>
      </c>
    </row>
    <row r="827" spans="1:51" s="14" customFormat="1" ht="12">
      <c r="A827" s="14"/>
      <c r="B827" s="266"/>
      <c r="C827" s="267"/>
      <c r="D827" s="249" t="s">
        <v>227</v>
      </c>
      <c r="E827" s="268" t="s">
        <v>1</v>
      </c>
      <c r="F827" s="269" t="s">
        <v>1267</v>
      </c>
      <c r="G827" s="267"/>
      <c r="H827" s="270">
        <v>1.194</v>
      </c>
      <c r="I827" s="271"/>
      <c r="J827" s="267"/>
      <c r="K827" s="267"/>
      <c r="L827" s="272"/>
      <c r="M827" s="273"/>
      <c r="N827" s="274"/>
      <c r="O827" s="274"/>
      <c r="P827" s="274"/>
      <c r="Q827" s="274"/>
      <c r="R827" s="274"/>
      <c r="S827" s="274"/>
      <c r="T827" s="275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76" t="s">
        <v>227</v>
      </c>
      <c r="AU827" s="276" t="s">
        <v>88</v>
      </c>
      <c r="AV827" s="14" t="s">
        <v>88</v>
      </c>
      <c r="AW827" s="14" t="s">
        <v>33</v>
      </c>
      <c r="AX827" s="14" t="s">
        <v>78</v>
      </c>
      <c r="AY827" s="276" t="s">
        <v>124</v>
      </c>
    </row>
    <row r="828" spans="1:51" s="14" customFormat="1" ht="12">
      <c r="A828" s="14"/>
      <c r="B828" s="266"/>
      <c r="C828" s="267"/>
      <c r="D828" s="249" t="s">
        <v>227</v>
      </c>
      <c r="E828" s="268" t="s">
        <v>1</v>
      </c>
      <c r="F828" s="269" t="s">
        <v>1268</v>
      </c>
      <c r="G828" s="267"/>
      <c r="H828" s="270">
        <v>12.37</v>
      </c>
      <c r="I828" s="271"/>
      <c r="J828" s="267"/>
      <c r="K828" s="267"/>
      <c r="L828" s="272"/>
      <c r="M828" s="273"/>
      <c r="N828" s="274"/>
      <c r="O828" s="274"/>
      <c r="P828" s="274"/>
      <c r="Q828" s="274"/>
      <c r="R828" s="274"/>
      <c r="S828" s="274"/>
      <c r="T828" s="275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76" t="s">
        <v>227</v>
      </c>
      <c r="AU828" s="276" t="s">
        <v>88</v>
      </c>
      <c r="AV828" s="14" t="s">
        <v>88</v>
      </c>
      <c r="AW828" s="14" t="s">
        <v>33</v>
      </c>
      <c r="AX828" s="14" t="s">
        <v>78</v>
      </c>
      <c r="AY828" s="276" t="s">
        <v>124</v>
      </c>
    </row>
    <row r="829" spans="1:51" s="14" customFormat="1" ht="12">
      <c r="A829" s="14"/>
      <c r="B829" s="266"/>
      <c r="C829" s="267"/>
      <c r="D829" s="249" t="s">
        <v>227</v>
      </c>
      <c r="E829" s="268" t="s">
        <v>1</v>
      </c>
      <c r="F829" s="269" t="s">
        <v>1269</v>
      </c>
      <c r="G829" s="267"/>
      <c r="H829" s="270">
        <v>2.678</v>
      </c>
      <c r="I829" s="271"/>
      <c r="J829" s="267"/>
      <c r="K829" s="267"/>
      <c r="L829" s="272"/>
      <c r="M829" s="273"/>
      <c r="N829" s="274"/>
      <c r="O829" s="274"/>
      <c r="P829" s="274"/>
      <c r="Q829" s="274"/>
      <c r="R829" s="274"/>
      <c r="S829" s="274"/>
      <c r="T829" s="275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76" t="s">
        <v>227</v>
      </c>
      <c r="AU829" s="276" t="s">
        <v>88</v>
      </c>
      <c r="AV829" s="14" t="s">
        <v>88</v>
      </c>
      <c r="AW829" s="14" t="s">
        <v>33</v>
      </c>
      <c r="AX829" s="14" t="s">
        <v>78</v>
      </c>
      <c r="AY829" s="276" t="s">
        <v>124</v>
      </c>
    </row>
    <row r="830" spans="1:51" s="16" customFormat="1" ht="12">
      <c r="A830" s="16"/>
      <c r="B830" s="290"/>
      <c r="C830" s="291"/>
      <c r="D830" s="249" t="s">
        <v>227</v>
      </c>
      <c r="E830" s="292" t="s">
        <v>195</v>
      </c>
      <c r="F830" s="293" t="s">
        <v>312</v>
      </c>
      <c r="G830" s="291"/>
      <c r="H830" s="294">
        <v>3337.947</v>
      </c>
      <c r="I830" s="295"/>
      <c r="J830" s="291"/>
      <c r="K830" s="291"/>
      <c r="L830" s="296"/>
      <c r="M830" s="297"/>
      <c r="N830" s="298"/>
      <c r="O830" s="298"/>
      <c r="P830" s="298"/>
      <c r="Q830" s="298"/>
      <c r="R830" s="298"/>
      <c r="S830" s="298"/>
      <c r="T830" s="299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T830" s="300" t="s">
        <v>227</v>
      </c>
      <c r="AU830" s="300" t="s">
        <v>88</v>
      </c>
      <c r="AV830" s="16" t="s">
        <v>134</v>
      </c>
      <c r="AW830" s="16" t="s">
        <v>33</v>
      </c>
      <c r="AX830" s="16" t="s">
        <v>78</v>
      </c>
      <c r="AY830" s="300" t="s">
        <v>124</v>
      </c>
    </row>
    <row r="831" spans="1:51" s="13" customFormat="1" ht="12">
      <c r="A831" s="13"/>
      <c r="B831" s="256"/>
      <c r="C831" s="257"/>
      <c r="D831" s="249" t="s">
        <v>227</v>
      </c>
      <c r="E831" s="258" t="s">
        <v>1</v>
      </c>
      <c r="F831" s="259" t="s">
        <v>1270</v>
      </c>
      <c r="G831" s="257"/>
      <c r="H831" s="258" t="s">
        <v>1</v>
      </c>
      <c r="I831" s="260"/>
      <c r="J831" s="257"/>
      <c r="K831" s="257"/>
      <c r="L831" s="261"/>
      <c r="M831" s="262"/>
      <c r="N831" s="263"/>
      <c r="O831" s="263"/>
      <c r="P831" s="263"/>
      <c r="Q831" s="263"/>
      <c r="R831" s="263"/>
      <c r="S831" s="263"/>
      <c r="T831" s="264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65" t="s">
        <v>227</v>
      </c>
      <c r="AU831" s="265" t="s">
        <v>88</v>
      </c>
      <c r="AV831" s="13" t="s">
        <v>86</v>
      </c>
      <c r="AW831" s="13" t="s">
        <v>33</v>
      </c>
      <c r="AX831" s="13" t="s">
        <v>78</v>
      </c>
      <c r="AY831" s="265" t="s">
        <v>124</v>
      </c>
    </row>
    <row r="832" spans="1:51" s="13" customFormat="1" ht="12">
      <c r="A832" s="13"/>
      <c r="B832" s="256"/>
      <c r="C832" s="257"/>
      <c r="D832" s="249" t="s">
        <v>227</v>
      </c>
      <c r="E832" s="258" t="s">
        <v>1</v>
      </c>
      <c r="F832" s="259" t="s">
        <v>307</v>
      </c>
      <c r="G832" s="257"/>
      <c r="H832" s="258" t="s">
        <v>1</v>
      </c>
      <c r="I832" s="260"/>
      <c r="J832" s="257"/>
      <c r="K832" s="257"/>
      <c r="L832" s="261"/>
      <c r="M832" s="262"/>
      <c r="N832" s="263"/>
      <c r="O832" s="263"/>
      <c r="P832" s="263"/>
      <c r="Q832" s="263"/>
      <c r="R832" s="263"/>
      <c r="S832" s="263"/>
      <c r="T832" s="264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65" t="s">
        <v>227</v>
      </c>
      <c r="AU832" s="265" t="s">
        <v>88</v>
      </c>
      <c r="AV832" s="13" t="s">
        <v>86</v>
      </c>
      <c r="AW832" s="13" t="s">
        <v>33</v>
      </c>
      <c r="AX832" s="13" t="s">
        <v>78</v>
      </c>
      <c r="AY832" s="265" t="s">
        <v>124</v>
      </c>
    </row>
    <row r="833" spans="1:51" s="14" customFormat="1" ht="12">
      <c r="A833" s="14"/>
      <c r="B833" s="266"/>
      <c r="C833" s="267"/>
      <c r="D833" s="249" t="s">
        <v>227</v>
      </c>
      <c r="E833" s="268" t="s">
        <v>1</v>
      </c>
      <c r="F833" s="269" t="s">
        <v>198</v>
      </c>
      <c r="G833" s="267"/>
      <c r="H833" s="270">
        <v>72.2</v>
      </c>
      <c r="I833" s="271"/>
      <c r="J833" s="267"/>
      <c r="K833" s="267"/>
      <c r="L833" s="272"/>
      <c r="M833" s="273"/>
      <c r="N833" s="274"/>
      <c r="O833" s="274"/>
      <c r="P833" s="274"/>
      <c r="Q833" s="274"/>
      <c r="R833" s="274"/>
      <c r="S833" s="274"/>
      <c r="T833" s="275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76" t="s">
        <v>227</v>
      </c>
      <c r="AU833" s="276" t="s">
        <v>88</v>
      </c>
      <c r="AV833" s="14" t="s">
        <v>88</v>
      </c>
      <c r="AW833" s="14" t="s">
        <v>33</v>
      </c>
      <c r="AX833" s="14" t="s">
        <v>78</v>
      </c>
      <c r="AY833" s="276" t="s">
        <v>124</v>
      </c>
    </row>
    <row r="834" spans="1:51" s="16" customFormat="1" ht="12">
      <c r="A834" s="16"/>
      <c r="B834" s="290"/>
      <c r="C834" s="291"/>
      <c r="D834" s="249" t="s">
        <v>227</v>
      </c>
      <c r="E834" s="292" t="s">
        <v>197</v>
      </c>
      <c r="F834" s="293" t="s">
        <v>312</v>
      </c>
      <c r="G834" s="291"/>
      <c r="H834" s="294">
        <v>72.2</v>
      </c>
      <c r="I834" s="295"/>
      <c r="J834" s="291"/>
      <c r="K834" s="291"/>
      <c r="L834" s="296"/>
      <c r="M834" s="297"/>
      <c r="N834" s="298"/>
      <c r="O834" s="298"/>
      <c r="P834" s="298"/>
      <c r="Q834" s="298"/>
      <c r="R834" s="298"/>
      <c r="S834" s="298"/>
      <c r="T834" s="299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T834" s="300" t="s">
        <v>227</v>
      </c>
      <c r="AU834" s="300" t="s">
        <v>88</v>
      </c>
      <c r="AV834" s="16" t="s">
        <v>134</v>
      </c>
      <c r="AW834" s="16" t="s">
        <v>33</v>
      </c>
      <c r="AX834" s="16" t="s">
        <v>78</v>
      </c>
      <c r="AY834" s="300" t="s">
        <v>124</v>
      </c>
    </row>
    <row r="835" spans="1:51" s="13" customFormat="1" ht="12">
      <c r="A835" s="13"/>
      <c r="B835" s="256"/>
      <c r="C835" s="257"/>
      <c r="D835" s="249" t="s">
        <v>227</v>
      </c>
      <c r="E835" s="258" t="s">
        <v>1</v>
      </c>
      <c r="F835" s="259" t="s">
        <v>307</v>
      </c>
      <c r="G835" s="257"/>
      <c r="H835" s="258" t="s">
        <v>1</v>
      </c>
      <c r="I835" s="260"/>
      <c r="J835" s="257"/>
      <c r="K835" s="257"/>
      <c r="L835" s="261"/>
      <c r="M835" s="262"/>
      <c r="N835" s="263"/>
      <c r="O835" s="263"/>
      <c r="P835" s="263"/>
      <c r="Q835" s="263"/>
      <c r="R835" s="263"/>
      <c r="S835" s="263"/>
      <c r="T835" s="264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65" t="s">
        <v>227</v>
      </c>
      <c r="AU835" s="265" t="s">
        <v>88</v>
      </c>
      <c r="AV835" s="13" t="s">
        <v>86</v>
      </c>
      <c r="AW835" s="13" t="s">
        <v>33</v>
      </c>
      <c r="AX835" s="13" t="s">
        <v>78</v>
      </c>
      <c r="AY835" s="265" t="s">
        <v>124</v>
      </c>
    </row>
    <row r="836" spans="1:51" s="13" customFormat="1" ht="12">
      <c r="A836" s="13"/>
      <c r="B836" s="256"/>
      <c r="C836" s="257"/>
      <c r="D836" s="249" t="s">
        <v>227</v>
      </c>
      <c r="E836" s="258" t="s">
        <v>1</v>
      </c>
      <c r="F836" s="259" t="s">
        <v>1271</v>
      </c>
      <c r="G836" s="257"/>
      <c r="H836" s="258" t="s">
        <v>1</v>
      </c>
      <c r="I836" s="260"/>
      <c r="J836" s="257"/>
      <c r="K836" s="257"/>
      <c r="L836" s="261"/>
      <c r="M836" s="262"/>
      <c r="N836" s="263"/>
      <c r="O836" s="263"/>
      <c r="P836" s="263"/>
      <c r="Q836" s="263"/>
      <c r="R836" s="263"/>
      <c r="S836" s="263"/>
      <c r="T836" s="264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65" t="s">
        <v>227</v>
      </c>
      <c r="AU836" s="265" t="s">
        <v>88</v>
      </c>
      <c r="AV836" s="13" t="s">
        <v>86</v>
      </c>
      <c r="AW836" s="13" t="s">
        <v>33</v>
      </c>
      <c r="AX836" s="13" t="s">
        <v>78</v>
      </c>
      <c r="AY836" s="265" t="s">
        <v>124</v>
      </c>
    </row>
    <row r="837" spans="1:51" s="14" customFormat="1" ht="12">
      <c r="A837" s="14"/>
      <c r="B837" s="266"/>
      <c r="C837" s="267"/>
      <c r="D837" s="249" t="s">
        <v>227</v>
      </c>
      <c r="E837" s="268" t="s">
        <v>1</v>
      </c>
      <c r="F837" s="269" t="s">
        <v>200</v>
      </c>
      <c r="G837" s="267"/>
      <c r="H837" s="270">
        <v>23.8</v>
      </c>
      <c r="I837" s="271"/>
      <c r="J837" s="267"/>
      <c r="K837" s="267"/>
      <c r="L837" s="272"/>
      <c r="M837" s="273"/>
      <c r="N837" s="274"/>
      <c r="O837" s="274"/>
      <c r="P837" s="274"/>
      <c r="Q837" s="274"/>
      <c r="R837" s="274"/>
      <c r="S837" s="274"/>
      <c r="T837" s="275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76" t="s">
        <v>227</v>
      </c>
      <c r="AU837" s="276" t="s">
        <v>88</v>
      </c>
      <c r="AV837" s="14" t="s">
        <v>88</v>
      </c>
      <c r="AW837" s="14" t="s">
        <v>33</v>
      </c>
      <c r="AX837" s="14" t="s">
        <v>78</v>
      </c>
      <c r="AY837" s="276" t="s">
        <v>124</v>
      </c>
    </row>
    <row r="838" spans="1:51" s="16" customFormat="1" ht="12">
      <c r="A838" s="16"/>
      <c r="B838" s="290"/>
      <c r="C838" s="291"/>
      <c r="D838" s="249" t="s">
        <v>227</v>
      </c>
      <c r="E838" s="292" t="s">
        <v>199</v>
      </c>
      <c r="F838" s="293" t="s">
        <v>312</v>
      </c>
      <c r="G838" s="291"/>
      <c r="H838" s="294">
        <v>23.8</v>
      </c>
      <c r="I838" s="295"/>
      <c r="J838" s="291"/>
      <c r="K838" s="291"/>
      <c r="L838" s="296"/>
      <c r="M838" s="297"/>
      <c r="N838" s="298"/>
      <c r="O838" s="298"/>
      <c r="P838" s="298"/>
      <c r="Q838" s="298"/>
      <c r="R838" s="298"/>
      <c r="S838" s="298"/>
      <c r="T838" s="299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T838" s="300" t="s">
        <v>227</v>
      </c>
      <c r="AU838" s="300" t="s">
        <v>88</v>
      </c>
      <c r="AV838" s="16" t="s">
        <v>134</v>
      </c>
      <c r="AW838" s="16" t="s">
        <v>33</v>
      </c>
      <c r="AX838" s="16" t="s">
        <v>78</v>
      </c>
      <c r="AY838" s="300" t="s">
        <v>124</v>
      </c>
    </row>
    <row r="839" spans="1:51" s="13" customFormat="1" ht="12">
      <c r="A839" s="13"/>
      <c r="B839" s="256"/>
      <c r="C839" s="257"/>
      <c r="D839" s="249" t="s">
        <v>227</v>
      </c>
      <c r="E839" s="258" t="s">
        <v>1</v>
      </c>
      <c r="F839" s="259" t="s">
        <v>1272</v>
      </c>
      <c r="G839" s="257"/>
      <c r="H839" s="258" t="s">
        <v>1</v>
      </c>
      <c r="I839" s="260"/>
      <c r="J839" s="257"/>
      <c r="K839" s="257"/>
      <c r="L839" s="261"/>
      <c r="M839" s="262"/>
      <c r="N839" s="263"/>
      <c r="O839" s="263"/>
      <c r="P839" s="263"/>
      <c r="Q839" s="263"/>
      <c r="R839" s="263"/>
      <c r="S839" s="263"/>
      <c r="T839" s="264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65" t="s">
        <v>227</v>
      </c>
      <c r="AU839" s="265" t="s">
        <v>88</v>
      </c>
      <c r="AV839" s="13" t="s">
        <v>86</v>
      </c>
      <c r="AW839" s="13" t="s">
        <v>33</v>
      </c>
      <c r="AX839" s="13" t="s">
        <v>78</v>
      </c>
      <c r="AY839" s="265" t="s">
        <v>124</v>
      </c>
    </row>
    <row r="840" spans="1:51" s="14" customFormat="1" ht="12">
      <c r="A840" s="14"/>
      <c r="B840" s="266"/>
      <c r="C840" s="267"/>
      <c r="D840" s="249" t="s">
        <v>227</v>
      </c>
      <c r="E840" s="268" t="s">
        <v>1</v>
      </c>
      <c r="F840" s="269" t="s">
        <v>140</v>
      </c>
      <c r="G840" s="267"/>
      <c r="H840" s="270">
        <v>5</v>
      </c>
      <c r="I840" s="271"/>
      <c r="J840" s="267"/>
      <c r="K840" s="267"/>
      <c r="L840" s="272"/>
      <c r="M840" s="273"/>
      <c r="N840" s="274"/>
      <c r="O840" s="274"/>
      <c r="P840" s="274"/>
      <c r="Q840" s="274"/>
      <c r="R840" s="274"/>
      <c r="S840" s="274"/>
      <c r="T840" s="275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76" t="s">
        <v>227</v>
      </c>
      <c r="AU840" s="276" t="s">
        <v>88</v>
      </c>
      <c r="AV840" s="14" t="s">
        <v>88</v>
      </c>
      <c r="AW840" s="14" t="s">
        <v>33</v>
      </c>
      <c r="AX840" s="14" t="s">
        <v>78</v>
      </c>
      <c r="AY840" s="276" t="s">
        <v>124</v>
      </c>
    </row>
    <row r="841" spans="1:51" s="16" customFormat="1" ht="12">
      <c r="A841" s="16"/>
      <c r="B841" s="290"/>
      <c r="C841" s="291"/>
      <c r="D841" s="249" t="s">
        <v>227</v>
      </c>
      <c r="E841" s="292" t="s">
        <v>186</v>
      </c>
      <c r="F841" s="293" t="s">
        <v>312</v>
      </c>
      <c r="G841" s="291"/>
      <c r="H841" s="294">
        <v>5</v>
      </c>
      <c r="I841" s="295"/>
      <c r="J841" s="291"/>
      <c r="K841" s="291"/>
      <c r="L841" s="296"/>
      <c r="M841" s="297"/>
      <c r="N841" s="298"/>
      <c r="O841" s="298"/>
      <c r="P841" s="298"/>
      <c r="Q841" s="298"/>
      <c r="R841" s="298"/>
      <c r="S841" s="298"/>
      <c r="T841" s="299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T841" s="300" t="s">
        <v>227</v>
      </c>
      <c r="AU841" s="300" t="s">
        <v>88</v>
      </c>
      <c r="AV841" s="16" t="s">
        <v>134</v>
      </c>
      <c r="AW841" s="16" t="s">
        <v>33</v>
      </c>
      <c r="AX841" s="16" t="s">
        <v>78</v>
      </c>
      <c r="AY841" s="300" t="s">
        <v>124</v>
      </c>
    </row>
    <row r="842" spans="1:51" s="13" customFormat="1" ht="12">
      <c r="A842" s="13"/>
      <c r="B842" s="256"/>
      <c r="C842" s="257"/>
      <c r="D842" s="249" t="s">
        <v>227</v>
      </c>
      <c r="E842" s="258" t="s">
        <v>1</v>
      </c>
      <c r="F842" s="259" t="s">
        <v>1273</v>
      </c>
      <c r="G842" s="257"/>
      <c r="H842" s="258" t="s">
        <v>1</v>
      </c>
      <c r="I842" s="260"/>
      <c r="J842" s="257"/>
      <c r="K842" s="257"/>
      <c r="L842" s="261"/>
      <c r="M842" s="262"/>
      <c r="N842" s="263"/>
      <c r="O842" s="263"/>
      <c r="P842" s="263"/>
      <c r="Q842" s="263"/>
      <c r="R842" s="263"/>
      <c r="S842" s="263"/>
      <c r="T842" s="264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65" t="s">
        <v>227</v>
      </c>
      <c r="AU842" s="265" t="s">
        <v>88</v>
      </c>
      <c r="AV842" s="13" t="s">
        <v>86</v>
      </c>
      <c r="AW842" s="13" t="s">
        <v>33</v>
      </c>
      <c r="AX842" s="13" t="s">
        <v>78</v>
      </c>
      <c r="AY842" s="265" t="s">
        <v>124</v>
      </c>
    </row>
    <row r="843" spans="1:51" s="14" customFormat="1" ht="12">
      <c r="A843" s="14"/>
      <c r="B843" s="266"/>
      <c r="C843" s="267"/>
      <c r="D843" s="249" t="s">
        <v>227</v>
      </c>
      <c r="E843" s="268" t="s">
        <v>1</v>
      </c>
      <c r="F843" s="269" t="s">
        <v>1274</v>
      </c>
      <c r="G843" s="267"/>
      <c r="H843" s="270">
        <v>55.2</v>
      </c>
      <c r="I843" s="271"/>
      <c r="J843" s="267"/>
      <c r="K843" s="267"/>
      <c r="L843" s="272"/>
      <c r="M843" s="273"/>
      <c r="N843" s="274"/>
      <c r="O843" s="274"/>
      <c r="P843" s="274"/>
      <c r="Q843" s="274"/>
      <c r="R843" s="274"/>
      <c r="S843" s="274"/>
      <c r="T843" s="275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76" t="s">
        <v>227</v>
      </c>
      <c r="AU843" s="276" t="s">
        <v>88</v>
      </c>
      <c r="AV843" s="14" t="s">
        <v>88</v>
      </c>
      <c r="AW843" s="14" t="s">
        <v>33</v>
      </c>
      <c r="AX843" s="14" t="s">
        <v>78</v>
      </c>
      <c r="AY843" s="276" t="s">
        <v>124</v>
      </c>
    </row>
    <row r="844" spans="1:51" s="13" customFormat="1" ht="12">
      <c r="A844" s="13"/>
      <c r="B844" s="256"/>
      <c r="C844" s="257"/>
      <c r="D844" s="249" t="s">
        <v>227</v>
      </c>
      <c r="E844" s="258" t="s">
        <v>1</v>
      </c>
      <c r="F844" s="259" t="s">
        <v>1275</v>
      </c>
      <c r="G844" s="257"/>
      <c r="H844" s="258" t="s">
        <v>1</v>
      </c>
      <c r="I844" s="260"/>
      <c r="J844" s="257"/>
      <c r="K844" s="257"/>
      <c r="L844" s="261"/>
      <c r="M844" s="262"/>
      <c r="N844" s="263"/>
      <c r="O844" s="263"/>
      <c r="P844" s="263"/>
      <c r="Q844" s="263"/>
      <c r="R844" s="263"/>
      <c r="S844" s="263"/>
      <c r="T844" s="264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65" t="s">
        <v>227</v>
      </c>
      <c r="AU844" s="265" t="s">
        <v>88</v>
      </c>
      <c r="AV844" s="13" t="s">
        <v>86</v>
      </c>
      <c r="AW844" s="13" t="s">
        <v>33</v>
      </c>
      <c r="AX844" s="13" t="s">
        <v>78</v>
      </c>
      <c r="AY844" s="265" t="s">
        <v>124</v>
      </c>
    </row>
    <row r="845" spans="1:51" s="14" customFormat="1" ht="12">
      <c r="A845" s="14"/>
      <c r="B845" s="266"/>
      <c r="C845" s="267"/>
      <c r="D845" s="249" t="s">
        <v>227</v>
      </c>
      <c r="E845" s="268" t="s">
        <v>1</v>
      </c>
      <c r="F845" s="269" t="s">
        <v>446</v>
      </c>
      <c r="G845" s="267"/>
      <c r="H845" s="270">
        <v>0.958</v>
      </c>
      <c r="I845" s="271"/>
      <c r="J845" s="267"/>
      <c r="K845" s="267"/>
      <c r="L845" s="272"/>
      <c r="M845" s="273"/>
      <c r="N845" s="274"/>
      <c r="O845" s="274"/>
      <c r="P845" s="274"/>
      <c r="Q845" s="274"/>
      <c r="R845" s="274"/>
      <c r="S845" s="274"/>
      <c r="T845" s="275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76" t="s">
        <v>227</v>
      </c>
      <c r="AU845" s="276" t="s">
        <v>88</v>
      </c>
      <c r="AV845" s="14" t="s">
        <v>88</v>
      </c>
      <c r="AW845" s="14" t="s">
        <v>33</v>
      </c>
      <c r="AX845" s="14" t="s">
        <v>78</v>
      </c>
      <c r="AY845" s="276" t="s">
        <v>124</v>
      </c>
    </row>
    <row r="846" spans="1:51" s="14" customFormat="1" ht="12">
      <c r="A846" s="14"/>
      <c r="B846" s="266"/>
      <c r="C846" s="267"/>
      <c r="D846" s="249" t="s">
        <v>227</v>
      </c>
      <c r="E846" s="268" t="s">
        <v>1</v>
      </c>
      <c r="F846" s="269" t="s">
        <v>445</v>
      </c>
      <c r="G846" s="267"/>
      <c r="H846" s="270">
        <v>0.654</v>
      </c>
      <c r="I846" s="271"/>
      <c r="J846" s="267"/>
      <c r="K846" s="267"/>
      <c r="L846" s="272"/>
      <c r="M846" s="273"/>
      <c r="N846" s="274"/>
      <c r="O846" s="274"/>
      <c r="P846" s="274"/>
      <c r="Q846" s="274"/>
      <c r="R846" s="274"/>
      <c r="S846" s="274"/>
      <c r="T846" s="275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76" t="s">
        <v>227</v>
      </c>
      <c r="AU846" s="276" t="s">
        <v>88</v>
      </c>
      <c r="AV846" s="14" t="s">
        <v>88</v>
      </c>
      <c r="AW846" s="14" t="s">
        <v>33</v>
      </c>
      <c r="AX846" s="14" t="s">
        <v>78</v>
      </c>
      <c r="AY846" s="276" t="s">
        <v>124</v>
      </c>
    </row>
    <row r="847" spans="1:51" s="14" customFormat="1" ht="12">
      <c r="A847" s="14"/>
      <c r="B847" s="266"/>
      <c r="C847" s="267"/>
      <c r="D847" s="249" t="s">
        <v>227</v>
      </c>
      <c r="E847" s="268" t="s">
        <v>1</v>
      </c>
      <c r="F847" s="269" t="s">
        <v>1276</v>
      </c>
      <c r="G847" s="267"/>
      <c r="H847" s="270">
        <v>1.384</v>
      </c>
      <c r="I847" s="271"/>
      <c r="J847" s="267"/>
      <c r="K847" s="267"/>
      <c r="L847" s="272"/>
      <c r="M847" s="273"/>
      <c r="N847" s="274"/>
      <c r="O847" s="274"/>
      <c r="P847" s="274"/>
      <c r="Q847" s="274"/>
      <c r="R847" s="274"/>
      <c r="S847" s="274"/>
      <c r="T847" s="275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76" t="s">
        <v>227</v>
      </c>
      <c r="AU847" s="276" t="s">
        <v>88</v>
      </c>
      <c r="AV847" s="14" t="s">
        <v>88</v>
      </c>
      <c r="AW847" s="14" t="s">
        <v>33</v>
      </c>
      <c r="AX847" s="14" t="s">
        <v>78</v>
      </c>
      <c r="AY847" s="276" t="s">
        <v>124</v>
      </c>
    </row>
    <row r="848" spans="1:51" s="14" customFormat="1" ht="12">
      <c r="A848" s="14"/>
      <c r="B848" s="266"/>
      <c r="C848" s="267"/>
      <c r="D848" s="249" t="s">
        <v>227</v>
      </c>
      <c r="E848" s="268" t="s">
        <v>1</v>
      </c>
      <c r="F848" s="269" t="s">
        <v>1277</v>
      </c>
      <c r="G848" s="267"/>
      <c r="H848" s="270">
        <v>1.44</v>
      </c>
      <c r="I848" s="271"/>
      <c r="J848" s="267"/>
      <c r="K848" s="267"/>
      <c r="L848" s="272"/>
      <c r="M848" s="273"/>
      <c r="N848" s="274"/>
      <c r="O848" s="274"/>
      <c r="P848" s="274"/>
      <c r="Q848" s="274"/>
      <c r="R848" s="274"/>
      <c r="S848" s="274"/>
      <c r="T848" s="275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76" t="s">
        <v>227</v>
      </c>
      <c r="AU848" s="276" t="s">
        <v>88</v>
      </c>
      <c r="AV848" s="14" t="s">
        <v>88</v>
      </c>
      <c r="AW848" s="14" t="s">
        <v>33</v>
      </c>
      <c r="AX848" s="14" t="s">
        <v>78</v>
      </c>
      <c r="AY848" s="276" t="s">
        <v>124</v>
      </c>
    </row>
    <row r="849" spans="1:51" s="14" customFormat="1" ht="12">
      <c r="A849" s="14"/>
      <c r="B849" s="266"/>
      <c r="C849" s="267"/>
      <c r="D849" s="249" t="s">
        <v>227</v>
      </c>
      <c r="E849" s="268" t="s">
        <v>1</v>
      </c>
      <c r="F849" s="269" t="s">
        <v>1278</v>
      </c>
      <c r="G849" s="267"/>
      <c r="H849" s="270">
        <v>0.84</v>
      </c>
      <c r="I849" s="271"/>
      <c r="J849" s="267"/>
      <c r="K849" s="267"/>
      <c r="L849" s="272"/>
      <c r="M849" s="273"/>
      <c r="N849" s="274"/>
      <c r="O849" s="274"/>
      <c r="P849" s="274"/>
      <c r="Q849" s="274"/>
      <c r="R849" s="274"/>
      <c r="S849" s="274"/>
      <c r="T849" s="275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76" t="s">
        <v>227</v>
      </c>
      <c r="AU849" s="276" t="s">
        <v>88</v>
      </c>
      <c r="AV849" s="14" t="s">
        <v>88</v>
      </c>
      <c r="AW849" s="14" t="s">
        <v>33</v>
      </c>
      <c r="AX849" s="14" t="s">
        <v>78</v>
      </c>
      <c r="AY849" s="276" t="s">
        <v>124</v>
      </c>
    </row>
    <row r="850" spans="1:51" s="16" customFormat="1" ht="12">
      <c r="A850" s="16"/>
      <c r="B850" s="290"/>
      <c r="C850" s="291"/>
      <c r="D850" s="249" t="s">
        <v>227</v>
      </c>
      <c r="E850" s="292" t="s">
        <v>187</v>
      </c>
      <c r="F850" s="293" t="s">
        <v>312</v>
      </c>
      <c r="G850" s="291"/>
      <c r="H850" s="294">
        <v>60.476</v>
      </c>
      <c r="I850" s="295"/>
      <c r="J850" s="291"/>
      <c r="K850" s="291"/>
      <c r="L850" s="296"/>
      <c r="M850" s="297"/>
      <c r="N850" s="298"/>
      <c r="O850" s="298"/>
      <c r="P850" s="298"/>
      <c r="Q850" s="298"/>
      <c r="R850" s="298"/>
      <c r="S850" s="298"/>
      <c r="T850" s="299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T850" s="300" t="s">
        <v>227</v>
      </c>
      <c r="AU850" s="300" t="s">
        <v>88</v>
      </c>
      <c r="AV850" s="16" t="s">
        <v>134</v>
      </c>
      <c r="AW850" s="16" t="s">
        <v>33</v>
      </c>
      <c r="AX850" s="16" t="s">
        <v>78</v>
      </c>
      <c r="AY850" s="300" t="s">
        <v>124</v>
      </c>
    </row>
    <row r="851" spans="1:51" s="13" customFormat="1" ht="12">
      <c r="A851" s="13"/>
      <c r="B851" s="256"/>
      <c r="C851" s="257"/>
      <c r="D851" s="249" t="s">
        <v>227</v>
      </c>
      <c r="E851" s="258" t="s">
        <v>1</v>
      </c>
      <c r="F851" s="259" t="s">
        <v>1279</v>
      </c>
      <c r="G851" s="257"/>
      <c r="H851" s="258" t="s">
        <v>1</v>
      </c>
      <c r="I851" s="260"/>
      <c r="J851" s="257"/>
      <c r="K851" s="257"/>
      <c r="L851" s="261"/>
      <c r="M851" s="262"/>
      <c r="N851" s="263"/>
      <c r="O851" s="263"/>
      <c r="P851" s="263"/>
      <c r="Q851" s="263"/>
      <c r="R851" s="263"/>
      <c r="S851" s="263"/>
      <c r="T851" s="264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65" t="s">
        <v>227</v>
      </c>
      <c r="AU851" s="265" t="s">
        <v>88</v>
      </c>
      <c r="AV851" s="13" t="s">
        <v>86</v>
      </c>
      <c r="AW851" s="13" t="s">
        <v>33</v>
      </c>
      <c r="AX851" s="13" t="s">
        <v>78</v>
      </c>
      <c r="AY851" s="265" t="s">
        <v>124</v>
      </c>
    </row>
    <row r="852" spans="1:51" s="14" customFormat="1" ht="12">
      <c r="A852" s="14"/>
      <c r="B852" s="266"/>
      <c r="C852" s="267"/>
      <c r="D852" s="249" t="s">
        <v>227</v>
      </c>
      <c r="E852" s="268" t="s">
        <v>1</v>
      </c>
      <c r="F852" s="269" t="s">
        <v>190</v>
      </c>
      <c r="G852" s="267"/>
      <c r="H852" s="270">
        <v>10.8</v>
      </c>
      <c r="I852" s="271"/>
      <c r="J852" s="267"/>
      <c r="K852" s="267"/>
      <c r="L852" s="272"/>
      <c r="M852" s="273"/>
      <c r="N852" s="274"/>
      <c r="O852" s="274"/>
      <c r="P852" s="274"/>
      <c r="Q852" s="274"/>
      <c r="R852" s="274"/>
      <c r="S852" s="274"/>
      <c r="T852" s="275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76" t="s">
        <v>227</v>
      </c>
      <c r="AU852" s="276" t="s">
        <v>88</v>
      </c>
      <c r="AV852" s="14" t="s">
        <v>88</v>
      </c>
      <c r="AW852" s="14" t="s">
        <v>33</v>
      </c>
      <c r="AX852" s="14" t="s">
        <v>78</v>
      </c>
      <c r="AY852" s="276" t="s">
        <v>124</v>
      </c>
    </row>
    <row r="853" spans="1:51" s="16" customFormat="1" ht="12">
      <c r="A853" s="16"/>
      <c r="B853" s="290"/>
      <c r="C853" s="291"/>
      <c r="D853" s="249" t="s">
        <v>227</v>
      </c>
      <c r="E853" s="292" t="s">
        <v>189</v>
      </c>
      <c r="F853" s="293" t="s">
        <v>312</v>
      </c>
      <c r="G853" s="291"/>
      <c r="H853" s="294">
        <v>10.8</v>
      </c>
      <c r="I853" s="295"/>
      <c r="J853" s="291"/>
      <c r="K853" s="291"/>
      <c r="L853" s="296"/>
      <c r="M853" s="297"/>
      <c r="N853" s="298"/>
      <c r="O853" s="298"/>
      <c r="P853" s="298"/>
      <c r="Q853" s="298"/>
      <c r="R853" s="298"/>
      <c r="S853" s="298"/>
      <c r="T853" s="299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T853" s="300" t="s">
        <v>227</v>
      </c>
      <c r="AU853" s="300" t="s">
        <v>88</v>
      </c>
      <c r="AV853" s="16" t="s">
        <v>134</v>
      </c>
      <c r="AW853" s="16" t="s">
        <v>33</v>
      </c>
      <c r="AX853" s="16" t="s">
        <v>78</v>
      </c>
      <c r="AY853" s="300" t="s">
        <v>124</v>
      </c>
    </row>
    <row r="854" spans="1:51" s="15" customFormat="1" ht="12">
      <c r="A854" s="15"/>
      <c r="B854" s="277"/>
      <c r="C854" s="278"/>
      <c r="D854" s="249" t="s">
        <v>227</v>
      </c>
      <c r="E854" s="279" t="s">
        <v>1</v>
      </c>
      <c r="F854" s="280" t="s">
        <v>257</v>
      </c>
      <c r="G854" s="278"/>
      <c r="H854" s="281">
        <v>3767.153</v>
      </c>
      <c r="I854" s="282"/>
      <c r="J854" s="278"/>
      <c r="K854" s="278"/>
      <c r="L854" s="283"/>
      <c r="M854" s="284"/>
      <c r="N854" s="285"/>
      <c r="O854" s="285"/>
      <c r="P854" s="285"/>
      <c r="Q854" s="285"/>
      <c r="R854" s="285"/>
      <c r="S854" s="285"/>
      <c r="T854" s="286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87" t="s">
        <v>227</v>
      </c>
      <c r="AU854" s="287" t="s">
        <v>88</v>
      </c>
      <c r="AV854" s="15" t="s">
        <v>123</v>
      </c>
      <c r="AW854" s="15" t="s">
        <v>33</v>
      </c>
      <c r="AX854" s="15" t="s">
        <v>86</v>
      </c>
      <c r="AY854" s="287" t="s">
        <v>124</v>
      </c>
    </row>
    <row r="855" spans="1:65" s="2" customFormat="1" ht="21.75" customHeight="1">
      <c r="A855" s="39"/>
      <c r="B855" s="40"/>
      <c r="C855" s="234" t="s">
        <v>1280</v>
      </c>
      <c r="D855" s="234" t="s">
        <v>125</v>
      </c>
      <c r="E855" s="235" t="s">
        <v>1281</v>
      </c>
      <c r="F855" s="236" t="s">
        <v>1282</v>
      </c>
      <c r="G855" s="237" t="s">
        <v>225</v>
      </c>
      <c r="H855" s="238">
        <v>3767.153</v>
      </c>
      <c r="I855" s="239"/>
      <c r="J855" s="240">
        <f>ROUND(I855*H855,2)</f>
        <v>0</v>
      </c>
      <c r="K855" s="236" t="s">
        <v>159</v>
      </c>
      <c r="L855" s="45"/>
      <c r="M855" s="241" t="s">
        <v>1</v>
      </c>
      <c r="N855" s="242" t="s">
        <v>43</v>
      </c>
      <c r="O855" s="92"/>
      <c r="P855" s="243">
        <f>O855*H855</f>
        <v>0</v>
      </c>
      <c r="Q855" s="243">
        <v>1.729E-05</v>
      </c>
      <c r="R855" s="243">
        <f>Q855*H855</f>
        <v>0.06513407536999999</v>
      </c>
      <c r="S855" s="243">
        <v>0</v>
      </c>
      <c r="T855" s="244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45" t="s">
        <v>329</v>
      </c>
      <c r="AT855" s="245" t="s">
        <v>125</v>
      </c>
      <c r="AU855" s="245" t="s">
        <v>88</v>
      </c>
      <c r="AY855" s="18" t="s">
        <v>124</v>
      </c>
      <c r="BE855" s="246">
        <f>IF(N855="základní",J855,0)</f>
        <v>0</v>
      </c>
      <c r="BF855" s="246">
        <f>IF(N855="snížená",J855,0)</f>
        <v>0</v>
      </c>
      <c r="BG855" s="246">
        <f>IF(N855="zákl. přenesená",J855,0)</f>
        <v>0</v>
      </c>
      <c r="BH855" s="246">
        <f>IF(N855="sníž. přenesená",J855,0)</f>
        <v>0</v>
      </c>
      <c r="BI855" s="246">
        <f>IF(N855="nulová",J855,0)</f>
        <v>0</v>
      </c>
      <c r="BJ855" s="18" t="s">
        <v>86</v>
      </c>
      <c r="BK855" s="246">
        <f>ROUND(I855*H855,2)</f>
        <v>0</v>
      </c>
      <c r="BL855" s="18" t="s">
        <v>329</v>
      </c>
      <c r="BM855" s="245" t="s">
        <v>1283</v>
      </c>
    </row>
    <row r="856" spans="1:51" s="14" customFormat="1" ht="12">
      <c r="A856" s="14"/>
      <c r="B856" s="266"/>
      <c r="C856" s="267"/>
      <c r="D856" s="249" t="s">
        <v>227</v>
      </c>
      <c r="E856" s="268" t="s">
        <v>1</v>
      </c>
      <c r="F856" s="269" t="s">
        <v>327</v>
      </c>
      <c r="G856" s="267"/>
      <c r="H856" s="270">
        <v>3667.077</v>
      </c>
      <c r="I856" s="271"/>
      <c r="J856" s="267"/>
      <c r="K856" s="267"/>
      <c r="L856" s="272"/>
      <c r="M856" s="273"/>
      <c r="N856" s="274"/>
      <c r="O856" s="274"/>
      <c r="P856" s="274"/>
      <c r="Q856" s="274"/>
      <c r="R856" s="274"/>
      <c r="S856" s="274"/>
      <c r="T856" s="275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76" t="s">
        <v>227</v>
      </c>
      <c r="AU856" s="276" t="s">
        <v>88</v>
      </c>
      <c r="AV856" s="14" t="s">
        <v>88</v>
      </c>
      <c r="AW856" s="14" t="s">
        <v>33</v>
      </c>
      <c r="AX856" s="14" t="s">
        <v>78</v>
      </c>
      <c r="AY856" s="276" t="s">
        <v>124</v>
      </c>
    </row>
    <row r="857" spans="1:51" s="14" customFormat="1" ht="12">
      <c r="A857" s="14"/>
      <c r="B857" s="266"/>
      <c r="C857" s="267"/>
      <c r="D857" s="249" t="s">
        <v>227</v>
      </c>
      <c r="E857" s="268" t="s">
        <v>1</v>
      </c>
      <c r="F857" s="269" t="s">
        <v>370</v>
      </c>
      <c r="G857" s="267"/>
      <c r="H857" s="270">
        <v>100.076</v>
      </c>
      <c r="I857" s="271"/>
      <c r="J857" s="267"/>
      <c r="K857" s="267"/>
      <c r="L857" s="272"/>
      <c r="M857" s="273"/>
      <c r="N857" s="274"/>
      <c r="O857" s="274"/>
      <c r="P857" s="274"/>
      <c r="Q857" s="274"/>
      <c r="R857" s="274"/>
      <c r="S857" s="274"/>
      <c r="T857" s="275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76" t="s">
        <v>227</v>
      </c>
      <c r="AU857" s="276" t="s">
        <v>88</v>
      </c>
      <c r="AV857" s="14" t="s">
        <v>88</v>
      </c>
      <c r="AW857" s="14" t="s">
        <v>33</v>
      </c>
      <c r="AX857" s="14" t="s">
        <v>78</v>
      </c>
      <c r="AY857" s="276" t="s">
        <v>124</v>
      </c>
    </row>
    <row r="858" spans="1:51" s="15" customFormat="1" ht="12">
      <c r="A858" s="15"/>
      <c r="B858" s="277"/>
      <c r="C858" s="278"/>
      <c r="D858" s="249" t="s">
        <v>227</v>
      </c>
      <c r="E858" s="279" t="s">
        <v>1</v>
      </c>
      <c r="F858" s="280" t="s">
        <v>257</v>
      </c>
      <c r="G858" s="278"/>
      <c r="H858" s="281">
        <v>3767.153</v>
      </c>
      <c r="I858" s="282"/>
      <c r="J858" s="278"/>
      <c r="K858" s="278"/>
      <c r="L858" s="283"/>
      <c r="M858" s="284"/>
      <c r="N858" s="285"/>
      <c r="O858" s="285"/>
      <c r="P858" s="285"/>
      <c r="Q858" s="285"/>
      <c r="R858" s="285"/>
      <c r="S858" s="285"/>
      <c r="T858" s="286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T858" s="287" t="s">
        <v>227</v>
      </c>
      <c r="AU858" s="287" t="s">
        <v>88</v>
      </c>
      <c r="AV858" s="15" t="s">
        <v>123</v>
      </c>
      <c r="AW858" s="15" t="s">
        <v>33</v>
      </c>
      <c r="AX858" s="15" t="s">
        <v>86</v>
      </c>
      <c r="AY858" s="287" t="s">
        <v>124</v>
      </c>
    </row>
    <row r="859" spans="1:63" s="12" customFormat="1" ht="22.8" customHeight="1">
      <c r="A859" s="12"/>
      <c r="B859" s="220"/>
      <c r="C859" s="221"/>
      <c r="D859" s="222" t="s">
        <v>77</v>
      </c>
      <c r="E859" s="247" t="s">
        <v>1284</v>
      </c>
      <c r="F859" s="247" t="s">
        <v>1285</v>
      </c>
      <c r="G859" s="221"/>
      <c r="H859" s="221"/>
      <c r="I859" s="224"/>
      <c r="J859" s="248">
        <f>BK859</f>
        <v>0</v>
      </c>
      <c r="K859" s="221"/>
      <c r="L859" s="226"/>
      <c r="M859" s="227"/>
      <c r="N859" s="228"/>
      <c r="O859" s="228"/>
      <c r="P859" s="229">
        <f>SUM(P860:P882)</f>
        <v>0</v>
      </c>
      <c r="Q859" s="228"/>
      <c r="R859" s="229">
        <f>SUM(R860:R882)</f>
        <v>0.6424428696</v>
      </c>
      <c r="S859" s="228"/>
      <c r="T859" s="230">
        <f>SUM(T860:T882)</f>
        <v>0</v>
      </c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R859" s="231" t="s">
        <v>88</v>
      </c>
      <c r="AT859" s="232" t="s">
        <v>77</v>
      </c>
      <c r="AU859" s="232" t="s">
        <v>86</v>
      </c>
      <c r="AY859" s="231" t="s">
        <v>124</v>
      </c>
      <c r="BK859" s="233">
        <f>SUM(BK860:BK882)</f>
        <v>0</v>
      </c>
    </row>
    <row r="860" spans="1:65" s="2" customFormat="1" ht="21.75" customHeight="1">
      <c r="A860" s="39"/>
      <c r="B860" s="40"/>
      <c r="C860" s="234" t="s">
        <v>1286</v>
      </c>
      <c r="D860" s="234" t="s">
        <v>125</v>
      </c>
      <c r="E860" s="235" t="s">
        <v>1287</v>
      </c>
      <c r="F860" s="236" t="s">
        <v>1288</v>
      </c>
      <c r="G860" s="237" t="s">
        <v>225</v>
      </c>
      <c r="H860" s="238">
        <v>1318.643</v>
      </c>
      <c r="I860" s="239"/>
      <c r="J860" s="240">
        <f>ROUND(I860*H860,2)</f>
        <v>0</v>
      </c>
      <c r="K860" s="236" t="s">
        <v>159</v>
      </c>
      <c r="L860" s="45"/>
      <c r="M860" s="241" t="s">
        <v>1</v>
      </c>
      <c r="N860" s="242" t="s">
        <v>43</v>
      </c>
      <c r="O860" s="92"/>
      <c r="P860" s="243">
        <f>O860*H860</f>
        <v>0</v>
      </c>
      <c r="Q860" s="243">
        <v>0.0002012</v>
      </c>
      <c r="R860" s="243">
        <f>Q860*H860</f>
        <v>0.2653109716</v>
      </c>
      <c r="S860" s="243">
        <v>0</v>
      </c>
      <c r="T860" s="244">
        <f>S860*H860</f>
        <v>0</v>
      </c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R860" s="245" t="s">
        <v>329</v>
      </c>
      <c r="AT860" s="245" t="s">
        <v>125</v>
      </c>
      <c r="AU860" s="245" t="s">
        <v>88</v>
      </c>
      <c r="AY860" s="18" t="s">
        <v>124</v>
      </c>
      <c r="BE860" s="246">
        <f>IF(N860="základní",J860,0)</f>
        <v>0</v>
      </c>
      <c r="BF860" s="246">
        <f>IF(N860="snížená",J860,0)</f>
        <v>0</v>
      </c>
      <c r="BG860" s="246">
        <f>IF(N860="zákl. přenesená",J860,0)</f>
        <v>0</v>
      </c>
      <c r="BH860" s="246">
        <f>IF(N860="sníž. přenesená",J860,0)</f>
        <v>0</v>
      </c>
      <c r="BI860" s="246">
        <f>IF(N860="nulová",J860,0)</f>
        <v>0</v>
      </c>
      <c r="BJ860" s="18" t="s">
        <v>86</v>
      </c>
      <c r="BK860" s="246">
        <f>ROUND(I860*H860,2)</f>
        <v>0</v>
      </c>
      <c r="BL860" s="18" t="s">
        <v>329</v>
      </c>
      <c r="BM860" s="245" t="s">
        <v>1289</v>
      </c>
    </row>
    <row r="861" spans="1:51" s="14" customFormat="1" ht="12">
      <c r="A861" s="14"/>
      <c r="B861" s="266"/>
      <c r="C861" s="267"/>
      <c r="D861" s="249" t="s">
        <v>227</v>
      </c>
      <c r="E861" s="268" t="s">
        <v>1</v>
      </c>
      <c r="F861" s="269" t="s">
        <v>171</v>
      </c>
      <c r="G861" s="267"/>
      <c r="H861" s="270">
        <v>1318.643</v>
      </c>
      <c r="I861" s="271"/>
      <c r="J861" s="267"/>
      <c r="K861" s="267"/>
      <c r="L861" s="272"/>
      <c r="M861" s="273"/>
      <c r="N861" s="274"/>
      <c r="O861" s="274"/>
      <c r="P861" s="274"/>
      <c r="Q861" s="274"/>
      <c r="R861" s="274"/>
      <c r="S861" s="274"/>
      <c r="T861" s="275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76" t="s">
        <v>227</v>
      </c>
      <c r="AU861" s="276" t="s">
        <v>88</v>
      </c>
      <c r="AV861" s="14" t="s">
        <v>88</v>
      </c>
      <c r="AW861" s="14" t="s">
        <v>33</v>
      </c>
      <c r="AX861" s="14" t="s">
        <v>86</v>
      </c>
      <c r="AY861" s="276" t="s">
        <v>124</v>
      </c>
    </row>
    <row r="862" spans="1:65" s="2" customFormat="1" ht="21.75" customHeight="1">
      <c r="A862" s="39"/>
      <c r="B862" s="40"/>
      <c r="C862" s="234" t="s">
        <v>1290</v>
      </c>
      <c r="D862" s="234" t="s">
        <v>125</v>
      </c>
      <c r="E862" s="235" t="s">
        <v>1291</v>
      </c>
      <c r="F862" s="236" t="s">
        <v>1292</v>
      </c>
      <c r="G862" s="237" t="s">
        <v>225</v>
      </c>
      <c r="H862" s="238">
        <v>1318.643</v>
      </c>
      <c r="I862" s="239"/>
      <c r="J862" s="240">
        <f>ROUND(I862*H862,2)</f>
        <v>0</v>
      </c>
      <c r="K862" s="236" t="s">
        <v>159</v>
      </c>
      <c r="L862" s="45"/>
      <c r="M862" s="241" t="s">
        <v>1</v>
      </c>
      <c r="N862" s="242" t="s">
        <v>43</v>
      </c>
      <c r="O862" s="92"/>
      <c r="P862" s="243">
        <f>O862*H862</f>
        <v>0</v>
      </c>
      <c r="Q862" s="243">
        <v>0.000286</v>
      </c>
      <c r="R862" s="243">
        <f>Q862*H862</f>
        <v>0.377131898</v>
      </c>
      <c r="S862" s="243">
        <v>0</v>
      </c>
      <c r="T862" s="244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45" t="s">
        <v>329</v>
      </c>
      <c r="AT862" s="245" t="s">
        <v>125</v>
      </c>
      <c r="AU862" s="245" t="s">
        <v>88</v>
      </c>
      <c r="AY862" s="18" t="s">
        <v>124</v>
      </c>
      <c r="BE862" s="246">
        <f>IF(N862="základní",J862,0)</f>
        <v>0</v>
      </c>
      <c r="BF862" s="246">
        <f>IF(N862="snížená",J862,0)</f>
        <v>0</v>
      </c>
      <c r="BG862" s="246">
        <f>IF(N862="zákl. přenesená",J862,0)</f>
        <v>0</v>
      </c>
      <c r="BH862" s="246">
        <f>IF(N862="sníž. přenesená",J862,0)</f>
        <v>0</v>
      </c>
      <c r="BI862" s="246">
        <f>IF(N862="nulová",J862,0)</f>
        <v>0</v>
      </c>
      <c r="BJ862" s="18" t="s">
        <v>86</v>
      </c>
      <c r="BK862" s="246">
        <f>ROUND(I862*H862,2)</f>
        <v>0</v>
      </c>
      <c r="BL862" s="18" t="s">
        <v>329</v>
      </c>
      <c r="BM862" s="245" t="s">
        <v>1293</v>
      </c>
    </row>
    <row r="863" spans="1:51" s="13" customFormat="1" ht="12">
      <c r="A863" s="13"/>
      <c r="B863" s="256"/>
      <c r="C863" s="257"/>
      <c r="D863" s="249" t="s">
        <v>227</v>
      </c>
      <c r="E863" s="258" t="s">
        <v>1</v>
      </c>
      <c r="F863" s="259" t="s">
        <v>1294</v>
      </c>
      <c r="G863" s="257"/>
      <c r="H863" s="258" t="s">
        <v>1</v>
      </c>
      <c r="I863" s="260"/>
      <c r="J863" s="257"/>
      <c r="K863" s="257"/>
      <c r="L863" s="261"/>
      <c r="M863" s="262"/>
      <c r="N863" s="263"/>
      <c r="O863" s="263"/>
      <c r="P863" s="263"/>
      <c r="Q863" s="263"/>
      <c r="R863" s="263"/>
      <c r="S863" s="263"/>
      <c r="T863" s="26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65" t="s">
        <v>227</v>
      </c>
      <c r="AU863" s="265" t="s">
        <v>88</v>
      </c>
      <c r="AV863" s="13" t="s">
        <v>86</v>
      </c>
      <c r="AW863" s="13" t="s">
        <v>33</v>
      </c>
      <c r="AX863" s="13" t="s">
        <v>78</v>
      </c>
      <c r="AY863" s="265" t="s">
        <v>124</v>
      </c>
    </row>
    <row r="864" spans="1:51" s="14" customFormat="1" ht="12">
      <c r="A864" s="14"/>
      <c r="B864" s="266"/>
      <c r="C864" s="267"/>
      <c r="D864" s="249" t="s">
        <v>227</v>
      </c>
      <c r="E864" s="268" t="s">
        <v>1</v>
      </c>
      <c r="F864" s="269" t="s">
        <v>1295</v>
      </c>
      <c r="G864" s="267"/>
      <c r="H864" s="270">
        <v>4.4</v>
      </c>
      <c r="I864" s="271"/>
      <c r="J864" s="267"/>
      <c r="K864" s="267"/>
      <c r="L864" s="272"/>
      <c r="M864" s="273"/>
      <c r="N864" s="274"/>
      <c r="O864" s="274"/>
      <c r="P864" s="274"/>
      <c r="Q864" s="274"/>
      <c r="R864" s="274"/>
      <c r="S864" s="274"/>
      <c r="T864" s="275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76" t="s">
        <v>227</v>
      </c>
      <c r="AU864" s="276" t="s">
        <v>88</v>
      </c>
      <c r="AV864" s="14" t="s">
        <v>88</v>
      </c>
      <c r="AW864" s="14" t="s">
        <v>33</v>
      </c>
      <c r="AX864" s="14" t="s">
        <v>78</v>
      </c>
      <c r="AY864" s="276" t="s">
        <v>124</v>
      </c>
    </row>
    <row r="865" spans="1:51" s="13" customFormat="1" ht="12">
      <c r="A865" s="13"/>
      <c r="B865" s="256"/>
      <c r="C865" s="257"/>
      <c r="D865" s="249" t="s">
        <v>227</v>
      </c>
      <c r="E865" s="258" t="s">
        <v>1</v>
      </c>
      <c r="F865" s="259" t="s">
        <v>1296</v>
      </c>
      <c r="G865" s="257"/>
      <c r="H865" s="258" t="s">
        <v>1</v>
      </c>
      <c r="I865" s="260"/>
      <c r="J865" s="257"/>
      <c r="K865" s="257"/>
      <c r="L865" s="261"/>
      <c r="M865" s="262"/>
      <c r="N865" s="263"/>
      <c r="O865" s="263"/>
      <c r="P865" s="263"/>
      <c r="Q865" s="263"/>
      <c r="R865" s="263"/>
      <c r="S865" s="263"/>
      <c r="T865" s="264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65" t="s">
        <v>227</v>
      </c>
      <c r="AU865" s="265" t="s">
        <v>88</v>
      </c>
      <c r="AV865" s="13" t="s">
        <v>86</v>
      </c>
      <c r="AW865" s="13" t="s">
        <v>33</v>
      </c>
      <c r="AX865" s="13" t="s">
        <v>78</v>
      </c>
      <c r="AY865" s="265" t="s">
        <v>124</v>
      </c>
    </row>
    <row r="866" spans="1:51" s="14" customFormat="1" ht="12">
      <c r="A866" s="14"/>
      <c r="B866" s="266"/>
      <c r="C866" s="267"/>
      <c r="D866" s="249" t="s">
        <v>227</v>
      </c>
      <c r="E866" s="268" t="s">
        <v>1</v>
      </c>
      <c r="F866" s="269" t="s">
        <v>1297</v>
      </c>
      <c r="G866" s="267"/>
      <c r="H866" s="270">
        <v>600.9</v>
      </c>
      <c r="I866" s="271"/>
      <c r="J866" s="267"/>
      <c r="K866" s="267"/>
      <c r="L866" s="272"/>
      <c r="M866" s="273"/>
      <c r="N866" s="274"/>
      <c r="O866" s="274"/>
      <c r="P866" s="274"/>
      <c r="Q866" s="274"/>
      <c r="R866" s="274"/>
      <c r="S866" s="274"/>
      <c r="T866" s="275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76" t="s">
        <v>227</v>
      </c>
      <c r="AU866" s="276" t="s">
        <v>88</v>
      </c>
      <c r="AV866" s="14" t="s">
        <v>88</v>
      </c>
      <c r="AW866" s="14" t="s">
        <v>33</v>
      </c>
      <c r="AX866" s="14" t="s">
        <v>78</v>
      </c>
      <c r="AY866" s="276" t="s">
        <v>124</v>
      </c>
    </row>
    <row r="867" spans="1:51" s="14" customFormat="1" ht="12">
      <c r="A867" s="14"/>
      <c r="B867" s="266"/>
      <c r="C867" s="267"/>
      <c r="D867" s="249" t="s">
        <v>227</v>
      </c>
      <c r="E867" s="268" t="s">
        <v>1</v>
      </c>
      <c r="F867" s="269" t="s">
        <v>1298</v>
      </c>
      <c r="G867" s="267"/>
      <c r="H867" s="270">
        <v>100</v>
      </c>
      <c r="I867" s="271"/>
      <c r="J867" s="267"/>
      <c r="K867" s="267"/>
      <c r="L867" s="272"/>
      <c r="M867" s="273"/>
      <c r="N867" s="274"/>
      <c r="O867" s="274"/>
      <c r="P867" s="274"/>
      <c r="Q867" s="274"/>
      <c r="R867" s="274"/>
      <c r="S867" s="274"/>
      <c r="T867" s="275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76" t="s">
        <v>227</v>
      </c>
      <c r="AU867" s="276" t="s">
        <v>88</v>
      </c>
      <c r="AV867" s="14" t="s">
        <v>88</v>
      </c>
      <c r="AW867" s="14" t="s">
        <v>33</v>
      </c>
      <c r="AX867" s="14" t="s">
        <v>78</v>
      </c>
      <c r="AY867" s="276" t="s">
        <v>124</v>
      </c>
    </row>
    <row r="868" spans="1:51" s="14" customFormat="1" ht="12">
      <c r="A868" s="14"/>
      <c r="B868" s="266"/>
      <c r="C868" s="267"/>
      <c r="D868" s="249" t="s">
        <v>227</v>
      </c>
      <c r="E868" s="268" t="s">
        <v>1</v>
      </c>
      <c r="F868" s="269" t="s">
        <v>1299</v>
      </c>
      <c r="G868" s="267"/>
      <c r="H868" s="270">
        <v>25.5</v>
      </c>
      <c r="I868" s="271"/>
      <c r="J868" s="267"/>
      <c r="K868" s="267"/>
      <c r="L868" s="272"/>
      <c r="M868" s="273"/>
      <c r="N868" s="274"/>
      <c r="O868" s="274"/>
      <c r="P868" s="274"/>
      <c r="Q868" s="274"/>
      <c r="R868" s="274"/>
      <c r="S868" s="274"/>
      <c r="T868" s="275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76" t="s">
        <v>227</v>
      </c>
      <c r="AU868" s="276" t="s">
        <v>88</v>
      </c>
      <c r="AV868" s="14" t="s">
        <v>88</v>
      </c>
      <c r="AW868" s="14" t="s">
        <v>33</v>
      </c>
      <c r="AX868" s="14" t="s">
        <v>78</v>
      </c>
      <c r="AY868" s="276" t="s">
        <v>124</v>
      </c>
    </row>
    <row r="869" spans="1:51" s="13" customFormat="1" ht="12">
      <c r="A869" s="13"/>
      <c r="B869" s="256"/>
      <c r="C869" s="257"/>
      <c r="D869" s="249" t="s">
        <v>227</v>
      </c>
      <c r="E869" s="258" t="s">
        <v>1</v>
      </c>
      <c r="F869" s="259" t="s">
        <v>1300</v>
      </c>
      <c r="G869" s="257"/>
      <c r="H869" s="258" t="s">
        <v>1</v>
      </c>
      <c r="I869" s="260"/>
      <c r="J869" s="257"/>
      <c r="K869" s="257"/>
      <c r="L869" s="261"/>
      <c r="M869" s="262"/>
      <c r="N869" s="263"/>
      <c r="O869" s="263"/>
      <c r="P869" s="263"/>
      <c r="Q869" s="263"/>
      <c r="R869" s="263"/>
      <c r="S869" s="263"/>
      <c r="T869" s="264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65" t="s">
        <v>227</v>
      </c>
      <c r="AU869" s="265" t="s">
        <v>88</v>
      </c>
      <c r="AV869" s="13" t="s">
        <v>86</v>
      </c>
      <c r="AW869" s="13" t="s">
        <v>33</v>
      </c>
      <c r="AX869" s="13" t="s">
        <v>78</v>
      </c>
      <c r="AY869" s="265" t="s">
        <v>124</v>
      </c>
    </row>
    <row r="870" spans="1:51" s="14" customFormat="1" ht="12">
      <c r="A870" s="14"/>
      <c r="B870" s="266"/>
      <c r="C870" s="267"/>
      <c r="D870" s="249" t="s">
        <v>227</v>
      </c>
      <c r="E870" s="268" t="s">
        <v>1</v>
      </c>
      <c r="F870" s="269" t="s">
        <v>1301</v>
      </c>
      <c r="G870" s="267"/>
      <c r="H870" s="270">
        <v>71.82</v>
      </c>
      <c r="I870" s="271"/>
      <c r="J870" s="267"/>
      <c r="K870" s="267"/>
      <c r="L870" s="272"/>
      <c r="M870" s="273"/>
      <c r="N870" s="274"/>
      <c r="O870" s="274"/>
      <c r="P870" s="274"/>
      <c r="Q870" s="274"/>
      <c r="R870" s="274"/>
      <c r="S870" s="274"/>
      <c r="T870" s="275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76" t="s">
        <v>227</v>
      </c>
      <c r="AU870" s="276" t="s">
        <v>88</v>
      </c>
      <c r="AV870" s="14" t="s">
        <v>88</v>
      </c>
      <c r="AW870" s="14" t="s">
        <v>33</v>
      </c>
      <c r="AX870" s="14" t="s">
        <v>78</v>
      </c>
      <c r="AY870" s="276" t="s">
        <v>124</v>
      </c>
    </row>
    <row r="871" spans="1:51" s="13" customFormat="1" ht="12">
      <c r="A871" s="13"/>
      <c r="B871" s="256"/>
      <c r="C871" s="257"/>
      <c r="D871" s="249" t="s">
        <v>227</v>
      </c>
      <c r="E871" s="258" t="s">
        <v>1</v>
      </c>
      <c r="F871" s="259" t="s">
        <v>1302</v>
      </c>
      <c r="G871" s="257"/>
      <c r="H871" s="258" t="s">
        <v>1</v>
      </c>
      <c r="I871" s="260"/>
      <c r="J871" s="257"/>
      <c r="K871" s="257"/>
      <c r="L871" s="261"/>
      <c r="M871" s="262"/>
      <c r="N871" s="263"/>
      <c r="O871" s="263"/>
      <c r="P871" s="263"/>
      <c r="Q871" s="263"/>
      <c r="R871" s="263"/>
      <c r="S871" s="263"/>
      <c r="T871" s="264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65" t="s">
        <v>227</v>
      </c>
      <c r="AU871" s="265" t="s">
        <v>88</v>
      </c>
      <c r="AV871" s="13" t="s">
        <v>86</v>
      </c>
      <c r="AW871" s="13" t="s">
        <v>33</v>
      </c>
      <c r="AX871" s="13" t="s">
        <v>78</v>
      </c>
      <c r="AY871" s="265" t="s">
        <v>124</v>
      </c>
    </row>
    <row r="872" spans="1:51" s="14" customFormat="1" ht="12">
      <c r="A872" s="14"/>
      <c r="B872" s="266"/>
      <c r="C872" s="267"/>
      <c r="D872" s="249" t="s">
        <v>227</v>
      </c>
      <c r="E872" s="268" t="s">
        <v>1</v>
      </c>
      <c r="F872" s="269" t="s">
        <v>1303</v>
      </c>
      <c r="G872" s="267"/>
      <c r="H872" s="270">
        <v>15.84</v>
      </c>
      <c r="I872" s="271"/>
      <c r="J872" s="267"/>
      <c r="K872" s="267"/>
      <c r="L872" s="272"/>
      <c r="M872" s="273"/>
      <c r="N872" s="274"/>
      <c r="O872" s="274"/>
      <c r="P872" s="274"/>
      <c r="Q872" s="274"/>
      <c r="R872" s="274"/>
      <c r="S872" s="274"/>
      <c r="T872" s="275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76" t="s">
        <v>227</v>
      </c>
      <c r="AU872" s="276" t="s">
        <v>88</v>
      </c>
      <c r="AV872" s="14" t="s">
        <v>88</v>
      </c>
      <c r="AW872" s="14" t="s">
        <v>33</v>
      </c>
      <c r="AX872" s="14" t="s">
        <v>78</v>
      </c>
      <c r="AY872" s="276" t="s">
        <v>124</v>
      </c>
    </row>
    <row r="873" spans="1:51" s="14" customFormat="1" ht="12">
      <c r="A873" s="14"/>
      <c r="B873" s="266"/>
      <c r="C873" s="267"/>
      <c r="D873" s="249" t="s">
        <v>227</v>
      </c>
      <c r="E873" s="268" t="s">
        <v>1</v>
      </c>
      <c r="F873" s="269" t="s">
        <v>1304</v>
      </c>
      <c r="G873" s="267"/>
      <c r="H873" s="270">
        <v>5.31</v>
      </c>
      <c r="I873" s="271"/>
      <c r="J873" s="267"/>
      <c r="K873" s="267"/>
      <c r="L873" s="272"/>
      <c r="M873" s="273"/>
      <c r="N873" s="274"/>
      <c r="O873" s="274"/>
      <c r="P873" s="274"/>
      <c r="Q873" s="274"/>
      <c r="R873" s="274"/>
      <c r="S873" s="274"/>
      <c r="T873" s="275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76" t="s">
        <v>227</v>
      </c>
      <c r="AU873" s="276" t="s">
        <v>88</v>
      </c>
      <c r="AV873" s="14" t="s">
        <v>88</v>
      </c>
      <c r="AW873" s="14" t="s">
        <v>33</v>
      </c>
      <c r="AX873" s="14" t="s">
        <v>78</v>
      </c>
      <c r="AY873" s="276" t="s">
        <v>124</v>
      </c>
    </row>
    <row r="874" spans="1:51" s="14" customFormat="1" ht="12">
      <c r="A874" s="14"/>
      <c r="B874" s="266"/>
      <c r="C874" s="267"/>
      <c r="D874" s="249" t="s">
        <v>227</v>
      </c>
      <c r="E874" s="268" t="s">
        <v>1</v>
      </c>
      <c r="F874" s="269" t="s">
        <v>1305</v>
      </c>
      <c r="G874" s="267"/>
      <c r="H874" s="270">
        <v>13.32</v>
      </c>
      <c r="I874" s="271"/>
      <c r="J874" s="267"/>
      <c r="K874" s="267"/>
      <c r="L874" s="272"/>
      <c r="M874" s="273"/>
      <c r="N874" s="274"/>
      <c r="O874" s="274"/>
      <c r="P874" s="274"/>
      <c r="Q874" s="274"/>
      <c r="R874" s="274"/>
      <c r="S874" s="274"/>
      <c r="T874" s="275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76" t="s">
        <v>227</v>
      </c>
      <c r="AU874" s="276" t="s">
        <v>88</v>
      </c>
      <c r="AV874" s="14" t="s">
        <v>88</v>
      </c>
      <c r="AW874" s="14" t="s">
        <v>33</v>
      </c>
      <c r="AX874" s="14" t="s">
        <v>78</v>
      </c>
      <c r="AY874" s="276" t="s">
        <v>124</v>
      </c>
    </row>
    <row r="875" spans="1:51" s="13" customFormat="1" ht="12">
      <c r="A875" s="13"/>
      <c r="B875" s="256"/>
      <c r="C875" s="257"/>
      <c r="D875" s="249" t="s">
        <v>227</v>
      </c>
      <c r="E875" s="258" t="s">
        <v>1</v>
      </c>
      <c r="F875" s="259" t="s">
        <v>1306</v>
      </c>
      <c r="G875" s="257"/>
      <c r="H875" s="258" t="s">
        <v>1</v>
      </c>
      <c r="I875" s="260"/>
      <c r="J875" s="257"/>
      <c r="K875" s="257"/>
      <c r="L875" s="261"/>
      <c r="M875" s="262"/>
      <c r="N875" s="263"/>
      <c r="O875" s="263"/>
      <c r="P875" s="263"/>
      <c r="Q875" s="263"/>
      <c r="R875" s="263"/>
      <c r="S875" s="263"/>
      <c r="T875" s="264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65" t="s">
        <v>227</v>
      </c>
      <c r="AU875" s="265" t="s">
        <v>88</v>
      </c>
      <c r="AV875" s="13" t="s">
        <v>86</v>
      </c>
      <c r="AW875" s="13" t="s">
        <v>33</v>
      </c>
      <c r="AX875" s="13" t="s">
        <v>78</v>
      </c>
      <c r="AY875" s="265" t="s">
        <v>124</v>
      </c>
    </row>
    <row r="876" spans="1:51" s="14" customFormat="1" ht="12">
      <c r="A876" s="14"/>
      <c r="B876" s="266"/>
      <c r="C876" s="267"/>
      <c r="D876" s="249" t="s">
        <v>227</v>
      </c>
      <c r="E876" s="268" t="s">
        <v>1</v>
      </c>
      <c r="F876" s="269" t="s">
        <v>1307</v>
      </c>
      <c r="G876" s="267"/>
      <c r="H876" s="270">
        <v>14.193</v>
      </c>
      <c r="I876" s="271"/>
      <c r="J876" s="267"/>
      <c r="K876" s="267"/>
      <c r="L876" s="272"/>
      <c r="M876" s="273"/>
      <c r="N876" s="274"/>
      <c r="O876" s="274"/>
      <c r="P876" s="274"/>
      <c r="Q876" s="274"/>
      <c r="R876" s="274"/>
      <c r="S876" s="274"/>
      <c r="T876" s="275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76" t="s">
        <v>227</v>
      </c>
      <c r="AU876" s="276" t="s">
        <v>88</v>
      </c>
      <c r="AV876" s="14" t="s">
        <v>88</v>
      </c>
      <c r="AW876" s="14" t="s">
        <v>33</v>
      </c>
      <c r="AX876" s="14" t="s">
        <v>78</v>
      </c>
      <c r="AY876" s="276" t="s">
        <v>124</v>
      </c>
    </row>
    <row r="877" spans="1:51" s="14" customFormat="1" ht="12">
      <c r="A877" s="14"/>
      <c r="B877" s="266"/>
      <c r="C877" s="267"/>
      <c r="D877" s="249" t="s">
        <v>227</v>
      </c>
      <c r="E877" s="268" t="s">
        <v>1</v>
      </c>
      <c r="F877" s="269" t="s">
        <v>1308</v>
      </c>
      <c r="G877" s="267"/>
      <c r="H877" s="270">
        <v>6.632</v>
      </c>
      <c r="I877" s="271"/>
      <c r="J877" s="267"/>
      <c r="K877" s="267"/>
      <c r="L877" s="272"/>
      <c r="M877" s="273"/>
      <c r="N877" s="274"/>
      <c r="O877" s="274"/>
      <c r="P877" s="274"/>
      <c r="Q877" s="274"/>
      <c r="R877" s="274"/>
      <c r="S877" s="274"/>
      <c r="T877" s="275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76" t="s">
        <v>227</v>
      </c>
      <c r="AU877" s="276" t="s">
        <v>88</v>
      </c>
      <c r="AV877" s="14" t="s">
        <v>88</v>
      </c>
      <c r="AW877" s="14" t="s">
        <v>33</v>
      </c>
      <c r="AX877" s="14" t="s">
        <v>78</v>
      </c>
      <c r="AY877" s="276" t="s">
        <v>124</v>
      </c>
    </row>
    <row r="878" spans="1:51" s="13" customFormat="1" ht="12">
      <c r="A878" s="13"/>
      <c r="B878" s="256"/>
      <c r="C878" s="257"/>
      <c r="D878" s="249" t="s">
        <v>227</v>
      </c>
      <c r="E878" s="258" t="s">
        <v>1</v>
      </c>
      <c r="F878" s="259" t="s">
        <v>1309</v>
      </c>
      <c r="G878" s="257"/>
      <c r="H878" s="258" t="s">
        <v>1</v>
      </c>
      <c r="I878" s="260"/>
      <c r="J878" s="257"/>
      <c r="K878" s="257"/>
      <c r="L878" s="261"/>
      <c r="M878" s="262"/>
      <c r="N878" s="263"/>
      <c r="O878" s="263"/>
      <c r="P878" s="263"/>
      <c r="Q878" s="263"/>
      <c r="R878" s="263"/>
      <c r="S878" s="263"/>
      <c r="T878" s="26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65" t="s">
        <v>227</v>
      </c>
      <c r="AU878" s="265" t="s">
        <v>88</v>
      </c>
      <c r="AV878" s="13" t="s">
        <v>86</v>
      </c>
      <c r="AW878" s="13" t="s">
        <v>33</v>
      </c>
      <c r="AX878" s="13" t="s">
        <v>78</v>
      </c>
      <c r="AY878" s="265" t="s">
        <v>124</v>
      </c>
    </row>
    <row r="879" spans="1:51" s="14" customFormat="1" ht="12">
      <c r="A879" s="14"/>
      <c r="B879" s="266"/>
      <c r="C879" s="267"/>
      <c r="D879" s="249" t="s">
        <v>227</v>
      </c>
      <c r="E879" s="268" t="s">
        <v>1</v>
      </c>
      <c r="F879" s="269" t="s">
        <v>1310</v>
      </c>
      <c r="G879" s="267"/>
      <c r="H879" s="270">
        <v>133.824</v>
      </c>
      <c r="I879" s="271"/>
      <c r="J879" s="267"/>
      <c r="K879" s="267"/>
      <c r="L879" s="272"/>
      <c r="M879" s="273"/>
      <c r="N879" s="274"/>
      <c r="O879" s="274"/>
      <c r="P879" s="274"/>
      <c r="Q879" s="274"/>
      <c r="R879" s="274"/>
      <c r="S879" s="274"/>
      <c r="T879" s="275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76" t="s">
        <v>227</v>
      </c>
      <c r="AU879" s="276" t="s">
        <v>88</v>
      </c>
      <c r="AV879" s="14" t="s">
        <v>88</v>
      </c>
      <c r="AW879" s="14" t="s">
        <v>33</v>
      </c>
      <c r="AX879" s="14" t="s">
        <v>78</v>
      </c>
      <c r="AY879" s="276" t="s">
        <v>124</v>
      </c>
    </row>
    <row r="880" spans="1:51" s="14" customFormat="1" ht="12">
      <c r="A880" s="14"/>
      <c r="B880" s="266"/>
      <c r="C880" s="267"/>
      <c r="D880" s="249" t="s">
        <v>227</v>
      </c>
      <c r="E880" s="268" t="s">
        <v>1</v>
      </c>
      <c r="F880" s="269" t="s">
        <v>1311</v>
      </c>
      <c r="G880" s="267"/>
      <c r="H880" s="270">
        <v>26.904</v>
      </c>
      <c r="I880" s="271"/>
      <c r="J880" s="267"/>
      <c r="K880" s="267"/>
      <c r="L880" s="272"/>
      <c r="M880" s="273"/>
      <c r="N880" s="274"/>
      <c r="O880" s="274"/>
      <c r="P880" s="274"/>
      <c r="Q880" s="274"/>
      <c r="R880" s="274"/>
      <c r="S880" s="274"/>
      <c r="T880" s="275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76" t="s">
        <v>227</v>
      </c>
      <c r="AU880" s="276" t="s">
        <v>88</v>
      </c>
      <c r="AV880" s="14" t="s">
        <v>88</v>
      </c>
      <c r="AW880" s="14" t="s">
        <v>33</v>
      </c>
      <c r="AX880" s="14" t="s">
        <v>78</v>
      </c>
      <c r="AY880" s="276" t="s">
        <v>124</v>
      </c>
    </row>
    <row r="881" spans="1:51" s="14" customFormat="1" ht="12">
      <c r="A881" s="14"/>
      <c r="B881" s="266"/>
      <c r="C881" s="267"/>
      <c r="D881" s="249" t="s">
        <v>227</v>
      </c>
      <c r="E881" s="268" t="s">
        <v>1</v>
      </c>
      <c r="F881" s="269" t="s">
        <v>1312</v>
      </c>
      <c r="G881" s="267"/>
      <c r="H881" s="270">
        <v>300</v>
      </c>
      <c r="I881" s="271"/>
      <c r="J881" s="267"/>
      <c r="K881" s="267"/>
      <c r="L881" s="272"/>
      <c r="M881" s="273"/>
      <c r="N881" s="274"/>
      <c r="O881" s="274"/>
      <c r="P881" s="274"/>
      <c r="Q881" s="274"/>
      <c r="R881" s="274"/>
      <c r="S881" s="274"/>
      <c r="T881" s="275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76" t="s">
        <v>227</v>
      </c>
      <c r="AU881" s="276" t="s">
        <v>88</v>
      </c>
      <c r="AV881" s="14" t="s">
        <v>88</v>
      </c>
      <c r="AW881" s="14" t="s">
        <v>33</v>
      </c>
      <c r="AX881" s="14" t="s">
        <v>78</v>
      </c>
      <c r="AY881" s="276" t="s">
        <v>124</v>
      </c>
    </row>
    <row r="882" spans="1:51" s="15" customFormat="1" ht="12">
      <c r="A882" s="15"/>
      <c r="B882" s="277"/>
      <c r="C882" s="278"/>
      <c r="D882" s="249" t="s">
        <v>227</v>
      </c>
      <c r="E882" s="279" t="s">
        <v>171</v>
      </c>
      <c r="F882" s="280" t="s">
        <v>257</v>
      </c>
      <c r="G882" s="278"/>
      <c r="H882" s="281">
        <v>1318.643</v>
      </c>
      <c r="I882" s="282"/>
      <c r="J882" s="278"/>
      <c r="K882" s="278"/>
      <c r="L882" s="283"/>
      <c r="M882" s="284"/>
      <c r="N882" s="285"/>
      <c r="O882" s="285"/>
      <c r="P882" s="285"/>
      <c r="Q882" s="285"/>
      <c r="R882" s="285"/>
      <c r="S882" s="285"/>
      <c r="T882" s="286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87" t="s">
        <v>227</v>
      </c>
      <c r="AU882" s="287" t="s">
        <v>88</v>
      </c>
      <c r="AV882" s="15" t="s">
        <v>123</v>
      </c>
      <c r="AW882" s="15" t="s">
        <v>33</v>
      </c>
      <c r="AX882" s="15" t="s">
        <v>86</v>
      </c>
      <c r="AY882" s="287" t="s">
        <v>124</v>
      </c>
    </row>
    <row r="883" spans="1:63" s="12" customFormat="1" ht="22.8" customHeight="1">
      <c r="A883" s="12"/>
      <c r="B883" s="220"/>
      <c r="C883" s="221"/>
      <c r="D883" s="222" t="s">
        <v>77</v>
      </c>
      <c r="E883" s="247" t="s">
        <v>1313</v>
      </c>
      <c r="F883" s="247" t="s">
        <v>1314</v>
      </c>
      <c r="G883" s="221"/>
      <c r="H883" s="221"/>
      <c r="I883" s="224"/>
      <c r="J883" s="248">
        <f>BK883</f>
        <v>0</v>
      </c>
      <c r="K883" s="221"/>
      <c r="L883" s="226"/>
      <c r="M883" s="227"/>
      <c r="N883" s="228"/>
      <c r="O883" s="228"/>
      <c r="P883" s="229">
        <f>SUM(P884:P893)</f>
        <v>0</v>
      </c>
      <c r="Q883" s="228"/>
      <c r="R883" s="229">
        <f>SUM(R884:R893)</f>
        <v>0</v>
      </c>
      <c r="S883" s="228"/>
      <c r="T883" s="230">
        <f>SUM(T884:T893)</f>
        <v>0</v>
      </c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R883" s="231" t="s">
        <v>88</v>
      </c>
      <c r="AT883" s="232" t="s">
        <v>77</v>
      </c>
      <c r="AU883" s="232" t="s">
        <v>86</v>
      </c>
      <c r="AY883" s="231" t="s">
        <v>124</v>
      </c>
      <c r="BK883" s="233">
        <f>SUM(BK884:BK893)</f>
        <v>0</v>
      </c>
    </row>
    <row r="884" spans="1:65" s="2" customFormat="1" ht="21.75" customHeight="1">
      <c r="A884" s="39"/>
      <c r="B884" s="40"/>
      <c r="C884" s="234" t="s">
        <v>1315</v>
      </c>
      <c r="D884" s="234" t="s">
        <v>125</v>
      </c>
      <c r="E884" s="235" t="s">
        <v>1316</v>
      </c>
      <c r="F884" s="236" t="s">
        <v>1317</v>
      </c>
      <c r="G884" s="237" t="s">
        <v>225</v>
      </c>
      <c r="H884" s="238">
        <v>273.064</v>
      </c>
      <c r="I884" s="239"/>
      <c r="J884" s="240">
        <f>ROUND(I884*H884,2)</f>
        <v>0</v>
      </c>
      <c r="K884" s="236" t="s">
        <v>159</v>
      </c>
      <c r="L884" s="45"/>
      <c r="M884" s="241" t="s">
        <v>1</v>
      </c>
      <c r="N884" s="242" t="s">
        <v>43</v>
      </c>
      <c r="O884" s="92"/>
      <c r="P884" s="243">
        <f>O884*H884</f>
        <v>0</v>
      </c>
      <c r="Q884" s="243">
        <v>0</v>
      </c>
      <c r="R884" s="243">
        <f>Q884*H884</f>
        <v>0</v>
      </c>
      <c r="S884" s="243">
        <v>0</v>
      </c>
      <c r="T884" s="244">
        <f>S884*H884</f>
        <v>0</v>
      </c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R884" s="245" t="s">
        <v>329</v>
      </c>
      <c r="AT884" s="245" t="s">
        <v>125</v>
      </c>
      <c r="AU884" s="245" t="s">
        <v>88</v>
      </c>
      <c r="AY884" s="18" t="s">
        <v>124</v>
      </c>
      <c r="BE884" s="246">
        <f>IF(N884="základní",J884,0)</f>
        <v>0</v>
      </c>
      <c r="BF884" s="246">
        <f>IF(N884="snížená",J884,0)</f>
        <v>0</v>
      </c>
      <c r="BG884" s="246">
        <f>IF(N884="zákl. přenesená",J884,0)</f>
        <v>0</v>
      </c>
      <c r="BH884" s="246">
        <f>IF(N884="sníž. přenesená",J884,0)</f>
        <v>0</v>
      </c>
      <c r="BI884" s="246">
        <f>IF(N884="nulová",J884,0)</f>
        <v>0</v>
      </c>
      <c r="BJ884" s="18" t="s">
        <v>86</v>
      </c>
      <c r="BK884" s="246">
        <f>ROUND(I884*H884,2)</f>
        <v>0</v>
      </c>
      <c r="BL884" s="18" t="s">
        <v>329</v>
      </c>
      <c r="BM884" s="245" t="s">
        <v>1318</v>
      </c>
    </row>
    <row r="885" spans="1:51" s="14" customFormat="1" ht="12">
      <c r="A885" s="14"/>
      <c r="B885" s="266"/>
      <c r="C885" s="267"/>
      <c r="D885" s="249" t="s">
        <v>227</v>
      </c>
      <c r="E885" s="268" t="s">
        <v>1</v>
      </c>
      <c r="F885" s="269" t="s">
        <v>1319</v>
      </c>
      <c r="G885" s="267"/>
      <c r="H885" s="270">
        <v>201.802</v>
      </c>
      <c r="I885" s="271"/>
      <c r="J885" s="267"/>
      <c r="K885" s="267"/>
      <c r="L885" s="272"/>
      <c r="M885" s="273"/>
      <c r="N885" s="274"/>
      <c r="O885" s="274"/>
      <c r="P885" s="274"/>
      <c r="Q885" s="274"/>
      <c r="R885" s="274"/>
      <c r="S885" s="274"/>
      <c r="T885" s="275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76" t="s">
        <v>227</v>
      </c>
      <c r="AU885" s="276" t="s">
        <v>88</v>
      </c>
      <c r="AV885" s="14" t="s">
        <v>88</v>
      </c>
      <c r="AW885" s="14" t="s">
        <v>33</v>
      </c>
      <c r="AX885" s="14" t="s">
        <v>78</v>
      </c>
      <c r="AY885" s="276" t="s">
        <v>124</v>
      </c>
    </row>
    <row r="886" spans="1:51" s="14" customFormat="1" ht="12">
      <c r="A886" s="14"/>
      <c r="B886" s="266"/>
      <c r="C886" s="267"/>
      <c r="D886" s="249" t="s">
        <v>227</v>
      </c>
      <c r="E886" s="268" t="s">
        <v>1</v>
      </c>
      <c r="F886" s="269" t="s">
        <v>966</v>
      </c>
      <c r="G886" s="267"/>
      <c r="H886" s="270">
        <v>3.604</v>
      </c>
      <c r="I886" s="271"/>
      <c r="J886" s="267"/>
      <c r="K886" s="267"/>
      <c r="L886" s="272"/>
      <c r="M886" s="273"/>
      <c r="N886" s="274"/>
      <c r="O886" s="274"/>
      <c r="P886" s="274"/>
      <c r="Q886" s="274"/>
      <c r="R886" s="274"/>
      <c r="S886" s="274"/>
      <c r="T886" s="275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76" t="s">
        <v>227</v>
      </c>
      <c r="AU886" s="276" t="s">
        <v>88</v>
      </c>
      <c r="AV886" s="14" t="s">
        <v>88</v>
      </c>
      <c r="AW886" s="14" t="s">
        <v>33</v>
      </c>
      <c r="AX886" s="14" t="s">
        <v>78</v>
      </c>
      <c r="AY886" s="276" t="s">
        <v>124</v>
      </c>
    </row>
    <row r="887" spans="1:51" s="14" customFormat="1" ht="12">
      <c r="A887" s="14"/>
      <c r="B887" s="266"/>
      <c r="C887" s="267"/>
      <c r="D887" s="249" t="s">
        <v>227</v>
      </c>
      <c r="E887" s="268" t="s">
        <v>1</v>
      </c>
      <c r="F887" s="269" t="s">
        <v>1320</v>
      </c>
      <c r="G887" s="267"/>
      <c r="H887" s="270">
        <v>17.842</v>
      </c>
      <c r="I887" s="271"/>
      <c r="J887" s="267"/>
      <c r="K887" s="267"/>
      <c r="L887" s="272"/>
      <c r="M887" s="273"/>
      <c r="N887" s="274"/>
      <c r="O887" s="274"/>
      <c r="P887" s="274"/>
      <c r="Q887" s="274"/>
      <c r="R887" s="274"/>
      <c r="S887" s="274"/>
      <c r="T887" s="275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76" t="s">
        <v>227</v>
      </c>
      <c r="AU887" s="276" t="s">
        <v>88</v>
      </c>
      <c r="AV887" s="14" t="s">
        <v>88</v>
      </c>
      <c r="AW887" s="14" t="s">
        <v>33</v>
      </c>
      <c r="AX887" s="14" t="s">
        <v>78</v>
      </c>
      <c r="AY887" s="276" t="s">
        <v>124</v>
      </c>
    </row>
    <row r="888" spans="1:51" s="14" customFormat="1" ht="12">
      <c r="A888" s="14"/>
      <c r="B888" s="266"/>
      <c r="C888" s="267"/>
      <c r="D888" s="249" t="s">
        <v>227</v>
      </c>
      <c r="E888" s="268" t="s">
        <v>1</v>
      </c>
      <c r="F888" s="269" t="s">
        <v>1321</v>
      </c>
      <c r="G888" s="267"/>
      <c r="H888" s="270">
        <v>12.084</v>
      </c>
      <c r="I888" s="271"/>
      <c r="J888" s="267"/>
      <c r="K888" s="267"/>
      <c r="L888" s="272"/>
      <c r="M888" s="273"/>
      <c r="N888" s="274"/>
      <c r="O888" s="274"/>
      <c r="P888" s="274"/>
      <c r="Q888" s="274"/>
      <c r="R888" s="274"/>
      <c r="S888" s="274"/>
      <c r="T888" s="275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76" t="s">
        <v>227</v>
      </c>
      <c r="AU888" s="276" t="s">
        <v>88</v>
      </c>
      <c r="AV888" s="14" t="s">
        <v>88</v>
      </c>
      <c r="AW888" s="14" t="s">
        <v>33</v>
      </c>
      <c r="AX888" s="14" t="s">
        <v>78</v>
      </c>
      <c r="AY888" s="276" t="s">
        <v>124</v>
      </c>
    </row>
    <row r="889" spans="1:51" s="14" customFormat="1" ht="12">
      <c r="A889" s="14"/>
      <c r="B889" s="266"/>
      <c r="C889" s="267"/>
      <c r="D889" s="249" t="s">
        <v>227</v>
      </c>
      <c r="E889" s="268" t="s">
        <v>1</v>
      </c>
      <c r="F889" s="269" t="s">
        <v>1322</v>
      </c>
      <c r="G889" s="267"/>
      <c r="H889" s="270">
        <v>31.28</v>
      </c>
      <c r="I889" s="271"/>
      <c r="J889" s="267"/>
      <c r="K889" s="267"/>
      <c r="L889" s="272"/>
      <c r="M889" s="273"/>
      <c r="N889" s="274"/>
      <c r="O889" s="274"/>
      <c r="P889" s="274"/>
      <c r="Q889" s="274"/>
      <c r="R889" s="274"/>
      <c r="S889" s="274"/>
      <c r="T889" s="275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76" t="s">
        <v>227</v>
      </c>
      <c r="AU889" s="276" t="s">
        <v>88</v>
      </c>
      <c r="AV889" s="14" t="s">
        <v>88</v>
      </c>
      <c r="AW889" s="14" t="s">
        <v>33</v>
      </c>
      <c r="AX889" s="14" t="s">
        <v>78</v>
      </c>
      <c r="AY889" s="276" t="s">
        <v>124</v>
      </c>
    </row>
    <row r="890" spans="1:51" s="14" customFormat="1" ht="12">
      <c r="A890" s="14"/>
      <c r="B890" s="266"/>
      <c r="C890" s="267"/>
      <c r="D890" s="249" t="s">
        <v>227</v>
      </c>
      <c r="E890" s="268" t="s">
        <v>1</v>
      </c>
      <c r="F890" s="269" t="s">
        <v>970</v>
      </c>
      <c r="G890" s="267"/>
      <c r="H890" s="270">
        <v>6.452</v>
      </c>
      <c r="I890" s="271"/>
      <c r="J890" s="267"/>
      <c r="K890" s="267"/>
      <c r="L890" s="272"/>
      <c r="M890" s="273"/>
      <c r="N890" s="274"/>
      <c r="O890" s="274"/>
      <c r="P890" s="274"/>
      <c r="Q890" s="274"/>
      <c r="R890" s="274"/>
      <c r="S890" s="274"/>
      <c r="T890" s="275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76" t="s">
        <v>227</v>
      </c>
      <c r="AU890" s="276" t="s">
        <v>88</v>
      </c>
      <c r="AV890" s="14" t="s">
        <v>88</v>
      </c>
      <c r="AW890" s="14" t="s">
        <v>33</v>
      </c>
      <c r="AX890" s="14" t="s">
        <v>78</v>
      </c>
      <c r="AY890" s="276" t="s">
        <v>124</v>
      </c>
    </row>
    <row r="891" spans="1:51" s="15" customFormat="1" ht="12">
      <c r="A891" s="15"/>
      <c r="B891" s="277"/>
      <c r="C891" s="278"/>
      <c r="D891" s="249" t="s">
        <v>227</v>
      </c>
      <c r="E891" s="279" t="s">
        <v>1</v>
      </c>
      <c r="F891" s="280" t="s">
        <v>257</v>
      </c>
      <c r="G891" s="278"/>
      <c r="H891" s="281">
        <v>273.064</v>
      </c>
      <c r="I891" s="282"/>
      <c r="J891" s="278"/>
      <c r="K891" s="278"/>
      <c r="L891" s="283"/>
      <c r="M891" s="284"/>
      <c r="N891" s="285"/>
      <c r="O891" s="285"/>
      <c r="P891" s="285"/>
      <c r="Q891" s="285"/>
      <c r="R891" s="285"/>
      <c r="S891" s="285"/>
      <c r="T891" s="286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87" t="s">
        <v>227</v>
      </c>
      <c r="AU891" s="287" t="s">
        <v>88</v>
      </c>
      <c r="AV891" s="15" t="s">
        <v>123</v>
      </c>
      <c r="AW891" s="15" t="s">
        <v>33</v>
      </c>
      <c r="AX891" s="15" t="s">
        <v>86</v>
      </c>
      <c r="AY891" s="287" t="s">
        <v>124</v>
      </c>
    </row>
    <row r="892" spans="1:65" s="2" customFormat="1" ht="21.75" customHeight="1">
      <c r="A892" s="39"/>
      <c r="B892" s="40"/>
      <c r="C892" s="302" t="s">
        <v>1323</v>
      </c>
      <c r="D892" s="302" t="s">
        <v>638</v>
      </c>
      <c r="E892" s="303" t="s">
        <v>1324</v>
      </c>
      <c r="F892" s="304" t="s">
        <v>1325</v>
      </c>
      <c r="G892" s="305" t="s">
        <v>225</v>
      </c>
      <c r="H892" s="306">
        <v>273.064</v>
      </c>
      <c r="I892" s="307"/>
      <c r="J892" s="308">
        <f>ROUND(I892*H892,2)</f>
        <v>0</v>
      </c>
      <c r="K892" s="304" t="s">
        <v>1</v>
      </c>
      <c r="L892" s="309"/>
      <c r="M892" s="310" t="s">
        <v>1</v>
      </c>
      <c r="N892" s="311" t="s">
        <v>43</v>
      </c>
      <c r="O892" s="92"/>
      <c r="P892" s="243">
        <f>O892*H892</f>
        <v>0</v>
      </c>
      <c r="Q892" s="243">
        <v>0</v>
      </c>
      <c r="R892" s="243">
        <f>Q892*H892</f>
        <v>0</v>
      </c>
      <c r="S892" s="243">
        <v>0</v>
      </c>
      <c r="T892" s="244">
        <f>S892*H892</f>
        <v>0</v>
      </c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R892" s="245" t="s">
        <v>458</v>
      </c>
      <c r="AT892" s="245" t="s">
        <v>638</v>
      </c>
      <c r="AU892" s="245" t="s">
        <v>88</v>
      </c>
      <c r="AY892" s="18" t="s">
        <v>124</v>
      </c>
      <c r="BE892" s="246">
        <f>IF(N892="základní",J892,0)</f>
        <v>0</v>
      </c>
      <c r="BF892" s="246">
        <f>IF(N892="snížená",J892,0)</f>
        <v>0</v>
      </c>
      <c r="BG892" s="246">
        <f>IF(N892="zákl. přenesená",J892,0)</f>
        <v>0</v>
      </c>
      <c r="BH892" s="246">
        <f>IF(N892="sníž. přenesená",J892,0)</f>
        <v>0</v>
      </c>
      <c r="BI892" s="246">
        <f>IF(N892="nulová",J892,0)</f>
        <v>0</v>
      </c>
      <c r="BJ892" s="18" t="s">
        <v>86</v>
      </c>
      <c r="BK892" s="246">
        <f>ROUND(I892*H892,2)</f>
        <v>0</v>
      </c>
      <c r="BL892" s="18" t="s">
        <v>329</v>
      </c>
      <c r="BM892" s="245" t="s">
        <v>1326</v>
      </c>
    </row>
    <row r="893" spans="1:65" s="2" customFormat="1" ht="21.75" customHeight="1">
      <c r="A893" s="39"/>
      <c r="B893" s="40"/>
      <c r="C893" s="234" t="s">
        <v>1327</v>
      </c>
      <c r="D893" s="234" t="s">
        <v>125</v>
      </c>
      <c r="E893" s="235" t="s">
        <v>1328</v>
      </c>
      <c r="F893" s="236" t="s">
        <v>1329</v>
      </c>
      <c r="G893" s="237" t="s">
        <v>616</v>
      </c>
      <c r="H893" s="301"/>
      <c r="I893" s="239"/>
      <c r="J893" s="240">
        <f>ROUND(I893*H893,2)</f>
        <v>0</v>
      </c>
      <c r="K893" s="236" t="s">
        <v>159</v>
      </c>
      <c r="L893" s="45"/>
      <c r="M893" s="241" t="s">
        <v>1</v>
      </c>
      <c r="N893" s="242" t="s">
        <v>43</v>
      </c>
      <c r="O893" s="92"/>
      <c r="P893" s="243">
        <f>O893*H893</f>
        <v>0</v>
      </c>
      <c r="Q893" s="243">
        <v>0</v>
      </c>
      <c r="R893" s="243">
        <f>Q893*H893</f>
        <v>0</v>
      </c>
      <c r="S893" s="243">
        <v>0</v>
      </c>
      <c r="T893" s="244">
        <f>S893*H893</f>
        <v>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45" t="s">
        <v>329</v>
      </c>
      <c r="AT893" s="245" t="s">
        <v>125</v>
      </c>
      <c r="AU893" s="245" t="s">
        <v>88</v>
      </c>
      <c r="AY893" s="18" t="s">
        <v>124</v>
      </c>
      <c r="BE893" s="246">
        <f>IF(N893="základní",J893,0)</f>
        <v>0</v>
      </c>
      <c r="BF893" s="246">
        <f>IF(N893="snížená",J893,0)</f>
        <v>0</v>
      </c>
      <c r="BG893" s="246">
        <f>IF(N893="zákl. přenesená",J893,0)</f>
        <v>0</v>
      </c>
      <c r="BH893" s="246">
        <f>IF(N893="sníž. přenesená",J893,0)</f>
        <v>0</v>
      </c>
      <c r="BI893" s="246">
        <f>IF(N893="nulová",J893,0)</f>
        <v>0</v>
      </c>
      <c r="BJ893" s="18" t="s">
        <v>86</v>
      </c>
      <c r="BK893" s="246">
        <f>ROUND(I893*H893,2)</f>
        <v>0</v>
      </c>
      <c r="BL893" s="18" t="s">
        <v>329</v>
      </c>
      <c r="BM893" s="245" t="s">
        <v>1330</v>
      </c>
    </row>
    <row r="894" spans="1:63" s="12" customFormat="1" ht="25.9" customHeight="1">
      <c r="A894" s="12"/>
      <c r="B894" s="220"/>
      <c r="C894" s="221"/>
      <c r="D894" s="222" t="s">
        <v>77</v>
      </c>
      <c r="E894" s="223" t="s">
        <v>121</v>
      </c>
      <c r="F894" s="223" t="s">
        <v>122</v>
      </c>
      <c r="G894" s="221"/>
      <c r="H894" s="221"/>
      <c r="I894" s="224"/>
      <c r="J894" s="225">
        <f>BK894</f>
        <v>0</v>
      </c>
      <c r="K894" s="221"/>
      <c r="L894" s="226"/>
      <c r="M894" s="227"/>
      <c r="N894" s="228"/>
      <c r="O894" s="228"/>
      <c r="P894" s="229">
        <f>SUM(P895:P902)</f>
        <v>0</v>
      </c>
      <c r="Q894" s="228"/>
      <c r="R894" s="229">
        <f>SUM(R895:R902)</f>
        <v>0</v>
      </c>
      <c r="S894" s="228"/>
      <c r="T894" s="230">
        <f>SUM(T895:T902)</f>
        <v>0</v>
      </c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R894" s="231" t="s">
        <v>123</v>
      </c>
      <c r="AT894" s="232" t="s">
        <v>77</v>
      </c>
      <c r="AU894" s="232" t="s">
        <v>78</v>
      </c>
      <c r="AY894" s="231" t="s">
        <v>124</v>
      </c>
      <c r="BK894" s="233">
        <f>SUM(BK895:BK902)</f>
        <v>0</v>
      </c>
    </row>
    <row r="895" spans="1:65" s="2" customFormat="1" ht="16.5" customHeight="1">
      <c r="A895" s="39"/>
      <c r="B895" s="40"/>
      <c r="C895" s="234" t="s">
        <v>1331</v>
      </c>
      <c r="D895" s="234" t="s">
        <v>125</v>
      </c>
      <c r="E895" s="235" t="s">
        <v>126</v>
      </c>
      <c r="F895" s="236" t="s">
        <v>1332</v>
      </c>
      <c r="G895" s="237" t="s">
        <v>530</v>
      </c>
      <c r="H895" s="238">
        <v>5</v>
      </c>
      <c r="I895" s="239"/>
      <c r="J895" s="240">
        <f>ROUND(I895*H895,2)</f>
        <v>0</v>
      </c>
      <c r="K895" s="236" t="s">
        <v>1</v>
      </c>
      <c r="L895" s="45"/>
      <c r="M895" s="241" t="s">
        <v>1</v>
      </c>
      <c r="N895" s="242" t="s">
        <v>43</v>
      </c>
      <c r="O895" s="92"/>
      <c r="P895" s="243">
        <f>O895*H895</f>
        <v>0</v>
      </c>
      <c r="Q895" s="243">
        <v>0</v>
      </c>
      <c r="R895" s="243">
        <f>Q895*H895</f>
        <v>0</v>
      </c>
      <c r="S895" s="243">
        <v>0</v>
      </c>
      <c r="T895" s="244">
        <f>S895*H895</f>
        <v>0</v>
      </c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R895" s="245" t="s">
        <v>1333</v>
      </c>
      <c r="AT895" s="245" t="s">
        <v>125</v>
      </c>
      <c r="AU895" s="245" t="s">
        <v>86</v>
      </c>
      <c r="AY895" s="18" t="s">
        <v>124</v>
      </c>
      <c r="BE895" s="246">
        <f>IF(N895="základní",J895,0)</f>
        <v>0</v>
      </c>
      <c r="BF895" s="246">
        <f>IF(N895="snížená",J895,0)</f>
        <v>0</v>
      </c>
      <c r="BG895" s="246">
        <f>IF(N895="zákl. přenesená",J895,0)</f>
        <v>0</v>
      </c>
      <c r="BH895" s="246">
        <f>IF(N895="sníž. přenesená",J895,0)</f>
        <v>0</v>
      </c>
      <c r="BI895" s="246">
        <f>IF(N895="nulová",J895,0)</f>
        <v>0</v>
      </c>
      <c r="BJ895" s="18" t="s">
        <v>86</v>
      </c>
      <c r="BK895" s="246">
        <f>ROUND(I895*H895,2)</f>
        <v>0</v>
      </c>
      <c r="BL895" s="18" t="s">
        <v>1333</v>
      </c>
      <c r="BM895" s="245" t="s">
        <v>1334</v>
      </c>
    </row>
    <row r="896" spans="1:47" s="2" customFormat="1" ht="12">
      <c r="A896" s="39"/>
      <c r="B896" s="40"/>
      <c r="C896" s="41"/>
      <c r="D896" s="249" t="s">
        <v>167</v>
      </c>
      <c r="E896" s="41"/>
      <c r="F896" s="250" t="s">
        <v>1335</v>
      </c>
      <c r="G896" s="41"/>
      <c r="H896" s="41"/>
      <c r="I896" s="145"/>
      <c r="J896" s="41"/>
      <c r="K896" s="41"/>
      <c r="L896" s="45"/>
      <c r="M896" s="288"/>
      <c r="N896" s="289"/>
      <c r="O896" s="92"/>
      <c r="P896" s="92"/>
      <c r="Q896" s="92"/>
      <c r="R896" s="92"/>
      <c r="S896" s="92"/>
      <c r="T896" s="93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T896" s="18" t="s">
        <v>167</v>
      </c>
      <c r="AU896" s="18" t="s">
        <v>86</v>
      </c>
    </row>
    <row r="897" spans="1:65" s="2" customFormat="1" ht="21.75" customHeight="1">
      <c r="A897" s="39"/>
      <c r="B897" s="40"/>
      <c r="C897" s="234" t="s">
        <v>1336</v>
      </c>
      <c r="D897" s="234" t="s">
        <v>125</v>
      </c>
      <c r="E897" s="235" t="s">
        <v>131</v>
      </c>
      <c r="F897" s="236" t="s">
        <v>1337</v>
      </c>
      <c r="G897" s="237" t="s">
        <v>569</v>
      </c>
      <c r="H897" s="238">
        <v>500</v>
      </c>
      <c r="I897" s="239"/>
      <c r="J897" s="240">
        <f>ROUND(I897*H897,2)</f>
        <v>0</v>
      </c>
      <c r="K897" s="236" t="s">
        <v>1</v>
      </c>
      <c r="L897" s="45"/>
      <c r="M897" s="241" t="s">
        <v>1</v>
      </c>
      <c r="N897" s="242" t="s">
        <v>43</v>
      </c>
      <c r="O897" s="92"/>
      <c r="P897" s="243">
        <f>O897*H897</f>
        <v>0</v>
      </c>
      <c r="Q897" s="243">
        <v>0</v>
      </c>
      <c r="R897" s="243">
        <f>Q897*H897</f>
        <v>0</v>
      </c>
      <c r="S897" s="243">
        <v>0</v>
      </c>
      <c r="T897" s="244">
        <f>S897*H897</f>
        <v>0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245" t="s">
        <v>1333</v>
      </c>
      <c r="AT897" s="245" t="s">
        <v>125</v>
      </c>
      <c r="AU897" s="245" t="s">
        <v>86</v>
      </c>
      <c r="AY897" s="18" t="s">
        <v>124</v>
      </c>
      <c r="BE897" s="246">
        <f>IF(N897="základní",J897,0)</f>
        <v>0</v>
      </c>
      <c r="BF897" s="246">
        <f>IF(N897="snížená",J897,0)</f>
        <v>0</v>
      </c>
      <c r="BG897" s="246">
        <f>IF(N897="zákl. přenesená",J897,0)</f>
        <v>0</v>
      </c>
      <c r="BH897" s="246">
        <f>IF(N897="sníž. přenesená",J897,0)</f>
        <v>0</v>
      </c>
      <c r="BI897" s="246">
        <f>IF(N897="nulová",J897,0)</f>
        <v>0</v>
      </c>
      <c r="BJ897" s="18" t="s">
        <v>86</v>
      </c>
      <c r="BK897" s="246">
        <f>ROUND(I897*H897,2)</f>
        <v>0</v>
      </c>
      <c r="BL897" s="18" t="s">
        <v>1333</v>
      </c>
      <c r="BM897" s="245" t="s">
        <v>1338</v>
      </c>
    </row>
    <row r="898" spans="1:65" s="2" customFormat="1" ht="21.75" customHeight="1">
      <c r="A898" s="39"/>
      <c r="B898" s="40"/>
      <c r="C898" s="234" t="s">
        <v>1339</v>
      </c>
      <c r="D898" s="234" t="s">
        <v>125</v>
      </c>
      <c r="E898" s="235" t="s">
        <v>93</v>
      </c>
      <c r="F898" s="236" t="s">
        <v>1340</v>
      </c>
      <c r="G898" s="237" t="s">
        <v>143</v>
      </c>
      <c r="H898" s="238">
        <v>1</v>
      </c>
      <c r="I898" s="239"/>
      <c r="J898" s="240">
        <f>ROUND(I898*H898,2)</f>
        <v>0</v>
      </c>
      <c r="K898" s="236" t="s">
        <v>1</v>
      </c>
      <c r="L898" s="45"/>
      <c r="M898" s="241" t="s">
        <v>1</v>
      </c>
      <c r="N898" s="242" t="s">
        <v>43</v>
      </c>
      <c r="O898" s="92"/>
      <c r="P898" s="243">
        <f>O898*H898</f>
        <v>0</v>
      </c>
      <c r="Q898" s="243">
        <v>0</v>
      </c>
      <c r="R898" s="243">
        <f>Q898*H898</f>
        <v>0</v>
      </c>
      <c r="S898" s="243">
        <v>0</v>
      </c>
      <c r="T898" s="244">
        <f>S898*H898</f>
        <v>0</v>
      </c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R898" s="245" t="s">
        <v>1333</v>
      </c>
      <c r="AT898" s="245" t="s">
        <v>125</v>
      </c>
      <c r="AU898" s="245" t="s">
        <v>86</v>
      </c>
      <c r="AY898" s="18" t="s">
        <v>124</v>
      </c>
      <c r="BE898" s="246">
        <f>IF(N898="základní",J898,0)</f>
        <v>0</v>
      </c>
      <c r="BF898" s="246">
        <f>IF(N898="snížená",J898,0)</f>
        <v>0</v>
      </c>
      <c r="BG898" s="246">
        <f>IF(N898="zákl. přenesená",J898,0)</f>
        <v>0</v>
      </c>
      <c r="BH898" s="246">
        <f>IF(N898="sníž. přenesená",J898,0)</f>
        <v>0</v>
      </c>
      <c r="BI898" s="246">
        <f>IF(N898="nulová",J898,0)</f>
        <v>0</v>
      </c>
      <c r="BJ898" s="18" t="s">
        <v>86</v>
      </c>
      <c r="BK898" s="246">
        <f>ROUND(I898*H898,2)</f>
        <v>0</v>
      </c>
      <c r="BL898" s="18" t="s">
        <v>1333</v>
      </c>
      <c r="BM898" s="245" t="s">
        <v>1341</v>
      </c>
    </row>
    <row r="899" spans="1:65" s="2" customFormat="1" ht="16.5" customHeight="1">
      <c r="A899" s="39"/>
      <c r="B899" s="40"/>
      <c r="C899" s="234" t="s">
        <v>1342</v>
      </c>
      <c r="D899" s="234" t="s">
        <v>125</v>
      </c>
      <c r="E899" s="235" t="s">
        <v>137</v>
      </c>
      <c r="F899" s="236" t="s">
        <v>1343</v>
      </c>
      <c r="G899" s="237" t="s">
        <v>143</v>
      </c>
      <c r="H899" s="238">
        <v>1</v>
      </c>
      <c r="I899" s="239"/>
      <c r="J899" s="240">
        <f>ROUND(I899*H899,2)</f>
        <v>0</v>
      </c>
      <c r="K899" s="236" t="s">
        <v>1</v>
      </c>
      <c r="L899" s="45"/>
      <c r="M899" s="241" t="s">
        <v>1</v>
      </c>
      <c r="N899" s="242" t="s">
        <v>43</v>
      </c>
      <c r="O899" s="92"/>
      <c r="P899" s="243">
        <f>O899*H899</f>
        <v>0</v>
      </c>
      <c r="Q899" s="243">
        <v>0</v>
      </c>
      <c r="R899" s="243">
        <f>Q899*H899</f>
        <v>0</v>
      </c>
      <c r="S899" s="243">
        <v>0</v>
      </c>
      <c r="T899" s="244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45" t="s">
        <v>1333</v>
      </c>
      <c r="AT899" s="245" t="s">
        <v>125</v>
      </c>
      <c r="AU899" s="245" t="s">
        <v>86</v>
      </c>
      <c r="AY899" s="18" t="s">
        <v>124</v>
      </c>
      <c r="BE899" s="246">
        <f>IF(N899="základní",J899,0)</f>
        <v>0</v>
      </c>
      <c r="BF899" s="246">
        <f>IF(N899="snížená",J899,0)</f>
        <v>0</v>
      </c>
      <c r="BG899" s="246">
        <f>IF(N899="zákl. přenesená",J899,0)</f>
        <v>0</v>
      </c>
      <c r="BH899" s="246">
        <f>IF(N899="sníž. přenesená",J899,0)</f>
        <v>0</v>
      </c>
      <c r="BI899" s="246">
        <f>IF(N899="nulová",J899,0)</f>
        <v>0</v>
      </c>
      <c r="BJ899" s="18" t="s">
        <v>86</v>
      </c>
      <c r="BK899" s="246">
        <f>ROUND(I899*H899,2)</f>
        <v>0</v>
      </c>
      <c r="BL899" s="18" t="s">
        <v>1333</v>
      </c>
      <c r="BM899" s="245" t="s">
        <v>1344</v>
      </c>
    </row>
    <row r="900" spans="1:65" s="2" customFormat="1" ht="16.5" customHeight="1">
      <c r="A900" s="39"/>
      <c r="B900" s="40"/>
      <c r="C900" s="234" t="s">
        <v>1345</v>
      </c>
      <c r="D900" s="234" t="s">
        <v>125</v>
      </c>
      <c r="E900" s="235" t="s">
        <v>141</v>
      </c>
      <c r="F900" s="236" t="s">
        <v>1346</v>
      </c>
      <c r="G900" s="237" t="s">
        <v>143</v>
      </c>
      <c r="H900" s="238">
        <v>1</v>
      </c>
      <c r="I900" s="239"/>
      <c r="J900" s="240">
        <f>ROUND(I900*H900,2)</f>
        <v>0</v>
      </c>
      <c r="K900" s="236" t="s">
        <v>1</v>
      </c>
      <c r="L900" s="45"/>
      <c r="M900" s="241" t="s">
        <v>1</v>
      </c>
      <c r="N900" s="242" t="s">
        <v>43</v>
      </c>
      <c r="O900" s="92"/>
      <c r="P900" s="243">
        <f>O900*H900</f>
        <v>0</v>
      </c>
      <c r="Q900" s="243">
        <v>0</v>
      </c>
      <c r="R900" s="243">
        <f>Q900*H900</f>
        <v>0</v>
      </c>
      <c r="S900" s="243">
        <v>0</v>
      </c>
      <c r="T900" s="244">
        <f>S900*H900</f>
        <v>0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45" t="s">
        <v>1333</v>
      </c>
      <c r="AT900" s="245" t="s">
        <v>125</v>
      </c>
      <c r="AU900" s="245" t="s">
        <v>86</v>
      </c>
      <c r="AY900" s="18" t="s">
        <v>124</v>
      </c>
      <c r="BE900" s="246">
        <f>IF(N900="základní",J900,0)</f>
        <v>0</v>
      </c>
      <c r="BF900" s="246">
        <f>IF(N900="snížená",J900,0)</f>
        <v>0</v>
      </c>
      <c r="BG900" s="246">
        <f>IF(N900="zákl. přenesená",J900,0)</f>
        <v>0</v>
      </c>
      <c r="BH900" s="246">
        <f>IF(N900="sníž. přenesená",J900,0)</f>
        <v>0</v>
      </c>
      <c r="BI900" s="246">
        <f>IF(N900="nulová",J900,0)</f>
        <v>0</v>
      </c>
      <c r="BJ900" s="18" t="s">
        <v>86</v>
      </c>
      <c r="BK900" s="246">
        <f>ROUND(I900*H900,2)</f>
        <v>0</v>
      </c>
      <c r="BL900" s="18" t="s">
        <v>1333</v>
      </c>
      <c r="BM900" s="245" t="s">
        <v>1347</v>
      </c>
    </row>
    <row r="901" spans="1:65" s="2" customFormat="1" ht="16.5" customHeight="1">
      <c r="A901" s="39"/>
      <c r="B901" s="40"/>
      <c r="C901" s="234" t="s">
        <v>1348</v>
      </c>
      <c r="D901" s="234" t="s">
        <v>125</v>
      </c>
      <c r="E901" s="235" t="s">
        <v>146</v>
      </c>
      <c r="F901" s="236" t="s">
        <v>1349</v>
      </c>
      <c r="G901" s="237" t="s">
        <v>128</v>
      </c>
      <c r="H901" s="238">
        <v>1</v>
      </c>
      <c r="I901" s="239"/>
      <c r="J901" s="240">
        <f>ROUND(I901*H901,2)</f>
        <v>0</v>
      </c>
      <c r="K901" s="236" t="s">
        <v>1</v>
      </c>
      <c r="L901" s="45"/>
      <c r="M901" s="241" t="s">
        <v>1</v>
      </c>
      <c r="N901" s="242" t="s">
        <v>43</v>
      </c>
      <c r="O901" s="92"/>
      <c r="P901" s="243">
        <f>O901*H901</f>
        <v>0</v>
      </c>
      <c r="Q901" s="243">
        <v>0</v>
      </c>
      <c r="R901" s="243">
        <f>Q901*H901</f>
        <v>0</v>
      </c>
      <c r="S901" s="243">
        <v>0</v>
      </c>
      <c r="T901" s="244">
        <f>S901*H901</f>
        <v>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245" t="s">
        <v>1333</v>
      </c>
      <c r="AT901" s="245" t="s">
        <v>125</v>
      </c>
      <c r="AU901" s="245" t="s">
        <v>86</v>
      </c>
      <c r="AY901" s="18" t="s">
        <v>124</v>
      </c>
      <c r="BE901" s="246">
        <f>IF(N901="základní",J901,0)</f>
        <v>0</v>
      </c>
      <c r="BF901" s="246">
        <f>IF(N901="snížená",J901,0)</f>
        <v>0</v>
      </c>
      <c r="BG901" s="246">
        <f>IF(N901="zákl. přenesená",J901,0)</f>
        <v>0</v>
      </c>
      <c r="BH901" s="246">
        <f>IF(N901="sníž. přenesená",J901,0)</f>
        <v>0</v>
      </c>
      <c r="BI901" s="246">
        <f>IF(N901="nulová",J901,0)</f>
        <v>0</v>
      </c>
      <c r="BJ901" s="18" t="s">
        <v>86</v>
      </c>
      <c r="BK901" s="246">
        <f>ROUND(I901*H901,2)</f>
        <v>0</v>
      </c>
      <c r="BL901" s="18" t="s">
        <v>1333</v>
      </c>
      <c r="BM901" s="245" t="s">
        <v>1350</v>
      </c>
    </row>
    <row r="902" spans="1:47" s="2" customFormat="1" ht="12">
      <c r="A902" s="39"/>
      <c r="B902" s="40"/>
      <c r="C902" s="41"/>
      <c r="D902" s="249" t="s">
        <v>167</v>
      </c>
      <c r="E902" s="41"/>
      <c r="F902" s="250" t="s">
        <v>1351</v>
      </c>
      <c r="G902" s="41"/>
      <c r="H902" s="41"/>
      <c r="I902" s="145"/>
      <c r="J902" s="41"/>
      <c r="K902" s="41"/>
      <c r="L902" s="45"/>
      <c r="M902" s="251"/>
      <c r="N902" s="252"/>
      <c r="O902" s="253"/>
      <c r="P902" s="253"/>
      <c r="Q902" s="253"/>
      <c r="R902" s="253"/>
      <c r="S902" s="253"/>
      <c r="T902" s="254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T902" s="18" t="s">
        <v>167</v>
      </c>
      <c r="AU902" s="18" t="s">
        <v>86</v>
      </c>
    </row>
    <row r="903" spans="1:31" s="2" customFormat="1" ht="6.95" customHeight="1">
      <c r="A903" s="39"/>
      <c r="B903" s="67"/>
      <c r="C903" s="68"/>
      <c r="D903" s="68"/>
      <c r="E903" s="68"/>
      <c r="F903" s="68"/>
      <c r="G903" s="68"/>
      <c r="H903" s="68"/>
      <c r="I903" s="184"/>
      <c r="J903" s="68"/>
      <c r="K903" s="68"/>
      <c r="L903" s="45"/>
      <c r="M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</row>
  </sheetData>
  <sheetProtection password="CC35" sheet="1" objects="1" scenarios="1" formatColumns="0" formatRows="0" autoFilter="0"/>
  <autoFilter ref="C135:K902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88</v>
      </c>
    </row>
    <row r="4" spans="2:46" s="1" customFormat="1" ht="24.95" customHeight="1" hidden="1">
      <c r="B4" s="21"/>
      <c r="D4" s="141" t="s">
        <v>96</v>
      </c>
      <c r="I4" s="137"/>
      <c r="L4" s="21"/>
      <c r="M4" s="142" t="s">
        <v>10</v>
      </c>
      <c r="AT4" s="18" t="s">
        <v>4</v>
      </c>
    </row>
    <row r="5" spans="2:12" s="1" customFormat="1" ht="6.95" customHeight="1" hidden="1">
      <c r="B5" s="21"/>
      <c r="I5" s="137"/>
      <c r="L5" s="21"/>
    </row>
    <row r="6" spans="2:12" s="1" customFormat="1" ht="12" customHeight="1" hidden="1">
      <c r="B6" s="21"/>
      <c r="D6" s="143" t="s">
        <v>16</v>
      </c>
      <c r="I6" s="137"/>
      <c r="L6" s="21"/>
    </row>
    <row r="7" spans="2:12" s="1" customFormat="1" ht="23.25" customHeight="1" hidden="1">
      <c r="B7" s="21"/>
      <c r="E7" s="144" t="str">
        <f>'Rekapitulace stavby'!K6</f>
        <v>Obnova obvodového pláště budovy LDN a výměna špaletových oken-aktualizace 10/2019</v>
      </c>
      <c r="F7" s="143"/>
      <c r="G7" s="143"/>
      <c r="H7" s="143"/>
      <c r="I7" s="137"/>
      <c r="L7" s="21"/>
    </row>
    <row r="8" spans="1:31" s="2" customFormat="1" ht="12" customHeight="1" hidden="1">
      <c r="A8" s="39"/>
      <c r="B8" s="45"/>
      <c r="C8" s="39"/>
      <c r="D8" s="143" t="s">
        <v>97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6" t="s">
        <v>1352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3" t="s">
        <v>18</v>
      </c>
      <c r="E11" s="39"/>
      <c r="F11" s="147" t="s">
        <v>19</v>
      </c>
      <c r="G11" s="39"/>
      <c r="H11" s="39"/>
      <c r="I11" s="148" t="s">
        <v>20</v>
      </c>
      <c r="J11" s="147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3" t="s">
        <v>21</v>
      </c>
      <c r="E12" s="39"/>
      <c r="F12" s="147" t="s">
        <v>22</v>
      </c>
      <c r="G12" s="39"/>
      <c r="H12" s="39"/>
      <c r="I12" s="148" t="s">
        <v>23</v>
      </c>
      <c r="J12" s="149" t="str">
        <f>'Rekapitulace stavby'!AN8</f>
        <v>14. 10. 2019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3" t="s">
        <v>25</v>
      </c>
      <c r="E14" s="39"/>
      <c r="F14" s="39"/>
      <c r="G14" s="39"/>
      <c r="H14" s="39"/>
      <c r="I14" s="148" t="s">
        <v>26</v>
      </c>
      <c r="J14" s="147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7" t="s">
        <v>27</v>
      </c>
      <c r="F15" s="39"/>
      <c r="G15" s="39"/>
      <c r="H15" s="39"/>
      <c r="I15" s="148" t="s">
        <v>28</v>
      </c>
      <c r="J15" s="147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3" t="s">
        <v>29</v>
      </c>
      <c r="E17" s="39"/>
      <c r="F17" s="39"/>
      <c r="G17" s="39"/>
      <c r="H17" s="39"/>
      <c r="I17" s="148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3" t="s">
        <v>31</v>
      </c>
      <c r="E20" s="39"/>
      <c r="F20" s="39"/>
      <c r="G20" s="39"/>
      <c r="H20" s="39"/>
      <c r="I20" s="148" t="s">
        <v>26</v>
      </c>
      <c r="J20" s="147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7" t="s">
        <v>32</v>
      </c>
      <c r="F21" s="39"/>
      <c r="G21" s="39"/>
      <c r="H21" s="39"/>
      <c r="I21" s="148" t="s">
        <v>28</v>
      </c>
      <c r="J21" s="147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3" t="s">
        <v>34</v>
      </c>
      <c r="E23" s="39"/>
      <c r="F23" s="39"/>
      <c r="G23" s="39"/>
      <c r="H23" s="39"/>
      <c r="I23" s="148" t="s">
        <v>26</v>
      </c>
      <c r="J23" s="147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7" t="s">
        <v>35</v>
      </c>
      <c r="F24" s="39"/>
      <c r="G24" s="39"/>
      <c r="H24" s="39"/>
      <c r="I24" s="148" t="s">
        <v>28</v>
      </c>
      <c r="J24" s="147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3" t="s">
        <v>36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7" t="s">
        <v>38</v>
      </c>
      <c r="E30" s="39"/>
      <c r="F30" s="39"/>
      <c r="G30" s="39"/>
      <c r="H30" s="39"/>
      <c r="I30" s="145"/>
      <c r="J30" s="158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9" t="s">
        <v>40</v>
      </c>
      <c r="G32" s="39"/>
      <c r="H32" s="39"/>
      <c r="I32" s="160" t="s">
        <v>39</v>
      </c>
      <c r="J32" s="159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61" t="s">
        <v>42</v>
      </c>
      <c r="E33" s="143" t="s">
        <v>43</v>
      </c>
      <c r="F33" s="162">
        <f>ROUND((SUM(BE119:BE134)),2)</f>
        <v>0</v>
      </c>
      <c r="G33" s="39"/>
      <c r="H33" s="39"/>
      <c r="I33" s="163">
        <v>0.21</v>
      </c>
      <c r="J33" s="162">
        <f>ROUND(((SUM(BE119:BE134))*I33),2)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3" t="s">
        <v>44</v>
      </c>
      <c r="F34" s="162">
        <f>ROUND((SUM(BF119:BF134)),2)</f>
        <v>0</v>
      </c>
      <c r="G34" s="39"/>
      <c r="H34" s="39"/>
      <c r="I34" s="163">
        <v>0.15</v>
      </c>
      <c r="J34" s="162">
        <f>ROUND(((SUM(BF119:BF134))*I34),2)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45</v>
      </c>
      <c r="F35" s="162">
        <f>ROUND((SUM(BG119:BG134)),2)</f>
        <v>0</v>
      </c>
      <c r="G35" s="39"/>
      <c r="H35" s="39"/>
      <c r="I35" s="163">
        <v>0.21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46</v>
      </c>
      <c r="F36" s="162">
        <f>ROUND((SUM(BH119:BH134)),2)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62">
        <f>ROUND((SUM(BI119:BI134)),2)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64"/>
      <c r="D39" s="165" t="s">
        <v>48</v>
      </c>
      <c r="E39" s="166"/>
      <c r="F39" s="166"/>
      <c r="G39" s="167" t="s">
        <v>49</v>
      </c>
      <c r="H39" s="168" t="s">
        <v>50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I41" s="137"/>
      <c r="L41" s="21"/>
    </row>
    <row r="42" spans="2:12" s="1" customFormat="1" ht="14.4" customHeight="1" hidden="1">
      <c r="B42" s="21"/>
      <c r="I42" s="137"/>
      <c r="L42" s="21"/>
    </row>
    <row r="43" spans="2:12" s="1" customFormat="1" ht="14.4" customHeight="1" hidden="1">
      <c r="B43" s="21"/>
      <c r="I43" s="137"/>
      <c r="L43" s="21"/>
    </row>
    <row r="44" spans="2:12" s="1" customFormat="1" ht="14.4" customHeight="1" hidden="1">
      <c r="B44" s="21"/>
      <c r="I44" s="137"/>
      <c r="L44" s="21"/>
    </row>
    <row r="45" spans="2:12" s="1" customFormat="1" ht="14.4" customHeight="1" hidden="1">
      <c r="B45" s="21"/>
      <c r="I45" s="137"/>
      <c r="L45" s="21"/>
    </row>
    <row r="46" spans="2:12" s="1" customFormat="1" ht="14.4" customHeight="1" hidden="1">
      <c r="B46" s="21"/>
      <c r="I46" s="137"/>
      <c r="L46" s="21"/>
    </row>
    <row r="47" spans="2:12" s="1" customFormat="1" ht="14.4" customHeight="1" hidden="1">
      <c r="B47" s="21"/>
      <c r="I47" s="137"/>
      <c r="L47" s="21"/>
    </row>
    <row r="48" spans="2:12" s="1" customFormat="1" ht="14.4" customHeight="1" hidden="1">
      <c r="B48" s="21"/>
      <c r="I48" s="137"/>
      <c r="L48" s="21"/>
    </row>
    <row r="49" spans="2:12" s="1" customFormat="1" ht="14.4" customHeight="1" hidden="1">
      <c r="B49" s="21"/>
      <c r="I49" s="137"/>
      <c r="L49" s="21"/>
    </row>
    <row r="50" spans="2:12" s="2" customFormat="1" ht="14.4" customHeight="1" hidden="1">
      <c r="B50" s="64"/>
      <c r="D50" s="172" t="s">
        <v>51</v>
      </c>
      <c r="E50" s="173"/>
      <c r="F50" s="173"/>
      <c r="G50" s="172" t="s">
        <v>52</v>
      </c>
      <c r="H50" s="173"/>
      <c r="I50" s="174"/>
      <c r="J50" s="173"/>
      <c r="K50" s="173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8"/>
      <c r="J61" s="179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2" t="s">
        <v>55</v>
      </c>
      <c r="E65" s="180"/>
      <c r="F65" s="180"/>
      <c r="G65" s="172" t="s">
        <v>56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8"/>
      <c r="J76" s="179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3.25" customHeight="1">
      <c r="A85" s="39"/>
      <c r="B85" s="40"/>
      <c r="C85" s="41"/>
      <c r="D85" s="41"/>
      <c r="E85" s="188" t="str">
        <f>E7</f>
        <v>Obnova obvodového pláště budovy LDN a výměna špaletových oken-aktualizace 10/2019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003 - Dodatek č. 1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Hradec Králové</v>
      </c>
      <c r="G89" s="41"/>
      <c r="H89" s="41"/>
      <c r="I89" s="148" t="s">
        <v>23</v>
      </c>
      <c r="J89" s="80" t="str">
        <f>IF(J12="","",J12)</f>
        <v>14. 10. 2019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25</v>
      </c>
      <c r="D91" s="41"/>
      <c r="E91" s="41"/>
      <c r="F91" s="28" t="str">
        <f>E15</f>
        <v>Královehradecký kraj</v>
      </c>
      <c r="G91" s="41"/>
      <c r="H91" s="41"/>
      <c r="I91" s="148" t="s">
        <v>31</v>
      </c>
      <c r="J91" s="37" t="str">
        <f>E21</f>
        <v>Ateliér Jezbera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148" t="s">
        <v>34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100</v>
      </c>
      <c r="D94" s="190"/>
      <c r="E94" s="190"/>
      <c r="F94" s="190"/>
      <c r="G94" s="190"/>
      <c r="H94" s="190"/>
      <c r="I94" s="191"/>
      <c r="J94" s="192" t="s">
        <v>101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102</v>
      </c>
      <c r="D96" s="41"/>
      <c r="E96" s="41"/>
      <c r="F96" s="41"/>
      <c r="G96" s="41"/>
      <c r="H96" s="41"/>
      <c r="I96" s="145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94"/>
      <c r="C97" s="195"/>
      <c r="D97" s="196" t="s">
        <v>207</v>
      </c>
      <c r="E97" s="197"/>
      <c r="F97" s="197"/>
      <c r="G97" s="197"/>
      <c r="H97" s="197"/>
      <c r="I97" s="198"/>
      <c r="J97" s="199">
        <f>J120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1"/>
      <c r="C98" s="202"/>
      <c r="D98" s="203" t="s">
        <v>212</v>
      </c>
      <c r="E98" s="204"/>
      <c r="F98" s="204"/>
      <c r="G98" s="204"/>
      <c r="H98" s="204"/>
      <c r="I98" s="205"/>
      <c r="J98" s="206">
        <f>J121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202"/>
      <c r="D99" s="203" t="s">
        <v>213</v>
      </c>
      <c r="E99" s="204"/>
      <c r="F99" s="204"/>
      <c r="G99" s="204"/>
      <c r="H99" s="204"/>
      <c r="I99" s="205"/>
      <c r="J99" s="206">
        <f>J131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145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184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187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108</v>
      </c>
      <c r="D106" s="41"/>
      <c r="E106" s="41"/>
      <c r="F106" s="41"/>
      <c r="G106" s="41"/>
      <c r="H106" s="41"/>
      <c r="I106" s="145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145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14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3.25" customHeight="1">
      <c r="A109" s="39"/>
      <c r="B109" s="40"/>
      <c r="C109" s="41"/>
      <c r="D109" s="41"/>
      <c r="E109" s="188" t="str">
        <f>E7</f>
        <v>Obnova obvodového pláště budovy LDN a výměna špaletových oken-aktualizace 10/2019</v>
      </c>
      <c r="F109" s="33"/>
      <c r="G109" s="33"/>
      <c r="H109" s="33"/>
      <c r="I109" s="14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97</v>
      </c>
      <c r="D110" s="41"/>
      <c r="E110" s="41"/>
      <c r="F110" s="41"/>
      <c r="G110" s="41"/>
      <c r="H110" s="41"/>
      <c r="I110" s="14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003 - Dodatek č. 1</v>
      </c>
      <c r="F111" s="41"/>
      <c r="G111" s="41"/>
      <c r="H111" s="41"/>
      <c r="I111" s="14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14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21</v>
      </c>
      <c r="D113" s="41"/>
      <c r="E113" s="41"/>
      <c r="F113" s="28" t="str">
        <f>F12</f>
        <v>Hradec Králové</v>
      </c>
      <c r="G113" s="41"/>
      <c r="H113" s="41"/>
      <c r="I113" s="148" t="s">
        <v>23</v>
      </c>
      <c r="J113" s="80" t="str">
        <f>IF(J12="","",J12)</f>
        <v>14. 10. 2019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14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5.65" customHeight="1">
      <c r="A115" s="39"/>
      <c r="B115" s="40"/>
      <c r="C115" s="33" t="s">
        <v>25</v>
      </c>
      <c r="D115" s="41"/>
      <c r="E115" s="41"/>
      <c r="F115" s="28" t="str">
        <f>E15</f>
        <v>Královehradecký kraj</v>
      </c>
      <c r="G115" s="41"/>
      <c r="H115" s="41"/>
      <c r="I115" s="148" t="s">
        <v>31</v>
      </c>
      <c r="J115" s="37" t="str">
        <f>E21</f>
        <v>Ateliér Jezbera s.r.o.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5.65" customHeight="1">
      <c r="A116" s="39"/>
      <c r="B116" s="40"/>
      <c r="C116" s="33" t="s">
        <v>29</v>
      </c>
      <c r="D116" s="41"/>
      <c r="E116" s="41"/>
      <c r="F116" s="28" t="str">
        <f>IF(E18="","",E18)</f>
        <v>Vyplň údaj</v>
      </c>
      <c r="G116" s="41"/>
      <c r="H116" s="41"/>
      <c r="I116" s="148" t="s">
        <v>34</v>
      </c>
      <c r="J116" s="37" t="str">
        <f>E24</f>
        <v>Ing. Lenka Kasperová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14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208"/>
      <c r="B118" s="209"/>
      <c r="C118" s="210" t="s">
        <v>109</v>
      </c>
      <c r="D118" s="211" t="s">
        <v>63</v>
      </c>
      <c r="E118" s="211" t="s">
        <v>59</v>
      </c>
      <c r="F118" s="211" t="s">
        <v>60</v>
      </c>
      <c r="G118" s="211" t="s">
        <v>110</v>
      </c>
      <c r="H118" s="211" t="s">
        <v>111</v>
      </c>
      <c r="I118" s="212" t="s">
        <v>112</v>
      </c>
      <c r="J118" s="211" t="s">
        <v>101</v>
      </c>
      <c r="K118" s="213" t="s">
        <v>113</v>
      </c>
      <c r="L118" s="214"/>
      <c r="M118" s="101" t="s">
        <v>1</v>
      </c>
      <c r="N118" s="102" t="s">
        <v>42</v>
      </c>
      <c r="O118" s="102" t="s">
        <v>114</v>
      </c>
      <c r="P118" s="102" t="s">
        <v>115</v>
      </c>
      <c r="Q118" s="102" t="s">
        <v>116</v>
      </c>
      <c r="R118" s="102" t="s">
        <v>117</v>
      </c>
      <c r="S118" s="102" t="s">
        <v>118</v>
      </c>
      <c r="T118" s="103" t="s">
        <v>119</v>
      </c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</row>
    <row r="119" spans="1:63" s="2" customFormat="1" ht="22.8" customHeight="1">
      <c r="A119" s="39"/>
      <c r="B119" s="40"/>
      <c r="C119" s="108" t="s">
        <v>120</v>
      </c>
      <c r="D119" s="41"/>
      <c r="E119" s="41"/>
      <c r="F119" s="41"/>
      <c r="G119" s="41"/>
      <c r="H119" s="41"/>
      <c r="I119" s="145"/>
      <c r="J119" s="215">
        <f>BK119</f>
        <v>0</v>
      </c>
      <c r="K119" s="41"/>
      <c r="L119" s="45"/>
      <c r="M119" s="104"/>
      <c r="N119" s="216"/>
      <c r="O119" s="105"/>
      <c r="P119" s="217">
        <f>P120</f>
        <v>0</v>
      </c>
      <c r="Q119" s="105"/>
      <c r="R119" s="217">
        <f>R120</f>
        <v>0.41487040000000003</v>
      </c>
      <c r="S119" s="105"/>
      <c r="T119" s="218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77</v>
      </c>
      <c r="AU119" s="18" t="s">
        <v>103</v>
      </c>
      <c r="BK119" s="219">
        <f>BK120</f>
        <v>0</v>
      </c>
    </row>
    <row r="120" spans="1:63" s="12" customFormat="1" ht="25.9" customHeight="1">
      <c r="A120" s="12"/>
      <c r="B120" s="220"/>
      <c r="C120" s="221"/>
      <c r="D120" s="222" t="s">
        <v>77</v>
      </c>
      <c r="E120" s="223" t="s">
        <v>603</v>
      </c>
      <c r="F120" s="223" t="s">
        <v>604</v>
      </c>
      <c r="G120" s="221"/>
      <c r="H120" s="221"/>
      <c r="I120" s="224"/>
      <c r="J120" s="225">
        <f>BK120</f>
        <v>0</v>
      </c>
      <c r="K120" s="221"/>
      <c r="L120" s="226"/>
      <c r="M120" s="227"/>
      <c r="N120" s="228"/>
      <c r="O120" s="228"/>
      <c r="P120" s="229">
        <f>P121+P131</f>
        <v>0</v>
      </c>
      <c r="Q120" s="228"/>
      <c r="R120" s="229">
        <f>R121+R131</f>
        <v>0.41487040000000003</v>
      </c>
      <c r="S120" s="228"/>
      <c r="T120" s="230">
        <f>T121+T131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1" t="s">
        <v>88</v>
      </c>
      <c r="AT120" s="232" t="s">
        <v>77</v>
      </c>
      <c r="AU120" s="232" t="s">
        <v>78</v>
      </c>
      <c r="AY120" s="231" t="s">
        <v>124</v>
      </c>
      <c r="BK120" s="233">
        <f>BK121+BK131</f>
        <v>0</v>
      </c>
    </row>
    <row r="121" spans="1:63" s="12" customFormat="1" ht="22.8" customHeight="1">
      <c r="A121" s="12"/>
      <c r="B121" s="220"/>
      <c r="C121" s="221"/>
      <c r="D121" s="222" t="s">
        <v>77</v>
      </c>
      <c r="E121" s="247" t="s">
        <v>727</v>
      </c>
      <c r="F121" s="247" t="s">
        <v>728</v>
      </c>
      <c r="G121" s="221"/>
      <c r="H121" s="221"/>
      <c r="I121" s="224"/>
      <c r="J121" s="248">
        <f>BK121</f>
        <v>0</v>
      </c>
      <c r="K121" s="221"/>
      <c r="L121" s="226"/>
      <c r="M121" s="227"/>
      <c r="N121" s="228"/>
      <c r="O121" s="228"/>
      <c r="P121" s="229">
        <f>SUM(P122:P130)</f>
        <v>0</v>
      </c>
      <c r="Q121" s="228"/>
      <c r="R121" s="229">
        <f>SUM(R122:R130)</f>
        <v>0.35887040000000003</v>
      </c>
      <c r="S121" s="228"/>
      <c r="T121" s="230">
        <f>SUM(T122:T130)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88</v>
      </c>
      <c r="AT121" s="232" t="s">
        <v>77</v>
      </c>
      <c r="AU121" s="232" t="s">
        <v>86</v>
      </c>
      <c r="AY121" s="231" t="s">
        <v>124</v>
      </c>
      <c r="BK121" s="233">
        <f>SUM(BK122:BK130)</f>
        <v>0</v>
      </c>
    </row>
    <row r="122" spans="1:65" s="2" customFormat="1" ht="21.75" customHeight="1">
      <c r="A122" s="39"/>
      <c r="B122" s="40"/>
      <c r="C122" s="234" t="s">
        <v>86</v>
      </c>
      <c r="D122" s="234" t="s">
        <v>125</v>
      </c>
      <c r="E122" s="235" t="s">
        <v>1353</v>
      </c>
      <c r="F122" s="236" t="s">
        <v>1354</v>
      </c>
      <c r="G122" s="237" t="s">
        <v>225</v>
      </c>
      <c r="H122" s="238">
        <v>363.2</v>
      </c>
      <c r="I122" s="239"/>
      <c r="J122" s="240">
        <f>ROUND(I122*H122,2)</f>
        <v>0</v>
      </c>
      <c r="K122" s="236" t="s">
        <v>1</v>
      </c>
      <c r="L122" s="45"/>
      <c r="M122" s="241" t="s">
        <v>1</v>
      </c>
      <c r="N122" s="242" t="s">
        <v>43</v>
      </c>
      <c r="O122" s="92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5" t="s">
        <v>329</v>
      </c>
      <c r="AT122" s="245" t="s">
        <v>125</v>
      </c>
      <c r="AU122" s="245" t="s">
        <v>88</v>
      </c>
      <c r="AY122" s="18" t="s">
        <v>124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18" t="s">
        <v>86</v>
      </c>
      <c r="BK122" s="246">
        <f>ROUND(I122*H122,2)</f>
        <v>0</v>
      </c>
      <c r="BL122" s="18" t="s">
        <v>329</v>
      </c>
      <c r="BM122" s="245" t="s">
        <v>1355</v>
      </c>
    </row>
    <row r="123" spans="1:51" s="14" customFormat="1" ht="12">
      <c r="A123" s="14"/>
      <c r="B123" s="266"/>
      <c r="C123" s="267"/>
      <c r="D123" s="249" t="s">
        <v>227</v>
      </c>
      <c r="E123" s="268" t="s">
        <v>1</v>
      </c>
      <c r="F123" s="269" t="s">
        <v>1356</v>
      </c>
      <c r="G123" s="267"/>
      <c r="H123" s="270">
        <v>187.2</v>
      </c>
      <c r="I123" s="271"/>
      <c r="J123" s="267"/>
      <c r="K123" s="267"/>
      <c r="L123" s="272"/>
      <c r="M123" s="273"/>
      <c r="N123" s="274"/>
      <c r="O123" s="274"/>
      <c r="P123" s="274"/>
      <c r="Q123" s="274"/>
      <c r="R123" s="274"/>
      <c r="S123" s="274"/>
      <c r="T123" s="27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76" t="s">
        <v>227</v>
      </c>
      <c r="AU123" s="276" t="s">
        <v>88</v>
      </c>
      <c r="AV123" s="14" t="s">
        <v>88</v>
      </c>
      <c r="AW123" s="14" t="s">
        <v>33</v>
      </c>
      <c r="AX123" s="14" t="s">
        <v>78</v>
      </c>
      <c r="AY123" s="276" t="s">
        <v>124</v>
      </c>
    </row>
    <row r="124" spans="1:51" s="14" customFormat="1" ht="12">
      <c r="A124" s="14"/>
      <c r="B124" s="266"/>
      <c r="C124" s="267"/>
      <c r="D124" s="249" t="s">
        <v>227</v>
      </c>
      <c r="E124" s="268" t="s">
        <v>1</v>
      </c>
      <c r="F124" s="269" t="s">
        <v>1357</v>
      </c>
      <c r="G124" s="267"/>
      <c r="H124" s="270">
        <v>176</v>
      </c>
      <c r="I124" s="271"/>
      <c r="J124" s="267"/>
      <c r="K124" s="267"/>
      <c r="L124" s="272"/>
      <c r="M124" s="273"/>
      <c r="N124" s="274"/>
      <c r="O124" s="274"/>
      <c r="P124" s="274"/>
      <c r="Q124" s="274"/>
      <c r="R124" s="274"/>
      <c r="S124" s="274"/>
      <c r="T124" s="27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76" t="s">
        <v>227</v>
      </c>
      <c r="AU124" s="276" t="s">
        <v>88</v>
      </c>
      <c r="AV124" s="14" t="s">
        <v>88</v>
      </c>
      <c r="AW124" s="14" t="s">
        <v>33</v>
      </c>
      <c r="AX124" s="14" t="s">
        <v>78</v>
      </c>
      <c r="AY124" s="276" t="s">
        <v>124</v>
      </c>
    </row>
    <row r="125" spans="1:51" s="15" customFormat="1" ht="12">
      <c r="A125" s="15"/>
      <c r="B125" s="277"/>
      <c r="C125" s="278"/>
      <c r="D125" s="249" t="s">
        <v>227</v>
      </c>
      <c r="E125" s="279" t="s">
        <v>1</v>
      </c>
      <c r="F125" s="280" t="s">
        <v>257</v>
      </c>
      <c r="G125" s="278"/>
      <c r="H125" s="281">
        <v>363.2</v>
      </c>
      <c r="I125" s="282"/>
      <c r="J125" s="278"/>
      <c r="K125" s="278"/>
      <c r="L125" s="283"/>
      <c r="M125" s="284"/>
      <c r="N125" s="285"/>
      <c r="O125" s="285"/>
      <c r="P125" s="285"/>
      <c r="Q125" s="285"/>
      <c r="R125" s="285"/>
      <c r="S125" s="285"/>
      <c r="T125" s="286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87" t="s">
        <v>227</v>
      </c>
      <c r="AU125" s="287" t="s">
        <v>88</v>
      </c>
      <c r="AV125" s="15" t="s">
        <v>123</v>
      </c>
      <c r="AW125" s="15" t="s">
        <v>33</v>
      </c>
      <c r="AX125" s="15" t="s">
        <v>86</v>
      </c>
      <c r="AY125" s="287" t="s">
        <v>124</v>
      </c>
    </row>
    <row r="126" spans="1:65" s="2" customFormat="1" ht="16.5" customHeight="1">
      <c r="A126" s="39"/>
      <c r="B126" s="40"/>
      <c r="C126" s="234" t="s">
        <v>88</v>
      </c>
      <c r="D126" s="234" t="s">
        <v>125</v>
      </c>
      <c r="E126" s="235" t="s">
        <v>838</v>
      </c>
      <c r="F126" s="236" t="s">
        <v>839</v>
      </c>
      <c r="G126" s="237" t="s">
        <v>679</v>
      </c>
      <c r="H126" s="238">
        <v>-160</v>
      </c>
      <c r="I126" s="239"/>
      <c r="J126" s="240">
        <f>ROUND(I126*H126,2)</f>
        <v>0</v>
      </c>
      <c r="K126" s="236" t="s">
        <v>159</v>
      </c>
      <c r="L126" s="45"/>
      <c r="M126" s="241" t="s">
        <v>1</v>
      </c>
      <c r="N126" s="242" t="s">
        <v>43</v>
      </c>
      <c r="O126" s="92"/>
      <c r="P126" s="243">
        <f>O126*H126</f>
        <v>0</v>
      </c>
      <c r="Q126" s="243">
        <v>0.00379706</v>
      </c>
      <c r="R126" s="243">
        <f>Q126*H126</f>
        <v>-0.6075296</v>
      </c>
      <c r="S126" s="243">
        <v>0</v>
      </c>
      <c r="T126" s="24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5" t="s">
        <v>329</v>
      </c>
      <c r="AT126" s="245" t="s">
        <v>125</v>
      </c>
      <c r="AU126" s="245" t="s">
        <v>88</v>
      </c>
      <c r="AY126" s="18" t="s">
        <v>124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8" t="s">
        <v>86</v>
      </c>
      <c r="BK126" s="246">
        <f>ROUND(I126*H126,2)</f>
        <v>0</v>
      </c>
      <c r="BL126" s="18" t="s">
        <v>329</v>
      </c>
      <c r="BM126" s="245" t="s">
        <v>1358</v>
      </c>
    </row>
    <row r="127" spans="1:51" s="14" customFormat="1" ht="12">
      <c r="A127" s="14"/>
      <c r="B127" s="266"/>
      <c r="C127" s="267"/>
      <c r="D127" s="249" t="s">
        <v>227</v>
      </c>
      <c r="E127" s="268" t="s">
        <v>1</v>
      </c>
      <c r="F127" s="269" t="s">
        <v>1359</v>
      </c>
      <c r="G127" s="267"/>
      <c r="H127" s="270">
        <v>-160</v>
      </c>
      <c r="I127" s="271"/>
      <c r="J127" s="267"/>
      <c r="K127" s="267"/>
      <c r="L127" s="272"/>
      <c r="M127" s="273"/>
      <c r="N127" s="274"/>
      <c r="O127" s="274"/>
      <c r="P127" s="274"/>
      <c r="Q127" s="274"/>
      <c r="R127" s="274"/>
      <c r="S127" s="274"/>
      <c r="T127" s="27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76" t="s">
        <v>227</v>
      </c>
      <c r="AU127" s="276" t="s">
        <v>88</v>
      </c>
      <c r="AV127" s="14" t="s">
        <v>88</v>
      </c>
      <c r="AW127" s="14" t="s">
        <v>33</v>
      </c>
      <c r="AX127" s="14" t="s">
        <v>86</v>
      </c>
      <c r="AY127" s="276" t="s">
        <v>124</v>
      </c>
    </row>
    <row r="128" spans="1:65" s="2" customFormat="1" ht="21.75" customHeight="1">
      <c r="A128" s="39"/>
      <c r="B128" s="40"/>
      <c r="C128" s="234" t="s">
        <v>134</v>
      </c>
      <c r="D128" s="234" t="s">
        <v>125</v>
      </c>
      <c r="E128" s="235" t="s">
        <v>1360</v>
      </c>
      <c r="F128" s="236" t="s">
        <v>1361</v>
      </c>
      <c r="G128" s="237" t="s">
        <v>679</v>
      </c>
      <c r="H128" s="238">
        <v>160</v>
      </c>
      <c r="I128" s="239"/>
      <c r="J128" s="240">
        <f>ROUND(I128*H128,2)</f>
        <v>0</v>
      </c>
      <c r="K128" s="236" t="s">
        <v>1</v>
      </c>
      <c r="L128" s="45"/>
      <c r="M128" s="241" t="s">
        <v>1</v>
      </c>
      <c r="N128" s="242" t="s">
        <v>43</v>
      </c>
      <c r="O128" s="92"/>
      <c r="P128" s="243">
        <f>O128*H128</f>
        <v>0</v>
      </c>
      <c r="Q128" s="243">
        <v>0.00604</v>
      </c>
      <c r="R128" s="243">
        <f>Q128*H128</f>
        <v>0.9664</v>
      </c>
      <c r="S128" s="243">
        <v>0</v>
      </c>
      <c r="T128" s="24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5" t="s">
        <v>329</v>
      </c>
      <c r="AT128" s="245" t="s">
        <v>125</v>
      </c>
      <c r="AU128" s="245" t="s">
        <v>88</v>
      </c>
      <c r="AY128" s="18" t="s">
        <v>124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8" t="s">
        <v>86</v>
      </c>
      <c r="BK128" s="246">
        <f>ROUND(I128*H128,2)</f>
        <v>0</v>
      </c>
      <c r="BL128" s="18" t="s">
        <v>329</v>
      </c>
      <c r="BM128" s="245" t="s">
        <v>1362</v>
      </c>
    </row>
    <row r="129" spans="1:51" s="14" customFormat="1" ht="12">
      <c r="A129" s="14"/>
      <c r="B129" s="266"/>
      <c r="C129" s="267"/>
      <c r="D129" s="249" t="s">
        <v>227</v>
      </c>
      <c r="E129" s="268" t="s">
        <v>1</v>
      </c>
      <c r="F129" s="269" t="s">
        <v>755</v>
      </c>
      <c r="G129" s="267"/>
      <c r="H129" s="270">
        <v>160</v>
      </c>
      <c r="I129" s="271"/>
      <c r="J129" s="267"/>
      <c r="K129" s="267"/>
      <c r="L129" s="272"/>
      <c r="M129" s="273"/>
      <c r="N129" s="274"/>
      <c r="O129" s="274"/>
      <c r="P129" s="274"/>
      <c r="Q129" s="274"/>
      <c r="R129" s="274"/>
      <c r="S129" s="274"/>
      <c r="T129" s="27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6" t="s">
        <v>227</v>
      </c>
      <c r="AU129" s="276" t="s">
        <v>88</v>
      </c>
      <c r="AV129" s="14" t="s">
        <v>88</v>
      </c>
      <c r="AW129" s="14" t="s">
        <v>33</v>
      </c>
      <c r="AX129" s="14" t="s">
        <v>86</v>
      </c>
      <c r="AY129" s="276" t="s">
        <v>124</v>
      </c>
    </row>
    <row r="130" spans="1:65" s="2" customFormat="1" ht="21.75" customHeight="1">
      <c r="A130" s="39"/>
      <c r="B130" s="40"/>
      <c r="C130" s="234" t="s">
        <v>123</v>
      </c>
      <c r="D130" s="234" t="s">
        <v>125</v>
      </c>
      <c r="E130" s="235" t="s">
        <v>847</v>
      </c>
      <c r="F130" s="236" t="s">
        <v>848</v>
      </c>
      <c r="G130" s="237" t="s">
        <v>616</v>
      </c>
      <c r="H130" s="301"/>
      <c r="I130" s="239"/>
      <c r="J130" s="240">
        <f>ROUND(I130*H130,2)</f>
        <v>0</v>
      </c>
      <c r="K130" s="236" t="s">
        <v>159</v>
      </c>
      <c r="L130" s="45"/>
      <c r="M130" s="241" t="s">
        <v>1</v>
      </c>
      <c r="N130" s="242" t="s">
        <v>43</v>
      </c>
      <c r="O130" s="92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5" t="s">
        <v>329</v>
      </c>
      <c r="AT130" s="245" t="s">
        <v>125</v>
      </c>
      <c r="AU130" s="245" t="s">
        <v>88</v>
      </c>
      <c r="AY130" s="18" t="s">
        <v>124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8" t="s">
        <v>86</v>
      </c>
      <c r="BK130" s="246">
        <f>ROUND(I130*H130,2)</f>
        <v>0</v>
      </c>
      <c r="BL130" s="18" t="s">
        <v>329</v>
      </c>
      <c r="BM130" s="245" t="s">
        <v>1363</v>
      </c>
    </row>
    <row r="131" spans="1:63" s="12" customFormat="1" ht="22.8" customHeight="1">
      <c r="A131" s="12"/>
      <c r="B131" s="220"/>
      <c r="C131" s="221"/>
      <c r="D131" s="222" t="s">
        <v>77</v>
      </c>
      <c r="E131" s="247" t="s">
        <v>850</v>
      </c>
      <c r="F131" s="247" t="s">
        <v>851</v>
      </c>
      <c r="G131" s="221"/>
      <c r="H131" s="221"/>
      <c r="I131" s="224"/>
      <c r="J131" s="248">
        <f>BK131</f>
        <v>0</v>
      </c>
      <c r="K131" s="221"/>
      <c r="L131" s="226"/>
      <c r="M131" s="227"/>
      <c r="N131" s="228"/>
      <c r="O131" s="228"/>
      <c r="P131" s="229">
        <f>SUM(P132:P134)</f>
        <v>0</v>
      </c>
      <c r="Q131" s="228"/>
      <c r="R131" s="229">
        <f>SUM(R132:R134)</f>
        <v>0.055999999999999994</v>
      </c>
      <c r="S131" s="228"/>
      <c r="T131" s="230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88</v>
      </c>
      <c r="AT131" s="232" t="s">
        <v>77</v>
      </c>
      <c r="AU131" s="232" t="s">
        <v>86</v>
      </c>
      <c r="AY131" s="231" t="s">
        <v>124</v>
      </c>
      <c r="BK131" s="233">
        <f>SUM(BK132:BK134)</f>
        <v>0</v>
      </c>
    </row>
    <row r="132" spans="1:65" s="2" customFormat="1" ht="16.5" customHeight="1">
      <c r="A132" s="39"/>
      <c r="B132" s="40"/>
      <c r="C132" s="234" t="s">
        <v>140</v>
      </c>
      <c r="D132" s="234" t="s">
        <v>125</v>
      </c>
      <c r="E132" s="235" t="s">
        <v>1364</v>
      </c>
      <c r="F132" s="236" t="s">
        <v>1365</v>
      </c>
      <c r="G132" s="237" t="s">
        <v>225</v>
      </c>
      <c r="H132" s="238">
        <v>400</v>
      </c>
      <c r="I132" s="239"/>
      <c r="J132" s="240">
        <f>ROUND(I132*H132,2)</f>
        <v>0</v>
      </c>
      <c r="K132" s="236" t="s">
        <v>159</v>
      </c>
      <c r="L132" s="45"/>
      <c r="M132" s="241" t="s">
        <v>1</v>
      </c>
      <c r="N132" s="242" t="s">
        <v>43</v>
      </c>
      <c r="O132" s="92"/>
      <c r="P132" s="243">
        <f>O132*H132</f>
        <v>0</v>
      </c>
      <c r="Q132" s="243">
        <v>0.00014</v>
      </c>
      <c r="R132" s="243">
        <f>Q132*H132</f>
        <v>0.055999999999999994</v>
      </c>
      <c r="S132" s="243">
        <v>0</v>
      </c>
      <c r="T132" s="24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5" t="s">
        <v>329</v>
      </c>
      <c r="AT132" s="245" t="s">
        <v>125</v>
      </c>
      <c r="AU132" s="245" t="s">
        <v>88</v>
      </c>
      <c r="AY132" s="18" t="s">
        <v>124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8" t="s">
        <v>86</v>
      </c>
      <c r="BK132" s="246">
        <f>ROUND(I132*H132,2)</f>
        <v>0</v>
      </c>
      <c r="BL132" s="18" t="s">
        <v>329</v>
      </c>
      <c r="BM132" s="245" t="s">
        <v>1366</v>
      </c>
    </row>
    <row r="133" spans="1:51" s="14" customFormat="1" ht="12">
      <c r="A133" s="14"/>
      <c r="B133" s="266"/>
      <c r="C133" s="267"/>
      <c r="D133" s="249" t="s">
        <v>227</v>
      </c>
      <c r="E133" s="268" t="s">
        <v>1</v>
      </c>
      <c r="F133" s="269" t="s">
        <v>1367</v>
      </c>
      <c r="G133" s="267"/>
      <c r="H133" s="270">
        <v>400</v>
      </c>
      <c r="I133" s="271"/>
      <c r="J133" s="267"/>
      <c r="K133" s="267"/>
      <c r="L133" s="272"/>
      <c r="M133" s="273"/>
      <c r="N133" s="274"/>
      <c r="O133" s="274"/>
      <c r="P133" s="274"/>
      <c r="Q133" s="274"/>
      <c r="R133" s="274"/>
      <c r="S133" s="274"/>
      <c r="T133" s="27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6" t="s">
        <v>227</v>
      </c>
      <c r="AU133" s="276" t="s">
        <v>88</v>
      </c>
      <c r="AV133" s="14" t="s">
        <v>88</v>
      </c>
      <c r="AW133" s="14" t="s">
        <v>33</v>
      </c>
      <c r="AX133" s="14" t="s">
        <v>86</v>
      </c>
      <c r="AY133" s="276" t="s">
        <v>124</v>
      </c>
    </row>
    <row r="134" spans="1:65" s="2" customFormat="1" ht="21.75" customHeight="1">
      <c r="A134" s="39"/>
      <c r="B134" s="40"/>
      <c r="C134" s="234" t="s">
        <v>145</v>
      </c>
      <c r="D134" s="234" t="s">
        <v>125</v>
      </c>
      <c r="E134" s="235" t="s">
        <v>859</v>
      </c>
      <c r="F134" s="236" t="s">
        <v>860</v>
      </c>
      <c r="G134" s="237" t="s">
        <v>616</v>
      </c>
      <c r="H134" s="301"/>
      <c r="I134" s="239"/>
      <c r="J134" s="240">
        <f>ROUND(I134*H134,2)</f>
        <v>0</v>
      </c>
      <c r="K134" s="236" t="s">
        <v>159</v>
      </c>
      <c r="L134" s="45"/>
      <c r="M134" s="312" t="s">
        <v>1</v>
      </c>
      <c r="N134" s="313" t="s">
        <v>43</v>
      </c>
      <c r="O134" s="253"/>
      <c r="P134" s="314">
        <f>O134*H134</f>
        <v>0</v>
      </c>
      <c r="Q134" s="314">
        <v>0</v>
      </c>
      <c r="R134" s="314">
        <f>Q134*H134</f>
        <v>0</v>
      </c>
      <c r="S134" s="314">
        <v>0</v>
      </c>
      <c r="T134" s="3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5" t="s">
        <v>329</v>
      </c>
      <c r="AT134" s="245" t="s">
        <v>125</v>
      </c>
      <c r="AU134" s="245" t="s">
        <v>88</v>
      </c>
      <c r="AY134" s="18" t="s">
        <v>124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8" t="s">
        <v>86</v>
      </c>
      <c r="BK134" s="246">
        <f>ROUND(I134*H134,2)</f>
        <v>0</v>
      </c>
      <c r="BL134" s="18" t="s">
        <v>329</v>
      </c>
      <c r="BM134" s="245" t="s">
        <v>1368</v>
      </c>
    </row>
    <row r="135" spans="1:31" s="2" customFormat="1" ht="6.95" customHeight="1">
      <c r="A135" s="39"/>
      <c r="B135" s="67"/>
      <c r="C135" s="68"/>
      <c r="D135" s="68"/>
      <c r="E135" s="68"/>
      <c r="F135" s="68"/>
      <c r="G135" s="68"/>
      <c r="H135" s="68"/>
      <c r="I135" s="184"/>
      <c r="J135" s="68"/>
      <c r="K135" s="68"/>
      <c r="L135" s="45"/>
      <c r="M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</sheetData>
  <sheetProtection password="CC35" sheet="1" objects="1" scenarios="1" formatColumns="0" formatRows="0" autoFilter="0"/>
  <autoFilter ref="C118:K13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1"/>
    </row>
    <row r="4" spans="2:8" s="1" customFormat="1" ht="24.95" customHeight="1">
      <c r="B4" s="21"/>
      <c r="C4" s="141" t="s">
        <v>1369</v>
      </c>
      <c r="H4" s="21"/>
    </row>
    <row r="5" spans="2:8" s="1" customFormat="1" ht="12" customHeight="1">
      <c r="B5" s="21"/>
      <c r="C5" s="316" t="s">
        <v>13</v>
      </c>
      <c r="D5" s="152" t="s">
        <v>14</v>
      </c>
      <c r="E5" s="1"/>
      <c r="F5" s="1"/>
      <c r="H5" s="21"/>
    </row>
    <row r="6" spans="2:8" s="1" customFormat="1" ht="36.95" customHeight="1">
      <c r="B6" s="21"/>
      <c r="C6" s="317" t="s">
        <v>16</v>
      </c>
      <c r="D6" s="318" t="s">
        <v>17</v>
      </c>
      <c r="E6" s="1"/>
      <c r="F6" s="1"/>
      <c r="H6" s="21"/>
    </row>
    <row r="7" spans="2:8" s="1" customFormat="1" ht="16.5" customHeight="1">
      <c r="B7" s="21"/>
      <c r="C7" s="143" t="s">
        <v>23</v>
      </c>
      <c r="D7" s="149" t="str">
        <f>'Rekapitulace stavby'!AN8</f>
        <v>14. 10. 2019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08"/>
      <c r="B9" s="319"/>
      <c r="C9" s="320" t="s">
        <v>59</v>
      </c>
      <c r="D9" s="321" t="s">
        <v>60</v>
      </c>
      <c r="E9" s="321" t="s">
        <v>110</v>
      </c>
      <c r="F9" s="322" t="s">
        <v>1370</v>
      </c>
      <c r="G9" s="208"/>
      <c r="H9" s="319"/>
    </row>
    <row r="10" spans="1:8" s="2" customFormat="1" ht="26.4" customHeight="1">
      <c r="A10" s="39"/>
      <c r="B10" s="45"/>
      <c r="C10" s="323" t="s">
        <v>1371</v>
      </c>
      <c r="D10" s="323" t="s">
        <v>90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24" t="s">
        <v>169</v>
      </c>
      <c r="D11" s="325" t="s">
        <v>1</v>
      </c>
      <c r="E11" s="326" t="s">
        <v>1</v>
      </c>
      <c r="F11" s="327">
        <v>4386.08</v>
      </c>
      <c r="G11" s="39"/>
      <c r="H11" s="45"/>
    </row>
    <row r="12" spans="1:8" s="2" customFormat="1" ht="16.8" customHeight="1">
      <c r="A12" s="39"/>
      <c r="B12" s="45"/>
      <c r="C12" s="328" t="s">
        <v>1</v>
      </c>
      <c r="D12" s="328" t="s">
        <v>381</v>
      </c>
      <c r="E12" s="18" t="s">
        <v>1</v>
      </c>
      <c r="F12" s="329">
        <v>1577.6</v>
      </c>
      <c r="G12" s="39"/>
      <c r="H12" s="45"/>
    </row>
    <row r="13" spans="1:8" s="2" customFormat="1" ht="16.8" customHeight="1">
      <c r="A13" s="39"/>
      <c r="B13" s="45"/>
      <c r="C13" s="328" t="s">
        <v>1</v>
      </c>
      <c r="D13" s="328" t="s">
        <v>382</v>
      </c>
      <c r="E13" s="18" t="s">
        <v>1</v>
      </c>
      <c r="F13" s="329">
        <v>576</v>
      </c>
      <c r="G13" s="39"/>
      <c r="H13" s="45"/>
    </row>
    <row r="14" spans="1:8" s="2" customFormat="1" ht="16.8" customHeight="1">
      <c r="A14" s="39"/>
      <c r="B14" s="45"/>
      <c r="C14" s="328" t="s">
        <v>1</v>
      </c>
      <c r="D14" s="328" t="s">
        <v>383</v>
      </c>
      <c r="E14" s="18" t="s">
        <v>1</v>
      </c>
      <c r="F14" s="329">
        <v>1134</v>
      </c>
      <c r="G14" s="39"/>
      <c r="H14" s="45"/>
    </row>
    <row r="15" spans="1:8" s="2" customFormat="1" ht="16.8" customHeight="1">
      <c r="A15" s="39"/>
      <c r="B15" s="45"/>
      <c r="C15" s="328" t="s">
        <v>1</v>
      </c>
      <c r="D15" s="328" t="s">
        <v>384</v>
      </c>
      <c r="E15" s="18" t="s">
        <v>1</v>
      </c>
      <c r="F15" s="329">
        <v>120</v>
      </c>
      <c r="G15" s="39"/>
      <c r="H15" s="45"/>
    </row>
    <row r="16" spans="1:8" s="2" customFormat="1" ht="16.8" customHeight="1">
      <c r="A16" s="39"/>
      <c r="B16" s="45"/>
      <c r="C16" s="328" t="s">
        <v>1</v>
      </c>
      <c r="D16" s="328" t="s">
        <v>385</v>
      </c>
      <c r="E16" s="18" t="s">
        <v>1</v>
      </c>
      <c r="F16" s="329">
        <v>392</v>
      </c>
      <c r="G16" s="39"/>
      <c r="H16" s="45"/>
    </row>
    <row r="17" spans="1:8" s="2" customFormat="1" ht="16.8" customHeight="1">
      <c r="A17" s="39"/>
      <c r="B17" s="45"/>
      <c r="C17" s="328" t="s">
        <v>1</v>
      </c>
      <c r="D17" s="328" t="s">
        <v>386</v>
      </c>
      <c r="E17" s="18" t="s">
        <v>1</v>
      </c>
      <c r="F17" s="329">
        <v>520</v>
      </c>
      <c r="G17" s="39"/>
      <c r="H17" s="45"/>
    </row>
    <row r="18" spans="1:8" s="2" customFormat="1" ht="16.8" customHeight="1">
      <c r="A18" s="39"/>
      <c r="B18" s="45"/>
      <c r="C18" s="328" t="s">
        <v>1</v>
      </c>
      <c r="D18" s="328" t="s">
        <v>387</v>
      </c>
      <c r="E18" s="18" t="s">
        <v>1</v>
      </c>
      <c r="F18" s="329">
        <v>37.5</v>
      </c>
      <c r="G18" s="39"/>
      <c r="H18" s="45"/>
    </row>
    <row r="19" spans="1:8" s="2" customFormat="1" ht="16.8" customHeight="1">
      <c r="A19" s="39"/>
      <c r="B19" s="45"/>
      <c r="C19" s="328" t="s">
        <v>1</v>
      </c>
      <c r="D19" s="328" t="s">
        <v>388</v>
      </c>
      <c r="E19" s="18" t="s">
        <v>1</v>
      </c>
      <c r="F19" s="329">
        <v>28.98</v>
      </c>
      <c r="G19" s="39"/>
      <c r="H19" s="45"/>
    </row>
    <row r="20" spans="1:8" s="2" customFormat="1" ht="16.8" customHeight="1">
      <c r="A20" s="39"/>
      <c r="B20" s="45"/>
      <c r="C20" s="328" t="s">
        <v>169</v>
      </c>
      <c r="D20" s="328" t="s">
        <v>257</v>
      </c>
      <c r="E20" s="18" t="s">
        <v>1</v>
      </c>
      <c r="F20" s="329">
        <v>4386.08</v>
      </c>
      <c r="G20" s="39"/>
      <c r="H20" s="45"/>
    </row>
    <row r="21" spans="1:8" s="2" customFormat="1" ht="16.8" customHeight="1">
      <c r="A21" s="39"/>
      <c r="B21" s="45"/>
      <c r="C21" s="330" t="s">
        <v>1372</v>
      </c>
      <c r="D21" s="39"/>
      <c r="E21" s="39"/>
      <c r="F21" s="39"/>
      <c r="G21" s="39"/>
      <c r="H21" s="45"/>
    </row>
    <row r="22" spans="1:8" s="2" customFormat="1" ht="12">
      <c r="A22" s="39"/>
      <c r="B22" s="45"/>
      <c r="C22" s="328" t="s">
        <v>378</v>
      </c>
      <c r="D22" s="328" t="s">
        <v>379</v>
      </c>
      <c r="E22" s="18" t="s">
        <v>225</v>
      </c>
      <c r="F22" s="329">
        <v>4386.08</v>
      </c>
      <c r="G22" s="39"/>
      <c r="H22" s="45"/>
    </row>
    <row r="23" spans="1:8" s="2" customFormat="1" ht="12">
      <c r="A23" s="39"/>
      <c r="B23" s="45"/>
      <c r="C23" s="328" t="s">
        <v>390</v>
      </c>
      <c r="D23" s="328" t="s">
        <v>391</v>
      </c>
      <c r="E23" s="18" t="s">
        <v>225</v>
      </c>
      <c r="F23" s="329">
        <v>438608</v>
      </c>
      <c r="G23" s="39"/>
      <c r="H23" s="45"/>
    </row>
    <row r="24" spans="1:8" s="2" customFormat="1" ht="12">
      <c r="A24" s="39"/>
      <c r="B24" s="45"/>
      <c r="C24" s="328" t="s">
        <v>395</v>
      </c>
      <c r="D24" s="328" t="s">
        <v>396</v>
      </c>
      <c r="E24" s="18" t="s">
        <v>225</v>
      </c>
      <c r="F24" s="329">
        <v>4386.08</v>
      </c>
      <c r="G24" s="39"/>
      <c r="H24" s="45"/>
    </row>
    <row r="25" spans="1:8" s="2" customFormat="1" ht="16.8" customHeight="1">
      <c r="A25" s="39"/>
      <c r="B25" s="45"/>
      <c r="C25" s="328" t="s">
        <v>399</v>
      </c>
      <c r="D25" s="328" t="s">
        <v>400</v>
      </c>
      <c r="E25" s="18" t="s">
        <v>225</v>
      </c>
      <c r="F25" s="329">
        <v>4386.08</v>
      </c>
      <c r="G25" s="39"/>
      <c r="H25" s="45"/>
    </row>
    <row r="26" spans="1:8" s="2" customFormat="1" ht="16.8" customHeight="1">
      <c r="A26" s="39"/>
      <c r="B26" s="45"/>
      <c r="C26" s="328" t="s">
        <v>403</v>
      </c>
      <c r="D26" s="328" t="s">
        <v>404</v>
      </c>
      <c r="E26" s="18" t="s">
        <v>225</v>
      </c>
      <c r="F26" s="329">
        <v>438608</v>
      </c>
      <c r="G26" s="39"/>
      <c r="H26" s="45"/>
    </row>
    <row r="27" spans="1:8" s="2" customFormat="1" ht="16.8" customHeight="1">
      <c r="A27" s="39"/>
      <c r="B27" s="45"/>
      <c r="C27" s="328" t="s">
        <v>408</v>
      </c>
      <c r="D27" s="328" t="s">
        <v>409</v>
      </c>
      <c r="E27" s="18" t="s">
        <v>225</v>
      </c>
      <c r="F27" s="329">
        <v>4386.08</v>
      </c>
      <c r="G27" s="39"/>
      <c r="H27" s="45"/>
    </row>
    <row r="28" spans="1:8" s="2" customFormat="1" ht="16.8" customHeight="1">
      <c r="A28" s="39"/>
      <c r="B28" s="45"/>
      <c r="C28" s="324" t="s">
        <v>171</v>
      </c>
      <c r="D28" s="325" t="s">
        <v>1</v>
      </c>
      <c r="E28" s="326" t="s">
        <v>1</v>
      </c>
      <c r="F28" s="327">
        <v>1318.643</v>
      </c>
      <c r="G28" s="39"/>
      <c r="H28" s="45"/>
    </row>
    <row r="29" spans="1:8" s="2" customFormat="1" ht="16.8" customHeight="1">
      <c r="A29" s="39"/>
      <c r="B29" s="45"/>
      <c r="C29" s="328" t="s">
        <v>1</v>
      </c>
      <c r="D29" s="328" t="s">
        <v>1294</v>
      </c>
      <c r="E29" s="18" t="s">
        <v>1</v>
      </c>
      <c r="F29" s="329">
        <v>0</v>
      </c>
      <c r="G29" s="39"/>
      <c r="H29" s="45"/>
    </row>
    <row r="30" spans="1:8" s="2" customFormat="1" ht="16.8" customHeight="1">
      <c r="A30" s="39"/>
      <c r="B30" s="45"/>
      <c r="C30" s="328" t="s">
        <v>1</v>
      </c>
      <c r="D30" s="328" t="s">
        <v>1295</v>
      </c>
      <c r="E30" s="18" t="s">
        <v>1</v>
      </c>
      <c r="F30" s="329">
        <v>4.4</v>
      </c>
      <c r="G30" s="39"/>
      <c r="H30" s="45"/>
    </row>
    <row r="31" spans="1:8" s="2" customFormat="1" ht="16.8" customHeight="1">
      <c r="A31" s="39"/>
      <c r="B31" s="45"/>
      <c r="C31" s="328" t="s">
        <v>1</v>
      </c>
      <c r="D31" s="328" t="s">
        <v>1296</v>
      </c>
      <c r="E31" s="18" t="s">
        <v>1</v>
      </c>
      <c r="F31" s="329">
        <v>0</v>
      </c>
      <c r="G31" s="39"/>
      <c r="H31" s="45"/>
    </row>
    <row r="32" spans="1:8" s="2" customFormat="1" ht="16.8" customHeight="1">
      <c r="A32" s="39"/>
      <c r="B32" s="45"/>
      <c r="C32" s="328" t="s">
        <v>1</v>
      </c>
      <c r="D32" s="328" t="s">
        <v>1297</v>
      </c>
      <c r="E32" s="18" t="s">
        <v>1</v>
      </c>
      <c r="F32" s="329">
        <v>600.9</v>
      </c>
      <c r="G32" s="39"/>
      <c r="H32" s="45"/>
    </row>
    <row r="33" spans="1:8" s="2" customFormat="1" ht="16.8" customHeight="1">
      <c r="A33" s="39"/>
      <c r="B33" s="45"/>
      <c r="C33" s="328" t="s">
        <v>1</v>
      </c>
      <c r="D33" s="328" t="s">
        <v>1298</v>
      </c>
      <c r="E33" s="18" t="s">
        <v>1</v>
      </c>
      <c r="F33" s="329">
        <v>100</v>
      </c>
      <c r="G33" s="39"/>
      <c r="H33" s="45"/>
    </row>
    <row r="34" spans="1:8" s="2" customFormat="1" ht="16.8" customHeight="1">
      <c r="A34" s="39"/>
      <c r="B34" s="45"/>
      <c r="C34" s="328" t="s">
        <v>1</v>
      </c>
      <c r="D34" s="328" t="s">
        <v>1299</v>
      </c>
      <c r="E34" s="18" t="s">
        <v>1</v>
      </c>
      <c r="F34" s="329">
        <v>25.5</v>
      </c>
      <c r="G34" s="39"/>
      <c r="H34" s="45"/>
    </row>
    <row r="35" spans="1:8" s="2" customFormat="1" ht="16.8" customHeight="1">
      <c r="A35" s="39"/>
      <c r="B35" s="45"/>
      <c r="C35" s="328" t="s">
        <v>1</v>
      </c>
      <c r="D35" s="328" t="s">
        <v>1300</v>
      </c>
      <c r="E35" s="18" t="s">
        <v>1</v>
      </c>
      <c r="F35" s="329">
        <v>0</v>
      </c>
      <c r="G35" s="39"/>
      <c r="H35" s="45"/>
    </row>
    <row r="36" spans="1:8" s="2" customFormat="1" ht="16.8" customHeight="1">
      <c r="A36" s="39"/>
      <c r="B36" s="45"/>
      <c r="C36" s="328" t="s">
        <v>1</v>
      </c>
      <c r="D36" s="328" t="s">
        <v>1301</v>
      </c>
      <c r="E36" s="18" t="s">
        <v>1</v>
      </c>
      <c r="F36" s="329">
        <v>71.82</v>
      </c>
      <c r="G36" s="39"/>
      <c r="H36" s="45"/>
    </row>
    <row r="37" spans="1:8" s="2" customFormat="1" ht="16.8" customHeight="1">
      <c r="A37" s="39"/>
      <c r="B37" s="45"/>
      <c r="C37" s="328" t="s">
        <v>1</v>
      </c>
      <c r="D37" s="328" t="s">
        <v>1302</v>
      </c>
      <c r="E37" s="18" t="s">
        <v>1</v>
      </c>
      <c r="F37" s="329">
        <v>0</v>
      </c>
      <c r="G37" s="39"/>
      <c r="H37" s="45"/>
    </row>
    <row r="38" spans="1:8" s="2" customFormat="1" ht="16.8" customHeight="1">
      <c r="A38" s="39"/>
      <c r="B38" s="45"/>
      <c r="C38" s="328" t="s">
        <v>1</v>
      </c>
      <c r="D38" s="328" t="s">
        <v>1303</v>
      </c>
      <c r="E38" s="18" t="s">
        <v>1</v>
      </c>
      <c r="F38" s="329">
        <v>15.84</v>
      </c>
      <c r="G38" s="39"/>
      <c r="H38" s="45"/>
    </row>
    <row r="39" spans="1:8" s="2" customFormat="1" ht="16.8" customHeight="1">
      <c r="A39" s="39"/>
      <c r="B39" s="45"/>
      <c r="C39" s="328" t="s">
        <v>1</v>
      </c>
      <c r="D39" s="328" t="s">
        <v>1304</v>
      </c>
      <c r="E39" s="18" t="s">
        <v>1</v>
      </c>
      <c r="F39" s="329">
        <v>5.31</v>
      </c>
      <c r="G39" s="39"/>
      <c r="H39" s="45"/>
    </row>
    <row r="40" spans="1:8" s="2" customFormat="1" ht="16.8" customHeight="1">
      <c r="A40" s="39"/>
      <c r="B40" s="45"/>
      <c r="C40" s="328" t="s">
        <v>1</v>
      </c>
      <c r="D40" s="328" t="s">
        <v>1305</v>
      </c>
      <c r="E40" s="18" t="s">
        <v>1</v>
      </c>
      <c r="F40" s="329">
        <v>13.32</v>
      </c>
      <c r="G40" s="39"/>
      <c r="H40" s="45"/>
    </row>
    <row r="41" spans="1:8" s="2" customFormat="1" ht="16.8" customHeight="1">
      <c r="A41" s="39"/>
      <c r="B41" s="45"/>
      <c r="C41" s="328" t="s">
        <v>1</v>
      </c>
      <c r="D41" s="328" t="s">
        <v>1306</v>
      </c>
      <c r="E41" s="18" t="s">
        <v>1</v>
      </c>
      <c r="F41" s="329">
        <v>0</v>
      </c>
      <c r="G41" s="39"/>
      <c r="H41" s="45"/>
    </row>
    <row r="42" spans="1:8" s="2" customFormat="1" ht="16.8" customHeight="1">
      <c r="A42" s="39"/>
      <c r="B42" s="45"/>
      <c r="C42" s="328" t="s">
        <v>1</v>
      </c>
      <c r="D42" s="328" t="s">
        <v>1307</v>
      </c>
      <c r="E42" s="18" t="s">
        <v>1</v>
      </c>
      <c r="F42" s="329">
        <v>14.193</v>
      </c>
      <c r="G42" s="39"/>
      <c r="H42" s="45"/>
    </row>
    <row r="43" spans="1:8" s="2" customFormat="1" ht="16.8" customHeight="1">
      <c r="A43" s="39"/>
      <c r="B43" s="45"/>
      <c r="C43" s="328" t="s">
        <v>1</v>
      </c>
      <c r="D43" s="328" t="s">
        <v>1308</v>
      </c>
      <c r="E43" s="18" t="s">
        <v>1</v>
      </c>
      <c r="F43" s="329">
        <v>6.632</v>
      </c>
      <c r="G43" s="39"/>
      <c r="H43" s="45"/>
    </row>
    <row r="44" spans="1:8" s="2" customFormat="1" ht="16.8" customHeight="1">
      <c r="A44" s="39"/>
      <c r="B44" s="45"/>
      <c r="C44" s="328" t="s">
        <v>1</v>
      </c>
      <c r="D44" s="328" t="s">
        <v>1309</v>
      </c>
      <c r="E44" s="18" t="s">
        <v>1</v>
      </c>
      <c r="F44" s="329">
        <v>0</v>
      </c>
      <c r="G44" s="39"/>
      <c r="H44" s="45"/>
    </row>
    <row r="45" spans="1:8" s="2" customFormat="1" ht="16.8" customHeight="1">
      <c r="A45" s="39"/>
      <c r="B45" s="45"/>
      <c r="C45" s="328" t="s">
        <v>1</v>
      </c>
      <c r="D45" s="328" t="s">
        <v>1310</v>
      </c>
      <c r="E45" s="18" t="s">
        <v>1</v>
      </c>
      <c r="F45" s="329">
        <v>133.824</v>
      </c>
      <c r="G45" s="39"/>
      <c r="H45" s="45"/>
    </row>
    <row r="46" spans="1:8" s="2" customFormat="1" ht="16.8" customHeight="1">
      <c r="A46" s="39"/>
      <c r="B46" s="45"/>
      <c r="C46" s="328" t="s">
        <v>1</v>
      </c>
      <c r="D46" s="328" t="s">
        <v>1311</v>
      </c>
      <c r="E46" s="18" t="s">
        <v>1</v>
      </c>
      <c r="F46" s="329">
        <v>26.904</v>
      </c>
      <c r="G46" s="39"/>
      <c r="H46" s="45"/>
    </row>
    <row r="47" spans="1:8" s="2" customFormat="1" ht="16.8" customHeight="1">
      <c r="A47" s="39"/>
      <c r="B47" s="45"/>
      <c r="C47" s="328" t="s">
        <v>1</v>
      </c>
      <c r="D47" s="328" t="s">
        <v>1312</v>
      </c>
      <c r="E47" s="18" t="s">
        <v>1</v>
      </c>
      <c r="F47" s="329">
        <v>300</v>
      </c>
      <c r="G47" s="39"/>
      <c r="H47" s="45"/>
    </row>
    <row r="48" spans="1:8" s="2" customFormat="1" ht="16.8" customHeight="1">
      <c r="A48" s="39"/>
      <c r="B48" s="45"/>
      <c r="C48" s="328" t="s">
        <v>171</v>
      </c>
      <c r="D48" s="328" t="s">
        <v>257</v>
      </c>
      <c r="E48" s="18" t="s">
        <v>1</v>
      </c>
      <c r="F48" s="329">
        <v>1318.643</v>
      </c>
      <c r="G48" s="39"/>
      <c r="H48" s="45"/>
    </row>
    <row r="49" spans="1:8" s="2" customFormat="1" ht="16.8" customHeight="1">
      <c r="A49" s="39"/>
      <c r="B49" s="45"/>
      <c r="C49" s="330" t="s">
        <v>1372</v>
      </c>
      <c r="D49" s="39"/>
      <c r="E49" s="39"/>
      <c r="F49" s="39"/>
      <c r="G49" s="39"/>
      <c r="H49" s="45"/>
    </row>
    <row r="50" spans="1:8" s="2" customFormat="1" ht="16.8" customHeight="1">
      <c r="A50" s="39"/>
      <c r="B50" s="45"/>
      <c r="C50" s="328" t="s">
        <v>1291</v>
      </c>
      <c r="D50" s="328" t="s">
        <v>1292</v>
      </c>
      <c r="E50" s="18" t="s">
        <v>225</v>
      </c>
      <c r="F50" s="329">
        <v>1318.643</v>
      </c>
      <c r="G50" s="39"/>
      <c r="H50" s="45"/>
    </row>
    <row r="51" spans="1:8" s="2" customFormat="1" ht="16.8" customHeight="1">
      <c r="A51" s="39"/>
      <c r="B51" s="45"/>
      <c r="C51" s="328" t="s">
        <v>1287</v>
      </c>
      <c r="D51" s="328" t="s">
        <v>1288</v>
      </c>
      <c r="E51" s="18" t="s">
        <v>225</v>
      </c>
      <c r="F51" s="329">
        <v>1318.643</v>
      </c>
      <c r="G51" s="39"/>
      <c r="H51" s="45"/>
    </row>
    <row r="52" spans="1:8" s="2" customFormat="1" ht="16.8" customHeight="1">
      <c r="A52" s="39"/>
      <c r="B52" s="45"/>
      <c r="C52" s="324" t="s">
        <v>173</v>
      </c>
      <c r="D52" s="325" t="s">
        <v>1</v>
      </c>
      <c r="E52" s="326" t="s">
        <v>1</v>
      </c>
      <c r="F52" s="327">
        <v>315.16</v>
      </c>
      <c r="G52" s="39"/>
      <c r="H52" s="45"/>
    </row>
    <row r="53" spans="1:8" s="2" customFormat="1" ht="16.8" customHeight="1">
      <c r="A53" s="39"/>
      <c r="B53" s="45"/>
      <c r="C53" s="328" t="s">
        <v>1</v>
      </c>
      <c r="D53" s="328" t="s">
        <v>1182</v>
      </c>
      <c r="E53" s="18" t="s">
        <v>1</v>
      </c>
      <c r="F53" s="329">
        <v>7.8</v>
      </c>
      <c r="G53" s="39"/>
      <c r="H53" s="45"/>
    </row>
    <row r="54" spans="1:8" s="2" customFormat="1" ht="16.8" customHeight="1">
      <c r="A54" s="39"/>
      <c r="B54" s="45"/>
      <c r="C54" s="328" t="s">
        <v>1</v>
      </c>
      <c r="D54" s="328" t="s">
        <v>1183</v>
      </c>
      <c r="E54" s="18" t="s">
        <v>1</v>
      </c>
      <c r="F54" s="329">
        <v>0.72</v>
      </c>
      <c r="G54" s="39"/>
      <c r="H54" s="45"/>
    </row>
    <row r="55" spans="1:8" s="2" customFormat="1" ht="16.8" customHeight="1">
      <c r="A55" s="39"/>
      <c r="B55" s="45"/>
      <c r="C55" s="328" t="s">
        <v>1</v>
      </c>
      <c r="D55" s="328" t="s">
        <v>1184</v>
      </c>
      <c r="E55" s="18" t="s">
        <v>1</v>
      </c>
      <c r="F55" s="329">
        <v>132.48</v>
      </c>
      <c r="G55" s="39"/>
      <c r="H55" s="45"/>
    </row>
    <row r="56" spans="1:8" s="2" customFormat="1" ht="16.8" customHeight="1">
      <c r="A56" s="39"/>
      <c r="B56" s="45"/>
      <c r="C56" s="328" t="s">
        <v>1</v>
      </c>
      <c r="D56" s="328" t="s">
        <v>1185</v>
      </c>
      <c r="E56" s="18" t="s">
        <v>1</v>
      </c>
      <c r="F56" s="329">
        <v>29.16</v>
      </c>
      <c r="G56" s="39"/>
      <c r="H56" s="45"/>
    </row>
    <row r="57" spans="1:8" s="2" customFormat="1" ht="16.8" customHeight="1">
      <c r="A57" s="39"/>
      <c r="B57" s="45"/>
      <c r="C57" s="328" t="s">
        <v>1</v>
      </c>
      <c r="D57" s="328" t="s">
        <v>1186</v>
      </c>
      <c r="E57" s="18" t="s">
        <v>1</v>
      </c>
      <c r="F57" s="329">
        <v>37.5</v>
      </c>
      <c r="G57" s="39"/>
      <c r="H57" s="45"/>
    </row>
    <row r="58" spans="1:8" s="2" customFormat="1" ht="16.8" customHeight="1">
      <c r="A58" s="39"/>
      <c r="B58" s="45"/>
      <c r="C58" s="328" t="s">
        <v>1</v>
      </c>
      <c r="D58" s="328" t="s">
        <v>1187</v>
      </c>
      <c r="E58" s="18" t="s">
        <v>1</v>
      </c>
      <c r="F58" s="329">
        <v>7.84</v>
      </c>
      <c r="G58" s="39"/>
      <c r="H58" s="45"/>
    </row>
    <row r="59" spans="1:8" s="2" customFormat="1" ht="16.8" customHeight="1">
      <c r="A59" s="39"/>
      <c r="B59" s="45"/>
      <c r="C59" s="328" t="s">
        <v>1</v>
      </c>
      <c r="D59" s="328" t="s">
        <v>1188</v>
      </c>
      <c r="E59" s="18" t="s">
        <v>1</v>
      </c>
      <c r="F59" s="329">
        <v>0.5</v>
      </c>
      <c r="G59" s="39"/>
      <c r="H59" s="45"/>
    </row>
    <row r="60" spans="1:8" s="2" customFormat="1" ht="16.8" customHeight="1">
      <c r="A60" s="39"/>
      <c r="B60" s="45"/>
      <c r="C60" s="328" t="s">
        <v>1</v>
      </c>
      <c r="D60" s="328" t="s">
        <v>1189</v>
      </c>
      <c r="E60" s="18" t="s">
        <v>1</v>
      </c>
      <c r="F60" s="329">
        <v>22</v>
      </c>
      <c r="G60" s="39"/>
      <c r="H60" s="45"/>
    </row>
    <row r="61" spans="1:8" s="2" customFormat="1" ht="16.8" customHeight="1">
      <c r="A61" s="39"/>
      <c r="B61" s="45"/>
      <c r="C61" s="328" t="s">
        <v>1</v>
      </c>
      <c r="D61" s="328" t="s">
        <v>1190</v>
      </c>
      <c r="E61" s="18" t="s">
        <v>1</v>
      </c>
      <c r="F61" s="329">
        <v>5</v>
      </c>
      <c r="G61" s="39"/>
      <c r="H61" s="45"/>
    </row>
    <row r="62" spans="1:8" s="2" customFormat="1" ht="16.8" customHeight="1">
      <c r="A62" s="39"/>
      <c r="B62" s="45"/>
      <c r="C62" s="328" t="s">
        <v>1</v>
      </c>
      <c r="D62" s="328" t="s">
        <v>1191</v>
      </c>
      <c r="E62" s="18" t="s">
        <v>1</v>
      </c>
      <c r="F62" s="329">
        <v>20</v>
      </c>
      <c r="G62" s="39"/>
      <c r="H62" s="45"/>
    </row>
    <row r="63" spans="1:8" s="2" customFormat="1" ht="16.8" customHeight="1">
      <c r="A63" s="39"/>
      <c r="B63" s="45"/>
      <c r="C63" s="328" t="s">
        <v>1</v>
      </c>
      <c r="D63" s="328" t="s">
        <v>1192</v>
      </c>
      <c r="E63" s="18" t="s">
        <v>1</v>
      </c>
      <c r="F63" s="329">
        <v>2.16</v>
      </c>
      <c r="G63" s="39"/>
      <c r="H63" s="45"/>
    </row>
    <row r="64" spans="1:8" s="2" customFormat="1" ht="16.8" customHeight="1">
      <c r="A64" s="39"/>
      <c r="B64" s="45"/>
      <c r="C64" s="328" t="s">
        <v>1</v>
      </c>
      <c r="D64" s="328" t="s">
        <v>1193</v>
      </c>
      <c r="E64" s="18" t="s">
        <v>1</v>
      </c>
      <c r="F64" s="329">
        <v>50</v>
      </c>
      <c r="G64" s="39"/>
      <c r="H64" s="45"/>
    </row>
    <row r="65" spans="1:8" s="2" customFormat="1" ht="16.8" customHeight="1">
      <c r="A65" s="39"/>
      <c r="B65" s="45"/>
      <c r="C65" s="328" t="s">
        <v>173</v>
      </c>
      <c r="D65" s="328" t="s">
        <v>257</v>
      </c>
      <c r="E65" s="18" t="s">
        <v>1</v>
      </c>
      <c r="F65" s="329">
        <v>315.16</v>
      </c>
      <c r="G65" s="39"/>
      <c r="H65" s="45"/>
    </row>
    <row r="66" spans="1:8" s="2" customFormat="1" ht="16.8" customHeight="1">
      <c r="A66" s="39"/>
      <c r="B66" s="45"/>
      <c r="C66" s="330" t="s">
        <v>1372</v>
      </c>
      <c r="D66" s="39"/>
      <c r="E66" s="39"/>
      <c r="F66" s="39"/>
      <c r="G66" s="39"/>
      <c r="H66" s="45"/>
    </row>
    <row r="67" spans="1:8" s="2" customFormat="1" ht="16.8" customHeight="1">
      <c r="A67" s="39"/>
      <c r="B67" s="45"/>
      <c r="C67" s="328" t="s">
        <v>1179</v>
      </c>
      <c r="D67" s="328" t="s">
        <v>1180</v>
      </c>
      <c r="E67" s="18" t="s">
        <v>225</v>
      </c>
      <c r="F67" s="329">
        <v>315.16</v>
      </c>
      <c r="G67" s="39"/>
      <c r="H67" s="45"/>
    </row>
    <row r="68" spans="1:8" s="2" customFormat="1" ht="16.8" customHeight="1">
      <c r="A68" s="39"/>
      <c r="B68" s="45"/>
      <c r="C68" s="328" t="s">
        <v>1163</v>
      </c>
      <c r="D68" s="328" t="s">
        <v>1164</v>
      </c>
      <c r="E68" s="18" t="s">
        <v>225</v>
      </c>
      <c r="F68" s="329">
        <v>315.16</v>
      </c>
      <c r="G68" s="39"/>
      <c r="H68" s="45"/>
    </row>
    <row r="69" spans="1:8" s="2" customFormat="1" ht="16.8" customHeight="1">
      <c r="A69" s="39"/>
      <c r="B69" s="45"/>
      <c r="C69" s="328" t="s">
        <v>1167</v>
      </c>
      <c r="D69" s="328" t="s">
        <v>1168</v>
      </c>
      <c r="E69" s="18" t="s">
        <v>225</v>
      </c>
      <c r="F69" s="329">
        <v>315.16</v>
      </c>
      <c r="G69" s="39"/>
      <c r="H69" s="45"/>
    </row>
    <row r="70" spans="1:8" s="2" customFormat="1" ht="16.8" customHeight="1">
      <c r="A70" s="39"/>
      <c r="B70" s="45"/>
      <c r="C70" s="328" t="s">
        <v>1171</v>
      </c>
      <c r="D70" s="328" t="s">
        <v>1172</v>
      </c>
      <c r="E70" s="18" t="s">
        <v>225</v>
      </c>
      <c r="F70" s="329">
        <v>315.16</v>
      </c>
      <c r="G70" s="39"/>
      <c r="H70" s="45"/>
    </row>
    <row r="71" spans="1:8" s="2" customFormat="1" ht="16.8" customHeight="1">
      <c r="A71" s="39"/>
      <c r="B71" s="45"/>
      <c r="C71" s="328" t="s">
        <v>1175</v>
      </c>
      <c r="D71" s="328" t="s">
        <v>1176</v>
      </c>
      <c r="E71" s="18" t="s">
        <v>225</v>
      </c>
      <c r="F71" s="329">
        <v>315.16</v>
      </c>
      <c r="G71" s="39"/>
      <c r="H71" s="45"/>
    </row>
    <row r="72" spans="1:8" s="2" customFormat="1" ht="16.8" customHeight="1">
      <c r="A72" s="39"/>
      <c r="B72" s="45"/>
      <c r="C72" s="324" t="s">
        <v>175</v>
      </c>
      <c r="D72" s="325" t="s">
        <v>1</v>
      </c>
      <c r="E72" s="326" t="s">
        <v>1</v>
      </c>
      <c r="F72" s="327">
        <v>136.325</v>
      </c>
      <c r="G72" s="39"/>
      <c r="H72" s="45"/>
    </row>
    <row r="73" spans="1:8" s="2" customFormat="1" ht="16.8" customHeight="1">
      <c r="A73" s="39"/>
      <c r="B73" s="45"/>
      <c r="C73" s="328" t="s">
        <v>1</v>
      </c>
      <c r="D73" s="328" t="s">
        <v>1215</v>
      </c>
      <c r="E73" s="18" t="s">
        <v>1</v>
      </c>
      <c r="F73" s="329">
        <v>0</v>
      </c>
      <c r="G73" s="39"/>
      <c r="H73" s="45"/>
    </row>
    <row r="74" spans="1:8" s="2" customFormat="1" ht="16.8" customHeight="1">
      <c r="A74" s="39"/>
      <c r="B74" s="45"/>
      <c r="C74" s="328" t="s">
        <v>1</v>
      </c>
      <c r="D74" s="328" t="s">
        <v>1216</v>
      </c>
      <c r="E74" s="18" t="s">
        <v>1</v>
      </c>
      <c r="F74" s="329">
        <v>3</v>
      </c>
      <c r="G74" s="39"/>
      <c r="H74" s="45"/>
    </row>
    <row r="75" spans="1:8" s="2" customFormat="1" ht="16.8" customHeight="1">
      <c r="A75" s="39"/>
      <c r="B75" s="45"/>
      <c r="C75" s="328" t="s">
        <v>1</v>
      </c>
      <c r="D75" s="328" t="s">
        <v>1217</v>
      </c>
      <c r="E75" s="18" t="s">
        <v>1</v>
      </c>
      <c r="F75" s="329">
        <v>8.247</v>
      </c>
      <c r="G75" s="39"/>
      <c r="H75" s="45"/>
    </row>
    <row r="76" spans="1:8" s="2" customFormat="1" ht="16.8" customHeight="1">
      <c r="A76" s="39"/>
      <c r="B76" s="45"/>
      <c r="C76" s="328" t="s">
        <v>1</v>
      </c>
      <c r="D76" s="328" t="s">
        <v>1218</v>
      </c>
      <c r="E76" s="18" t="s">
        <v>1</v>
      </c>
      <c r="F76" s="329">
        <v>1.492</v>
      </c>
      <c r="G76" s="39"/>
      <c r="H76" s="45"/>
    </row>
    <row r="77" spans="1:8" s="2" customFormat="1" ht="16.8" customHeight="1">
      <c r="A77" s="39"/>
      <c r="B77" s="45"/>
      <c r="C77" s="328" t="s">
        <v>1</v>
      </c>
      <c r="D77" s="328" t="s">
        <v>1219</v>
      </c>
      <c r="E77" s="18" t="s">
        <v>1</v>
      </c>
      <c r="F77" s="329">
        <v>7.945</v>
      </c>
      <c r="G77" s="39"/>
      <c r="H77" s="45"/>
    </row>
    <row r="78" spans="1:8" s="2" customFormat="1" ht="16.8" customHeight="1">
      <c r="A78" s="39"/>
      <c r="B78" s="45"/>
      <c r="C78" s="328" t="s">
        <v>1</v>
      </c>
      <c r="D78" s="328" t="s">
        <v>1220</v>
      </c>
      <c r="E78" s="18" t="s">
        <v>1</v>
      </c>
      <c r="F78" s="329">
        <v>9</v>
      </c>
      <c r="G78" s="39"/>
      <c r="H78" s="45"/>
    </row>
    <row r="79" spans="1:8" s="2" customFormat="1" ht="16.8" customHeight="1">
      <c r="A79" s="39"/>
      <c r="B79" s="45"/>
      <c r="C79" s="328" t="s">
        <v>1</v>
      </c>
      <c r="D79" s="328" t="s">
        <v>1221</v>
      </c>
      <c r="E79" s="18" t="s">
        <v>1</v>
      </c>
      <c r="F79" s="329">
        <v>2.545</v>
      </c>
      <c r="G79" s="39"/>
      <c r="H79" s="45"/>
    </row>
    <row r="80" spans="1:8" s="2" customFormat="1" ht="16.8" customHeight="1">
      <c r="A80" s="39"/>
      <c r="B80" s="45"/>
      <c r="C80" s="328" t="s">
        <v>1</v>
      </c>
      <c r="D80" s="328" t="s">
        <v>1222</v>
      </c>
      <c r="E80" s="18" t="s">
        <v>1</v>
      </c>
      <c r="F80" s="329">
        <v>1.696</v>
      </c>
      <c r="G80" s="39"/>
      <c r="H80" s="45"/>
    </row>
    <row r="81" spans="1:8" s="2" customFormat="1" ht="16.8" customHeight="1">
      <c r="A81" s="39"/>
      <c r="B81" s="45"/>
      <c r="C81" s="328" t="s">
        <v>1</v>
      </c>
      <c r="D81" s="328" t="s">
        <v>1223</v>
      </c>
      <c r="E81" s="18" t="s">
        <v>1</v>
      </c>
      <c r="F81" s="329">
        <v>90</v>
      </c>
      <c r="G81" s="39"/>
      <c r="H81" s="45"/>
    </row>
    <row r="82" spans="1:8" s="2" customFormat="1" ht="16.8" customHeight="1">
      <c r="A82" s="39"/>
      <c r="B82" s="45"/>
      <c r="C82" s="328" t="s">
        <v>1</v>
      </c>
      <c r="D82" s="328" t="s">
        <v>1224</v>
      </c>
      <c r="E82" s="18" t="s">
        <v>1</v>
      </c>
      <c r="F82" s="329">
        <v>12.4</v>
      </c>
      <c r="G82" s="39"/>
      <c r="H82" s="45"/>
    </row>
    <row r="83" spans="1:8" s="2" customFormat="1" ht="16.8" customHeight="1">
      <c r="A83" s="39"/>
      <c r="B83" s="45"/>
      <c r="C83" s="328" t="s">
        <v>175</v>
      </c>
      <c r="D83" s="328" t="s">
        <v>312</v>
      </c>
      <c r="E83" s="18" t="s">
        <v>1</v>
      </c>
      <c r="F83" s="329">
        <v>136.325</v>
      </c>
      <c r="G83" s="39"/>
      <c r="H83" s="45"/>
    </row>
    <row r="84" spans="1:8" s="2" customFormat="1" ht="16.8" customHeight="1">
      <c r="A84" s="39"/>
      <c r="B84" s="45"/>
      <c r="C84" s="330" t="s">
        <v>1372</v>
      </c>
      <c r="D84" s="39"/>
      <c r="E84" s="39"/>
      <c r="F84" s="39"/>
      <c r="G84" s="39"/>
      <c r="H84" s="45"/>
    </row>
    <row r="85" spans="1:8" s="2" customFormat="1" ht="16.8" customHeight="1">
      <c r="A85" s="39"/>
      <c r="B85" s="45"/>
      <c r="C85" s="328" t="s">
        <v>1212</v>
      </c>
      <c r="D85" s="328" t="s">
        <v>1213</v>
      </c>
      <c r="E85" s="18" t="s">
        <v>225</v>
      </c>
      <c r="F85" s="329">
        <v>1094.776</v>
      </c>
      <c r="G85" s="39"/>
      <c r="H85" s="45"/>
    </row>
    <row r="86" spans="1:8" s="2" customFormat="1" ht="16.8" customHeight="1">
      <c r="A86" s="39"/>
      <c r="B86" s="45"/>
      <c r="C86" s="328" t="s">
        <v>1195</v>
      </c>
      <c r="D86" s="328" t="s">
        <v>1196</v>
      </c>
      <c r="E86" s="18" t="s">
        <v>225</v>
      </c>
      <c r="F86" s="329">
        <v>136.325</v>
      </c>
      <c r="G86" s="39"/>
      <c r="H86" s="45"/>
    </row>
    <row r="87" spans="1:8" s="2" customFormat="1" ht="16.8" customHeight="1">
      <c r="A87" s="39"/>
      <c r="B87" s="45"/>
      <c r="C87" s="328" t="s">
        <v>1199</v>
      </c>
      <c r="D87" s="328" t="s">
        <v>1200</v>
      </c>
      <c r="E87" s="18" t="s">
        <v>225</v>
      </c>
      <c r="F87" s="329">
        <v>136.325</v>
      </c>
      <c r="G87" s="39"/>
      <c r="H87" s="45"/>
    </row>
    <row r="88" spans="1:8" s="2" customFormat="1" ht="16.8" customHeight="1">
      <c r="A88" s="39"/>
      <c r="B88" s="45"/>
      <c r="C88" s="328" t="s">
        <v>1203</v>
      </c>
      <c r="D88" s="328" t="s">
        <v>1204</v>
      </c>
      <c r="E88" s="18" t="s">
        <v>225</v>
      </c>
      <c r="F88" s="329">
        <v>1094.776</v>
      </c>
      <c r="G88" s="39"/>
      <c r="H88" s="45"/>
    </row>
    <row r="89" spans="1:8" s="2" customFormat="1" ht="16.8" customHeight="1">
      <c r="A89" s="39"/>
      <c r="B89" s="45"/>
      <c r="C89" s="328" t="s">
        <v>1208</v>
      </c>
      <c r="D89" s="328" t="s">
        <v>1209</v>
      </c>
      <c r="E89" s="18" t="s">
        <v>225</v>
      </c>
      <c r="F89" s="329">
        <v>1094.776</v>
      </c>
      <c r="G89" s="39"/>
      <c r="H89" s="45"/>
    </row>
    <row r="90" spans="1:8" s="2" customFormat="1" ht="16.8" customHeight="1">
      <c r="A90" s="39"/>
      <c r="B90" s="45"/>
      <c r="C90" s="324" t="s">
        <v>177</v>
      </c>
      <c r="D90" s="325" t="s">
        <v>1</v>
      </c>
      <c r="E90" s="326" t="s">
        <v>1</v>
      </c>
      <c r="F90" s="327">
        <v>958.451</v>
      </c>
      <c r="G90" s="39"/>
      <c r="H90" s="45"/>
    </row>
    <row r="91" spans="1:8" s="2" customFormat="1" ht="16.8" customHeight="1">
      <c r="A91" s="39"/>
      <c r="B91" s="45"/>
      <c r="C91" s="328" t="s">
        <v>1</v>
      </c>
      <c r="D91" s="328" t="s">
        <v>1225</v>
      </c>
      <c r="E91" s="18" t="s">
        <v>1</v>
      </c>
      <c r="F91" s="329">
        <v>0</v>
      </c>
      <c r="G91" s="39"/>
      <c r="H91" s="45"/>
    </row>
    <row r="92" spans="1:8" s="2" customFormat="1" ht="16.8" customHeight="1">
      <c r="A92" s="39"/>
      <c r="B92" s="45"/>
      <c r="C92" s="328" t="s">
        <v>1</v>
      </c>
      <c r="D92" s="328" t="s">
        <v>1226</v>
      </c>
      <c r="E92" s="18" t="s">
        <v>1</v>
      </c>
      <c r="F92" s="329">
        <v>16.965</v>
      </c>
      <c r="G92" s="39"/>
      <c r="H92" s="45"/>
    </row>
    <row r="93" spans="1:8" s="2" customFormat="1" ht="16.8" customHeight="1">
      <c r="A93" s="39"/>
      <c r="B93" s="45"/>
      <c r="C93" s="328" t="s">
        <v>1</v>
      </c>
      <c r="D93" s="328" t="s">
        <v>1227</v>
      </c>
      <c r="E93" s="18" t="s">
        <v>1</v>
      </c>
      <c r="F93" s="329">
        <v>2.64</v>
      </c>
      <c r="G93" s="39"/>
      <c r="H93" s="45"/>
    </row>
    <row r="94" spans="1:8" s="2" customFormat="1" ht="16.8" customHeight="1">
      <c r="A94" s="39"/>
      <c r="B94" s="45"/>
      <c r="C94" s="328" t="s">
        <v>1</v>
      </c>
      <c r="D94" s="328" t="s">
        <v>815</v>
      </c>
      <c r="E94" s="18" t="s">
        <v>1</v>
      </c>
      <c r="F94" s="329">
        <v>156.4</v>
      </c>
      <c r="G94" s="39"/>
      <c r="H94" s="45"/>
    </row>
    <row r="95" spans="1:8" s="2" customFormat="1" ht="16.8" customHeight="1">
      <c r="A95" s="39"/>
      <c r="B95" s="45"/>
      <c r="C95" s="328" t="s">
        <v>1</v>
      </c>
      <c r="D95" s="328" t="s">
        <v>816</v>
      </c>
      <c r="E95" s="18" t="s">
        <v>1</v>
      </c>
      <c r="F95" s="329">
        <v>62.6</v>
      </c>
      <c r="G95" s="39"/>
      <c r="H95" s="45"/>
    </row>
    <row r="96" spans="1:8" s="2" customFormat="1" ht="16.8" customHeight="1">
      <c r="A96" s="39"/>
      <c r="B96" s="45"/>
      <c r="C96" s="328" t="s">
        <v>1</v>
      </c>
      <c r="D96" s="328" t="s">
        <v>1228</v>
      </c>
      <c r="E96" s="18" t="s">
        <v>1</v>
      </c>
      <c r="F96" s="329">
        <v>22.148</v>
      </c>
      <c r="G96" s="39"/>
      <c r="H96" s="45"/>
    </row>
    <row r="97" spans="1:8" s="2" customFormat="1" ht="16.8" customHeight="1">
      <c r="A97" s="39"/>
      <c r="B97" s="45"/>
      <c r="C97" s="328" t="s">
        <v>1</v>
      </c>
      <c r="D97" s="328" t="s">
        <v>1229</v>
      </c>
      <c r="E97" s="18" t="s">
        <v>1</v>
      </c>
      <c r="F97" s="329">
        <v>1.728</v>
      </c>
      <c r="G97" s="39"/>
      <c r="H97" s="45"/>
    </row>
    <row r="98" spans="1:8" s="2" customFormat="1" ht="16.8" customHeight="1">
      <c r="A98" s="39"/>
      <c r="B98" s="45"/>
      <c r="C98" s="328" t="s">
        <v>1</v>
      </c>
      <c r="D98" s="328" t="s">
        <v>818</v>
      </c>
      <c r="E98" s="18" t="s">
        <v>1</v>
      </c>
      <c r="F98" s="329">
        <v>160</v>
      </c>
      <c r="G98" s="39"/>
      <c r="H98" s="45"/>
    </row>
    <row r="99" spans="1:8" s="2" customFormat="1" ht="16.8" customHeight="1">
      <c r="A99" s="39"/>
      <c r="B99" s="45"/>
      <c r="C99" s="328" t="s">
        <v>1</v>
      </c>
      <c r="D99" s="328" t="s">
        <v>1230</v>
      </c>
      <c r="E99" s="18" t="s">
        <v>1</v>
      </c>
      <c r="F99" s="329">
        <v>100.531</v>
      </c>
      <c r="G99" s="39"/>
      <c r="H99" s="45"/>
    </row>
    <row r="100" spans="1:8" s="2" customFormat="1" ht="16.8" customHeight="1">
      <c r="A100" s="39"/>
      <c r="B100" s="45"/>
      <c r="C100" s="328" t="s">
        <v>1</v>
      </c>
      <c r="D100" s="328" t="s">
        <v>804</v>
      </c>
      <c r="E100" s="18" t="s">
        <v>1</v>
      </c>
      <c r="F100" s="329">
        <v>1.4</v>
      </c>
      <c r="G100" s="39"/>
      <c r="H100" s="45"/>
    </row>
    <row r="101" spans="1:8" s="2" customFormat="1" ht="16.8" customHeight="1">
      <c r="A101" s="39"/>
      <c r="B101" s="45"/>
      <c r="C101" s="328" t="s">
        <v>1</v>
      </c>
      <c r="D101" s="328" t="s">
        <v>777</v>
      </c>
      <c r="E101" s="18" t="s">
        <v>1</v>
      </c>
      <c r="F101" s="329">
        <v>3.08</v>
      </c>
      <c r="G101" s="39"/>
      <c r="H101" s="45"/>
    </row>
    <row r="102" spans="1:8" s="2" customFormat="1" ht="16.8" customHeight="1">
      <c r="A102" s="39"/>
      <c r="B102" s="45"/>
      <c r="C102" s="328" t="s">
        <v>1</v>
      </c>
      <c r="D102" s="328" t="s">
        <v>778</v>
      </c>
      <c r="E102" s="18" t="s">
        <v>1</v>
      </c>
      <c r="F102" s="329">
        <v>0.64</v>
      </c>
      <c r="G102" s="39"/>
      <c r="H102" s="45"/>
    </row>
    <row r="103" spans="1:8" s="2" customFormat="1" ht="16.8" customHeight="1">
      <c r="A103" s="39"/>
      <c r="B103" s="45"/>
      <c r="C103" s="328" t="s">
        <v>1</v>
      </c>
      <c r="D103" s="328" t="s">
        <v>779</v>
      </c>
      <c r="E103" s="18" t="s">
        <v>1</v>
      </c>
      <c r="F103" s="329">
        <v>0.21</v>
      </c>
      <c r="G103" s="39"/>
      <c r="H103" s="45"/>
    </row>
    <row r="104" spans="1:8" s="2" customFormat="1" ht="16.8" customHeight="1">
      <c r="A104" s="39"/>
      <c r="B104" s="45"/>
      <c r="C104" s="328" t="s">
        <v>1</v>
      </c>
      <c r="D104" s="328" t="s">
        <v>819</v>
      </c>
      <c r="E104" s="18" t="s">
        <v>1</v>
      </c>
      <c r="F104" s="329">
        <v>83.468</v>
      </c>
      <c r="G104" s="39"/>
      <c r="H104" s="45"/>
    </row>
    <row r="105" spans="1:8" s="2" customFormat="1" ht="16.8" customHeight="1">
      <c r="A105" s="39"/>
      <c r="B105" s="45"/>
      <c r="C105" s="328" t="s">
        <v>1</v>
      </c>
      <c r="D105" s="328" t="s">
        <v>820</v>
      </c>
      <c r="E105" s="18" t="s">
        <v>1</v>
      </c>
      <c r="F105" s="329">
        <v>7.905</v>
      </c>
      <c r="G105" s="39"/>
      <c r="H105" s="45"/>
    </row>
    <row r="106" spans="1:8" s="2" customFormat="1" ht="16.8" customHeight="1">
      <c r="A106" s="39"/>
      <c r="B106" s="45"/>
      <c r="C106" s="328" t="s">
        <v>1</v>
      </c>
      <c r="D106" s="328" t="s">
        <v>821</v>
      </c>
      <c r="E106" s="18" t="s">
        <v>1</v>
      </c>
      <c r="F106" s="329">
        <v>24.955</v>
      </c>
      <c r="G106" s="39"/>
      <c r="H106" s="45"/>
    </row>
    <row r="107" spans="1:8" s="2" customFormat="1" ht="16.8" customHeight="1">
      <c r="A107" s="39"/>
      <c r="B107" s="45"/>
      <c r="C107" s="328" t="s">
        <v>1</v>
      </c>
      <c r="D107" s="328" t="s">
        <v>822</v>
      </c>
      <c r="E107" s="18" t="s">
        <v>1</v>
      </c>
      <c r="F107" s="329">
        <v>13.099</v>
      </c>
      <c r="G107" s="39"/>
      <c r="H107" s="45"/>
    </row>
    <row r="108" spans="1:8" s="2" customFormat="1" ht="16.8" customHeight="1">
      <c r="A108" s="39"/>
      <c r="B108" s="45"/>
      <c r="C108" s="328" t="s">
        <v>1</v>
      </c>
      <c r="D108" s="328" t="s">
        <v>1231</v>
      </c>
      <c r="E108" s="18" t="s">
        <v>1</v>
      </c>
      <c r="F108" s="329">
        <v>2</v>
      </c>
      <c r="G108" s="39"/>
      <c r="H108" s="45"/>
    </row>
    <row r="109" spans="1:8" s="2" customFormat="1" ht="16.8" customHeight="1">
      <c r="A109" s="39"/>
      <c r="B109" s="45"/>
      <c r="C109" s="328" t="s">
        <v>1</v>
      </c>
      <c r="D109" s="328" t="s">
        <v>823</v>
      </c>
      <c r="E109" s="18" t="s">
        <v>1</v>
      </c>
      <c r="F109" s="329">
        <v>3.175</v>
      </c>
      <c r="G109" s="39"/>
      <c r="H109" s="45"/>
    </row>
    <row r="110" spans="1:8" s="2" customFormat="1" ht="16.8" customHeight="1">
      <c r="A110" s="39"/>
      <c r="B110" s="45"/>
      <c r="C110" s="328" t="s">
        <v>1</v>
      </c>
      <c r="D110" s="328" t="s">
        <v>806</v>
      </c>
      <c r="E110" s="18" t="s">
        <v>1</v>
      </c>
      <c r="F110" s="329">
        <v>9.588</v>
      </c>
      <c r="G110" s="39"/>
      <c r="H110" s="45"/>
    </row>
    <row r="111" spans="1:8" s="2" customFormat="1" ht="16.8" customHeight="1">
      <c r="A111" s="39"/>
      <c r="B111" s="45"/>
      <c r="C111" s="328" t="s">
        <v>1</v>
      </c>
      <c r="D111" s="328" t="s">
        <v>807</v>
      </c>
      <c r="E111" s="18" t="s">
        <v>1</v>
      </c>
      <c r="F111" s="329">
        <v>0.423</v>
      </c>
      <c r="G111" s="39"/>
      <c r="H111" s="45"/>
    </row>
    <row r="112" spans="1:8" s="2" customFormat="1" ht="16.8" customHeight="1">
      <c r="A112" s="39"/>
      <c r="B112" s="45"/>
      <c r="C112" s="328" t="s">
        <v>1</v>
      </c>
      <c r="D112" s="328" t="s">
        <v>808</v>
      </c>
      <c r="E112" s="18" t="s">
        <v>1</v>
      </c>
      <c r="F112" s="329">
        <v>15.708</v>
      </c>
      <c r="G112" s="39"/>
      <c r="H112" s="45"/>
    </row>
    <row r="113" spans="1:8" s="2" customFormat="1" ht="16.8" customHeight="1">
      <c r="A113" s="39"/>
      <c r="B113" s="45"/>
      <c r="C113" s="328" t="s">
        <v>1</v>
      </c>
      <c r="D113" s="328" t="s">
        <v>809</v>
      </c>
      <c r="E113" s="18" t="s">
        <v>1</v>
      </c>
      <c r="F113" s="329">
        <v>0.462</v>
      </c>
      <c r="G113" s="39"/>
      <c r="H113" s="45"/>
    </row>
    <row r="114" spans="1:8" s="2" customFormat="1" ht="16.8" customHeight="1">
      <c r="A114" s="39"/>
      <c r="B114" s="45"/>
      <c r="C114" s="328" t="s">
        <v>1</v>
      </c>
      <c r="D114" s="328" t="s">
        <v>797</v>
      </c>
      <c r="E114" s="18" t="s">
        <v>1</v>
      </c>
      <c r="F114" s="329">
        <v>30.251</v>
      </c>
      <c r="G114" s="39"/>
      <c r="H114" s="45"/>
    </row>
    <row r="115" spans="1:8" s="2" customFormat="1" ht="16.8" customHeight="1">
      <c r="A115" s="39"/>
      <c r="B115" s="45"/>
      <c r="C115" s="328" t="s">
        <v>1</v>
      </c>
      <c r="D115" s="328" t="s">
        <v>798</v>
      </c>
      <c r="E115" s="18" t="s">
        <v>1</v>
      </c>
      <c r="F115" s="329">
        <v>2.546</v>
      </c>
      <c r="G115" s="39"/>
      <c r="H115" s="45"/>
    </row>
    <row r="116" spans="1:8" s="2" customFormat="1" ht="16.8" customHeight="1">
      <c r="A116" s="39"/>
      <c r="B116" s="45"/>
      <c r="C116" s="328" t="s">
        <v>1</v>
      </c>
      <c r="D116" s="328" t="s">
        <v>780</v>
      </c>
      <c r="E116" s="18" t="s">
        <v>1</v>
      </c>
      <c r="F116" s="329">
        <v>8.36</v>
      </c>
      <c r="G116" s="39"/>
      <c r="H116" s="45"/>
    </row>
    <row r="117" spans="1:8" s="2" customFormat="1" ht="16.8" customHeight="1">
      <c r="A117" s="39"/>
      <c r="B117" s="45"/>
      <c r="C117" s="328" t="s">
        <v>1</v>
      </c>
      <c r="D117" s="328" t="s">
        <v>781</v>
      </c>
      <c r="E117" s="18" t="s">
        <v>1</v>
      </c>
      <c r="F117" s="329">
        <v>2.8</v>
      </c>
      <c r="G117" s="39"/>
      <c r="H117" s="45"/>
    </row>
    <row r="118" spans="1:8" s="2" customFormat="1" ht="16.8" customHeight="1">
      <c r="A118" s="39"/>
      <c r="B118" s="45"/>
      <c r="C118" s="328" t="s">
        <v>1</v>
      </c>
      <c r="D118" s="328" t="s">
        <v>1232</v>
      </c>
      <c r="E118" s="18" t="s">
        <v>1</v>
      </c>
      <c r="F118" s="329">
        <v>50.6</v>
      </c>
      <c r="G118" s="39"/>
      <c r="H118" s="45"/>
    </row>
    <row r="119" spans="1:8" s="2" customFormat="1" ht="16.8" customHeight="1">
      <c r="A119" s="39"/>
      <c r="B119" s="45"/>
      <c r="C119" s="328" t="s">
        <v>1</v>
      </c>
      <c r="D119" s="328" t="s">
        <v>783</v>
      </c>
      <c r="E119" s="18" t="s">
        <v>1</v>
      </c>
      <c r="F119" s="329">
        <v>17.85</v>
      </c>
      <c r="G119" s="39"/>
      <c r="H119" s="45"/>
    </row>
    <row r="120" spans="1:8" s="2" customFormat="1" ht="16.8" customHeight="1">
      <c r="A120" s="39"/>
      <c r="B120" s="45"/>
      <c r="C120" s="328" t="s">
        <v>1</v>
      </c>
      <c r="D120" s="328" t="s">
        <v>1233</v>
      </c>
      <c r="E120" s="18" t="s">
        <v>1</v>
      </c>
      <c r="F120" s="329">
        <v>25.578</v>
      </c>
      <c r="G120" s="39"/>
      <c r="H120" s="45"/>
    </row>
    <row r="121" spans="1:8" s="2" customFormat="1" ht="16.8" customHeight="1">
      <c r="A121" s="39"/>
      <c r="B121" s="45"/>
      <c r="C121" s="328" t="s">
        <v>1</v>
      </c>
      <c r="D121" s="328" t="s">
        <v>785</v>
      </c>
      <c r="E121" s="18" t="s">
        <v>1</v>
      </c>
      <c r="F121" s="329">
        <v>10.472</v>
      </c>
      <c r="G121" s="39"/>
      <c r="H121" s="45"/>
    </row>
    <row r="122" spans="1:8" s="2" customFormat="1" ht="16.8" customHeight="1">
      <c r="A122" s="39"/>
      <c r="B122" s="45"/>
      <c r="C122" s="328" t="s">
        <v>1</v>
      </c>
      <c r="D122" s="328" t="s">
        <v>786</v>
      </c>
      <c r="E122" s="18" t="s">
        <v>1</v>
      </c>
      <c r="F122" s="329">
        <v>14.52</v>
      </c>
      <c r="G122" s="39"/>
      <c r="H122" s="45"/>
    </row>
    <row r="123" spans="1:8" s="2" customFormat="1" ht="16.8" customHeight="1">
      <c r="A123" s="39"/>
      <c r="B123" s="45"/>
      <c r="C123" s="328" t="s">
        <v>1</v>
      </c>
      <c r="D123" s="328" t="s">
        <v>787</v>
      </c>
      <c r="E123" s="18" t="s">
        <v>1</v>
      </c>
      <c r="F123" s="329">
        <v>5.1</v>
      </c>
      <c r="G123" s="39"/>
      <c r="H123" s="45"/>
    </row>
    <row r="124" spans="1:8" s="2" customFormat="1" ht="16.8" customHeight="1">
      <c r="A124" s="39"/>
      <c r="B124" s="45"/>
      <c r="C124" s="328" t="s">
        <v>1</v>
      </c>
      <c r="D124" s="328" t="s">
        <v>788</v>
      </c>
      <c r="E124" s="18" t="s">
        <v>1</v>
      </c>
      <c r="F124" s="329">
        <v>2.262</v>
      </c>
      <c r="G124" s="39"/>
      <c r="H124" s="45"/>
    </row>
    <row r="125" spans="1:8" s="2" customFormat="1" ht="16.8" customHeight="1">
      <c r="A125" s="39"/>
      <c r="B125" s="45"/>
      <c r="C125" s="328" t="s">
        <v>1</v>
      </c>
      <c r="D125" s="328" t="s">
        <v>789</v>
      </c>
      <c r="E125" s="18" t="s">
        <v>1</v>
      </c>
      <c r="F125" s="329">
        <v>5.005</v>
      </c>
      <c r="G125" s="39"/>
      <c r="H125" s="45"/>
    </row>
    <row r="126" spans="1:8" s="2" customFormat="1" ht="16.8" customHeight="1">
      <c r="A126" s="39"/>
      <c r="B126" s="45"/>
      <c r="C126" s="328" t="s">
        <v>1</v>
      </c>
      <c r="D126" s="328" t="s">
        <v>790</v>
      </c>
      <c r="E126" s="18" t="s">
        <v>1</v>
      </c>
      <c r="F126" s="329">
        <v>5.5</v>
      </c>
      <c r="G126" s="39"/>
      <c r="H126" s="45"/>
    </row>
    <row r="127" spans="1:8" s="2" customFormat="1" ht="16.8" customHeight="1">
      <c r="A127" s="39"/>
      <c r="B127" s="45"/>
      <c r="C127" s="328" t="s">
        <v>1</v>
      </c>
      <c r="D127" s="328" t="s">
        <v>791</v>
      </c>
      <c r="E127" s="18" t="s">
        <v>1</v>
      </c>
      <c r="F127" s="329">
        <v>0.45</v>
      </c>
      <c r="G127" s="39"/>
      <c r="H127" s="45"/>
    </row>
    <row r="128" spans="1:8" s="2" customFormat="1" ht="16.8" customHeight="1">
      <c r="A128" s="39"/>
      <c r="B128" s="45"/>
      <c r="C128" s="328" t="s">
        <v>1</v>
      </c>
      <c r="D128" s="328" t="s">
        <v>792</v>
      </c>
      <c r="E128" s="18" t="s">
        <v>1</v>
      </c>
      <c r="F128" s="329">
        <v>0.9</v>
      </c>
      <c r="G128" s="39"/>
      <c r="H128" s="45"/>
    </row>
    <row r="129" spans="1:8" s="2" customFormat="1" ht="16.8" customHeight="1">
      <c r="A129" s="39"/>
      <c r="B129" s="45"/>
      <c r="C129" s="328" t="s">
        <v>1</v>
      </c>
      <c r="D129" s="328" t="s">
        <v>1234</v>
      </c>
      <c r="E129" s="18" t="s">
        <v>1</v>
      </c>
      <c r="F129" s="329">
        <v>87.132</v>
      </c>
      <c r="G129" s="39"/>
      <c r="H129" s="45"/>
    </row>
    <row r="130" spans="1:8" s="2" customFormat="1" ht="16.8" customHeight="1">
      <c r="A130" s="39"/>
      <c r="B130" s="45"/>
      <c r="C130" s="328" t="s">
        <v>177</v>
      </c>
      <c r="D130" s="328" t="s">
        <v>312</v>
      </c>
      <c r="E130" s="18" t="s">
        <v>1</v>
      </c>
      <c r="F130" s="329">
        <v>958.451</v>
      </c>
      <c r="G130" s="39"/>
      <c r="H130" s="45"/>
    </row>
    <row r="131" spans="1:8" s="2" customFormat="1" ht="16.8" customHeight="1">
      <c r="A131" s="39"/>
      <c r="B131" s="45"/>
      <c r="C131" s="330" t="s">
        <v>1372</v>
      </c>
      <c r="D131" s="39"/>
      <c r="E131" s="39"/>
      <c r="F131" s="39"/>
      <c r="G131" s="39"/>
      <c r="H131" s="45"/>
    </row>
    <row r="132" spans="1:8" s="2" customFormat="1" ht="16.8" customHeight="1">
      <c r="A132" s="39"/>
      <c r="B132" s="45"/>
      <c r="C132" s="328" t="s">
        <v>1212</v>
      </c>
      <c r="D132" s="328" t="s">
        <v>1213</v>
      </c>
      <c r="E132" s="18" t="s">
        <v>225</v>
      </c>
      <c r="F132" s="329">
        <v>1094.776</v>
      </c>
      <c r="G132" s="39"/>
      <c r="H132" s="45"/>
    </row>
    <row r="133" spans="1:8" s="2" customFormat="1" ht="16.8" customHeight="1">
      <c r="A133" s="39"/>
      <c r="B133" s="45"/>
      <c r="C133" s="328" t="s">
        <v>1203</v>
      </c>
      <c r="D133" s="328" t="s">
        <v>1204</v>
      </c>
      <c r="E133" s="18" t="s">
        <v>225</v>
      </c>
      <c r="F133" s="329">
        <v>1094.776</v>
      </c>
      <c r="G133" s="39"/>
      <c r="H133" s="45"/>
    </row>
    <row r="134" spans="1:8" s="2" customFormat="1" ht="16.8" customHeight="1">
      <c r="A134" s="39"/>
      <c r="B134" s="45"/>
      <c r="C134" s="328" t="s">
        <v>1208</v>
      </c>
      <c r="D134" s="328" t="s">
        <v>1209</v>
      </c>
      <c r="E134" s="18" t="s">
        <v>225</v>
      </c>
      <c r="F134" s="329">
        <v>1094.776</v>
      </c>
      <c r="G134" s="39"/>
      <c r="H134" s="45"/>
    </row>
    <row r="135" spans="1:8" s="2" customFormat="1" ht="16.8" customHeight="1">
      <c r="A135" s="39"/>
      <c r="B135" s="45"/>
      <c r="C135" s="324" t="s">
        <v>179</v>
      </c>
      <c r="D135" s="325" t="s">
        <v>1</v>
      </c>
      <c r="E135" s="326" t="s">
        <v>1</v>
      </c>
      <c r="F135" s="327">
        <v>8.4</v>
      </c>
      <c r="G135" s="39"/>
      <c r="H135" s="45"/>
    </row>
    <row r="136" spans="1:8" s="2" customFormat="1" ht="16.8" customHeight="1">
      <c r="A136" s="39"/>
      <c r="B136" s="45"/>
      <c r="C136" s="328" t="s">
        <v>1</v>
      </c>
      <c r="D136" s="328" t="s">
        <v>249</v>
      </c>
      <c r="E136" s="18" t="s">
        <v>1</v>
      </c>
      <c r="F136" s="329">
        <v>0</v>
      </c>
      <c r="G136" s="39"/>
      <c r="H136" s="45"/>
    </row>
    <row r="137" spans="1:8" s="2" customFormat="1" ht="16.8" customHeight="1">
      <c r="A137" s="39"/>
      <c r="B137" s="45"/>
      <c r="C137" s="328" t="s">
        <v>1</v>
      </c>
      <c r="D137" s="328" t="s">
        <v>1113</v>
      </c>
      <c r="E137" s="18" t="s">
        <v>1</v>
      </c>
      <c r="F137" s="329">
        <v>8.4</v>
      </c>
      <c r="G137" s="39"/>
      <c r="H137" s="45"/>
    </row>
    <row r="138" spans="1:8" s="2" customFormat="1" ht="16.8" customHeight="1">
      <c r="A138" s="39"/>
      <c r="B138" s="45"/>
      <c r="C138" s="328" t="s">
        <v>179</v>
      </c>
      <c r="D138" s="328" t="s">
        <v>257</v>
      </c>
      <c r="E138" s="18" t="s">
        <v>1</v>
      </c>
      <c r="F138" s="329">
        <v>8.4</v>
      </c>
      <c r="G138" s="39"/>
      <c r="H138" s="45"/>
    </row>
    <row r="139" spans="1:8" s="2" customFormat="1" ht="16.8" customHeight="1">
      <c r="A139" s="39"/>
      <c r="B139" s="45"/>
      <c r="C139" s="330" t="s">
        <v>1372</v>
      </c>
      <c r="D139" s="39"/>
      <c r="E139" s="39"/>
      <c r="F139" s="39"/>
      <c r="G139" s="39"/>
      <c r="H139" s="45"/>
    </row>
    <row r="140" spans="1:8" s="2" customFormat="1" ht="16.8" customHeight="1">
      <c r="A140" s="39"/>
      <c r="B140" s="45"/>
      <c r="C140" s="328" t="s">
        <v>1110</v>
      </c>
      <c r="D140" s="328" t="s">
        <v>1111</v>
      </c>
      <c r="E140" s="18" t="s">
        <v>225</v>
      </c>
      <c r="F140" s="329">
        <v>8.4</v>
      </c>
      <c r="G140" s="39"/>
      <c r="H140" s="45"/>
    </row>
    <row r="141" spans="1:8" s="2" customFormat="1" ht="16.8" customHeight="1">
      <c r="A141" s="39"/>
      <c r="B141" s="45"/>
      <c r="C141" s="328" t="s">
        <v>1146</v>
      </c>
      <c r="D141" s="328" t="s">
        <v>1147</v>
      </c>
      <c r="E141" s="18" t="s">
        <v>225</v>
      </c>
      <c r="F141" s="329">
        <v>88.026</v>
      </c>
      <c r="G141" s="39"/>
      <c r="H141" s="45"/>
    </row>
    <row r="142" spans="1:8" s="2" customFormat="1" ht="16.8" customHeight="1">
      <c r="A142" s="39"/>
      <c r="B142" s="45"/>
      <c r="C142" s="328" t="s">
        <v>1115</v>
      </c>
      <c r="D142" s="328" t="s">
        <v>1116</v>
      </c>
      <c r="E142" s="18" t="s">
        <v>225</v>
      </c>
      <c r="F142" s="329">
        <v>9.24</v>
      </c>
      <c r="G142" s="39"/>
      <c r="H142" s="45"/>
    </row>
    <row r="143" spans="1:8" s="2" customFormat="1" ht="16.8" customHeight="1">
      <c r="A143" s="39"/>
      <c r="B143" s="45"/>
      <c r="C143" s="324" t="s">
        <v>181</v>
      </c>
      <c r="D143" s="325" t="s">
        <v>1</v>
      </c>
      <c r="E143" s="326" t="s">
        <v>1</v>
      </c>
      <c r="F143" s="327">
        <v>240.36</v>
      </c>
      <c r="G143" s="39"/>
      <c r="H143" s="45"/>
    </row>
    <row r="144" spans="1:8" s="2" customFormat="1" ht="16.8" customHeight="1">
      <c r="A144" s="39"/>
      <c r="B144" s="45"/>
      <c r="C144" s="328" t="s">
        <v>1</v>
      </c>
      <c r="D144" s="328" t="s">
        <v>421</v>
      </c>
      <c r="E144" s="18" t="s">
        <v>1</v>
      </c>
      <c r="F144" s="329">
        <v>0</v>
      </c>
      <c r="G144" s="39"/>
      <c r="H144" s="45"/>
    </row>
    <row r="145" spans="1:8" s="2" customFormat="1" ht="16.8" customHeight="1">
      <c r="A145" s="39"/>
      <c r="B145" s="45"/>
      <c r="C145" s="328" t="s">
        <v>1</v>
      </c>
      <c r="D145" s="328" t="s">
        <v>422</v>
      </c>
      <c r="E145" s="18" t="s">
        <v>1</v>
      </c>
      <c r="F145" s="329">
        <v>75.052</v>
      </c>
      <c r="G145" s="39"/>
      <c r="H145" s="45"/>
    </row>
    <row r="146" spans="1:8" s="2" customFormat="1" ht="16.8" customHeight="1">
      <c r="A146" s="39"/>
      <c r="B146" s="45"/>
      <c r="C146" s="328" t="s">
        <v>1</v>
      </c>
      <c r="D146" s="328" t="s">
        <v>423</v>
      </c>
      <c r="E146" s="18" t="s">
        <v>1</v>
      </c>
      <c r="F146" s="329">
        <v>1.294</v>
      </c>
      <c r="G146" s="39"/>
      <c r="H146" s="45"/>
    </row>
    <row r="147" spans="1:8" s="2" customFormat="1" ht="16.8" customHeight="1">
      <c r="A147" s="39"/>
      <c r="B147" s="45"/>
      <c r="C147" s="328" t="s">
        <v>1</v>
      </c>
      <c r="D147" s="328" t="s">
        <v>424</v>
      </c>
      <c r="E147" s="18" t="s">
        <v>1</v>
      </c>
      <c r="F147" s="329">
        <v>7.464</v>
      </c>
      <c r="G147" s="39"/>
      <c r="H147" s="45"/>
    </row>
    <row r="148" spans="1:8" s="2" customFormat="1" ht="16.8" customHeight="1">
      <c r="A148" s="39"/>
      <c r="B148" s="45"/>
      <c r="C148" s="328" t="s">
        <v>1</v>
      </c>
      <c r="D148" s="328" t="s">
        <v>424</v>
      </c>
      <c r="E148" s="18" t="s">
        <v>1</v>
      </c>
      <c r="F148" s="329">
        <v>7.464</v>
      </c>
      <c r="G148" s="39"/>
      <c r="H148" s="45"/>
    </row>
    <row r="149" spans="1:8" s="2" customFormat="1" ht="16.8" customHeight="1">
      <c r="A149" s="39"/>
      <c r="B149" s="45"/>
      <c r="C149" s="328" t="s">
        <v>1</v>
      </c>
      <c r="D149" s="328" t="s">
        <v>425</v>
      </c>
      <c r="E149" s="18" t="s">
        <v>1</v>
      </c>
      <c r="F149" s="329">
        <v>2.776</v>
      </c>
      <c r="G149" s="39"/>
      <c r="H149" s="45"/>
    </row>
    <row r="150" spans="1:8" s="2" customFormat="1" ht="16.8" customHeight="1">
      <c r="A150" s="39"/>
      <c r="B150" s="45"/>
      <c r="C150" s="328" t="s">
        <v>1</v>
      </c>
      <c r="D150" s="328" t="s">
        <v>426</v>
      </c>
      <c r="E150" s="18" t="s">
        <v>1</v>
      </c>
      <c r="F150" s="329">
        <v>38.192</v>
      </c>
      <c r="G150" s="39"/>
      <c r="H150" s="45"/>
    </row>
    <row r="151" spans="1:8" s="2" customFormat="1" ht="16.8" customHeight="1">
      <c r="A151" s="39"/>
      <c r="B151" s="45"/>
      <c r="C151" s="328" t="s">
        <v>1</v>
      </c>
      <c r="D151" s="328" t="s">
        <v>427</v>
      </c>
      <c r="E151" s="18" t="s">
        <v>1</v>
      </c>
      <c r="F151" s="329">
        <v>24.552</v>
      </c>
      <c r="G151" s="39"/>
      <c r="H151" s="45"/>
    </row>
    <row r="152" spans="1:8" s="2" customFormat="1" ht="16.8" customHeight="1">
      <c r="A152" s="39"/>
      <c r="B152" s="45"/>
      <c r="C152" s="328" t="s">
        <v>1</v>
      </c>
      <c r="D152" s="328" t="s">
        <v>428</v>
      </c>
      <c r="E152" s="18" t="s">
        <v>1</v>
      </c>
      <c r="F152" s="329">
        <v>24.408</v>
      </c>
      <c r="G152" s="39"/>
      <c r="H152" s="45"/>
    </row>
    <row r="153" spans="1:8" s="2" customFormat="1" ht="16.8" customHeight="1">
      <c r="A153" s="39"/>
      <c r="B153" s="45"/>
      <c r="C153" s="328" t="s">
        <v>1</v>
      </c>
      <c r="D153" s="328" t="s">
        <v>429</v>
      </c>
      <c r="E153" s="18" t="s">
        <v>1</v>
      </c>
      <c r="F153" s="329">
        <v>3.882</v>
      </c>
      <c r="G153" s="39"/>
      <c r="H153" s="45"/>
    </row>
    <row r="154" spans="1:8" s="2" customFormat="1" ht="16.8" customHeight="1">
      <c r="A154" s="39"/>
      <c r="B154" s="45"/>
      <c r="C154" s="328" t="s">
        <v>1</v>
      </c>
      <c r="D154" s="328" t="s">
        <v>430</v>
      </c>
      <c r="E154" s="18" t="s">
        <v>1</v>
      </c>
      <c r="F154" s="329">
        <v>3.618</v>
      </c>
      <c r="G154" s="39"/>
      <c r="H154" s="45"/>
    </row>
    <row r="155" spans="1:8" s="2" customFormat="1" ht="16.8" customHeight="1">
      <c r="A155" s="39"/>
      <c r="B155" s="45"/>
      <c r="C155" s="328" t="s">
        <v>1</v>
      </c>
      <c r="D155" s="328" t="s">
        <v>431</v>
      </c>
      <c r="E155" s="18" t="s">
        <v>1</v>
      </c>
      <c r="F155" s="329">
        <v>1.266</v>
      </c>
      <c r="G155" s="39"/>
      <c r="H155" s="45"/>
    </row>
    <row r="156" spans="1:8" s="2" customFormat="1" ht="16.8" customHeight="1">
      <c r="A156" s="39"/>
      <c r="B156" s="45"/>
      <c r="C156" s="328" t="s">
        <v>1</v>
      </c>
      <c r="D156" s="328" t="s">
        <v>432</v>
      </c>
      <c r="E156" s="18" t="s">
        <v>1</v>
      </c>
      <c r="F156" s="329">
        <v>13.18</v>
      </c>
      <c r="G156" s="39"/>
      <c r="H156" s="45"/>
    </row>
    <row r="157" spans="1:8" s="2" customFormat="1" ht="16.8" customHeight="1">
      <c r="A157" s="39"/>
      <c r="B157" s="45"/>
      <c r="C157" s="328" t="s">
        <v>1</v>
      </c>
      <c r="D157" s="328" t="s">
        <v>433</v>
      </c>
      <c r="E157" s="18" t="s">
        <v>1</v>
      </c>
      <c r="F157" s="329">
        <v>1.194</v>
      </c>
      <c r="G157" s="39"/>
      <c r="H157" s="45"/>
    </row>
    <row r="158" spans="1:8" s="2" customFormat="1" ht="16.8" customHeight="1">
      <c r="A158" s="39"/>
      <c r="B158" s="45"/>
      <c r="C158" s="328" t="s">
        <v>1</v>
      </c>
      <c r="D158" s="328" t="s">
        <v>434</v>
      </c>
      <c r="E158" s="18" t="s">
        <v>1</v>
      </c>
      <c r="F158" s="329">
        <v>13.716</v>
      </c>
      <c r="G158" s="39"/>
      <c r="H158" s="45"/>
    </row>
    <row r="159" spans="1:8" s="2" customFormat="1" ht="16.8" customHeight="1">
      <c r="A159" s="39"/>
      <c r="B159" s="45"/>
      <c r="C159" s="328" t="s">
        <v>1</v>
      </c>
      <c r="D159" s="328" t="s">
        <v>435</v>
      </c>
      <c r="E159" s="18" t="s">
        <v>1</v>
      </c>
      <c r="F159" s="329">
        <v>8.382</v>
      </c>
      <c r="G159" s="39"/>
      <c r="H159" s="45"/>
    </row>
    <row r="160" spans="1:8" s="2" customFormat="1" ht="16.8" customHeight="1">
      <c r="A160" s="39"/>
      <c r="B160" s="45"/>
      <c r="C160" s="328" t="s">
        <v>1</v>
      </c>
      <c r="D160" s="328" t="s">
        <v>436</v>
      </c>
      <c r="E160" s="18" t="s">
        <v>1</v>
      </c>
      <c r="F160" s="329">
        <v>0.756</v>
      </c>
      <c r="G160" s="39"/>
      <c r="H160" s="45"/>
    </row>
    <row r="161" spans="1:8" s="2" customFormat="1" ht="16.8" customHeight="1">
      <c r="A161" s="39"/>
      <c r="B161" s="45"/>
      <c r="C161" s="328" t="s">
        <v>1</v>
      </c>
      <c r="D161" s="328" t="s">
        <v>437</v>
      </c>
      <c r="E161" s="18" t="s">
        <v>1</v>
      </c>
      <c r="F161" s="329">
        <v>0.762</v>
      </c>
      <c r="G161" s="39"/>
      <c r="H161" s="45"/>
    </row>
    <row r="162" spans="1:8" s="2" customFormat="1" ht="16.8" customHeight="1">
      <c r="A162" s="39"/>
      <c r="B162" s="45"/>
      <c r="C162" s="328" t="s">
        <v>1</v>
      </c>
      <c r="D162" s="328" t="s">
        <v>438</v>
      </c>
      <c r="E162" s="18" t="s">
        <v>1</v>
      </c>
      <c r="F162" s="329">
        <v>1.392</v>
      </c>
      <c r="G162" s="39"/>
      <c r="H162" s="45"/>
    </row>
    <row r="163" spans="1:8" s="2" customFormat="1" ht="16.8" customHeight="1">
      <c r="A163" s="39"/>
      <c r="B163" s="45"/>
      <c r="C163" s="328" t="s">
        <v>1</v>
      </c>
      <c r="D163" s="328" t="s">
        <v>439</v>
      </c>
      <c r="E163" s="18" t="s">
        <v>1</v>
      </c>
      <c r="F163" s="329">
        <v>0.89</v>
      </c>
      <c r="G163" s="39"/>
      <c r="H163" s="45"/>
    </row>
    <row r="164" spans="1:8" s="2" customFormat="1" ht="16.8" customHeight="1">
      <c r="A164" s="39"/>
      <c r="B164" s="45"/>
      <c r="C164" s="328" t="s">
        <v>1</v>
      </c>
      <c r="D164" s="328" t="s">
        <v>439</v>
      </c>
      <c r="E164" s="18" t="s">
        <v>1</v>
      </c>
      <c r="F164" s="329">
        <v>0.89</v>
      </c>
      <c r="G164" s="39"/>
      <c r="H164" s="45"/>
    </row>
    <row r="165" spans="1:8" s="2" customFormat="1" ht="16.8" customHeight="1">
      <c r="A165" s="39"/>
      <c r="B165" s="45"/>
      <c r="C165" s="328" t="s">
        <v>1</v>
      </c>
      <c r="D165" s="328" t="s">
        <v>440</v>
      </c>
      <c r="E165" s="18" t="s">
        <v>1</v>
      </c>
      <c r="F165" s="329">
        <v>1.24</v>
      </c>
      <c r="G165" s="39"/>
      <c r="H165" s="45"/>
    </row>
    <row r="166" spans="1:8" s="2" customFormat="1" ht="16.8" customHeight="1">
      <c r="A166" s="39"/>
      <c r="B166" s="45"/>
      <c r="C166" s="328" t="s">
        <v>1</v>
      </c>
      <c r="D166" s="328" t="s">
        <v>440</v>
      </c>
      <c r="E166" s="18" t="s">
        <v>1</v>
      </c>
      <c r="F166" s="329">
        <v>1.24</v>
      </c>
      <c r="G166" s="39"/>
      <c r="H166" s="45"/>
    </row>
    <row r="167" spans="1:8" s="2" customFormat="1" ht="16.8" customHeight="1">
      <c r="A167" s="39"/>
      <c r="B167" s="45"/>
      <c r="C167" s="328" t="s">
        <v>1</v>
      </c>
      <c r="D167" s="328" t="s">
        <v>441</v>
      </c>
      <c r="E167" s="18" t="s">
        <v>1</v>
      </c>
      <c r="F167" s="329">
        <v>1.2</v>
      </c>
      <c r="G167" s="39"/>
      <c r="H167" s="45"/>
    </row>
    <row r="168" spans="1:8" s="2" customFormat="1" ht="16.8" customHeight="1">
      <c r="A168" s="39"/>
      <c r="B168" s="45"/>
      <c r="C168" s="328" t="s">
        <v>1</v>
      </c>
      <c r="D168" s="328" t="s">
        <v>442</v>
      </c>
      <c r="E168" s="18" t="s">
        <v>1</v>
      </c>
      <c r="F168" s="329">
        <v>1.196</v>
      </c>
      <c r="G168" s="39"/>
      <c r="H168" s="45"/>
    </row>
    <row r="169" spans="1:8" s="2" customFormat="1" ht="16.8" customHeight="1">
      <c r="A169" s="39"/>
      <c r="B169" s="45"/>
      <c r="C169" s="328" t="s">
        <v>1</v>
      </c>
      <c r="D169" s="328" t="s">
        <v>443</v>
      </c>
      <c r="E169" s="18" t="s">
        <v>1</v>
      </c>
      <c r="F169" s="329">
        <v>1.396</v>
      </c>
      <c r="G169" s="39"/>
      <c r="H169" s="45"/>
    </row>
    <row r="170" spans="1:8" s="2" customFormat="1" ht="16.8" customHeight="1">
      <c r="A170" s="39"/>
      <c r="B170" s="45"/>
      <c r="C170" s="328" t="s">
        <v>1</v>
      </c>
      <c r="D170" s="328" t="s">
        <v>444</v>
      </c>
      <c r="E170" s="18" t="s">
        <v>1</v>
      </c>
      <c r="F170" s="329">
        <v>1.346</v>
      </c>
      <c r="G170" s="39"/>
      <c r="H170" s="45"/>
    </row>
    <row r="171" spans="1:8" s="2" customFormat="1" ht="16.8" customHeight="1">
      <c r="A171" s="39"/>
      <c r="B171" s="45"/>
      <c r="C171" s="328" t="s">
        <v>1</v>
      </c>
      <c r="D171" s="328" t="s">
        <v>445</v>
      </c>
      <c r="E171" s="18" t="s">
        <v>1</v>
      </c>
      <c r="F171" s="329">
        <v>0.654</v>
      </c>
      <c r="G171" s="39"/>
      <c r="H171" s="45"/>
    </row>
    <row r="172" spans="1:8" s="2" customFormat="1" ht="16.8" customHeight="1">
      <c r="A172" s="39"/>
      <c r="B172" s="45"/>
      <c r="C172" s="328" t="s">
        <v>1</v>
      </c>
      <c r="D172" s="328" t="s">
        <v>446</v>
      </c>
      <c r="E172" s="18" t="s">
        <v>1</v>
      </c>
      <c r="F172" s="329">
        <v>0.958</v>
      </c>
      <c r="G172" s="39"/>
      <c r="H172" s="45"/>
    </row>
    <row r="173" spans="1:8" s="2" customFormat="1" ht="16.8" customHeight="1">
      <c r="A173" s="39"/>
      <c r="B173" s="45"/>
      <c r="C173" s="328" t="s">
        <v>181</v>
      </c>
      <c r="D173" s="328" t="s">
        <v>257</v>
      </c>
      <c r="E173" s="18" t="s">
        <v>1</v>
      </c>
      <c r="F173" s="329">
        <v>240.36</v>
      </c>
      <c r="G173" s="39"/>
      <c r="H173" s="45"/>
    </row>
    <row r="174" spans="1:8" s="2" customFormat="1" ht="16.8" customHeight="1">
      <c r="A174" s="39"/>
      <c r="B174" s="45"/>
      <c r="C174" s="330" t="s">
        <v>1372</v>
      </c>
      <c r="D174" s="39"/>
      <c r="E174" s="39"/>
      <c r="F174" s="39"/>
      <c r="G174" s="39"/>
      <c r="H174" s="45"/>
    </row>
    <row r="175" spans="1:8" s="2" customFormat="1" ht="16.8" customHeight="1">
      <c r="A175" s="39"/>
      <c r="B175" s="45"/>
      <c r="C175" s="328" t="s">
        <v>418</v>
      </c>
      <c r="D175" s="328" t="s">
        <v>419</v>
      </c>
      <c r="E175" s="18" t="s">
        <v>225</v>
      </c>
      <c r="F175" s="329">
        <v>240.36</v>
      </c>
      <c r="G175" s="39"/>
      <c r="H175" s="45"/>
    </row>
    <row r="176" spans="1:8" s="2" customFormat="1" ht="16.8" customHeight="1">
      <c r="A176" s="39"/>
      <c r="B176" s="45"/>
      <c r="C176" s="328" t="s">
        <v>250</v>
      </c>
      <c r="D176" s="328" t="s">
        <v>251</v>
      </c>
      <c r="E176" s="18" t="s">
        <v>225</v>
      </c>
      <c r="F176" s="329">
        <v>241.847</v>
      </c>
      <c r="G176" s="39"/>
      <c r="H176" s="45"/>
    </row>
    <row r="177" spans="1:8" s="2" customFormat="1" ht="16.8" customHeight="1">
      <c r="A177" s="39"/>
      <c r="B177" s="45"/>
      <c r="C177" s="328" t="s">
        <v>1291</v>
      </c>
      <c r="D177" s="328" t="s">
        <v>1292</v>
      </c>
      <c r="E177" s="18" t="s">
        <v>225</v>
      </c>
      <c r="F177" s="329">
        <v>1318.643</v>
      </c>
      <c r="G177" s="39"/>
      <c r="H177" s="45"/>
    </row>
    <row r="178" spans="1:8" s="2" customFormat="1" ht="16.8" customHeight="1">
      <c r="A178" s="39"/>
      <c r="B178" s="45"/>
      <c r="C178" s="324" t="s">
        <v>184</v>
      </c>
      <c r="D178" s="325" t="s">
        <v>1</v>
      </c>
      <c r="E178" s="326" t="s">
        <v>1</v>
      </c>
      <c r="F178" s="327">
        <v>0.678</v>
      </c>
      <c r="G178" s="39"/>
      <c r="H178" s="45"/>
    </row>
    <row r="179" spans="1:8" s="2" customFormat="1" ht="16.8" customHeight="1">
      <c r="A179" s="39"/>
      <c r="B179" s="45"/>
      <c r="C179" s="328" t="s">
        <v>1</v>
      </c>
      <c r="D179" s="328" t="s">
        <v>681</v>
      </c>
      <c r="E179" s="18" t="s">
        <v>1</v>
      </c>
      <c r="F179" s="329">
        <v>0</v>
      </c>
      <c r="G179" s="39"/>
      <c r="H179" s="45"/>
    </row>
    <row r="180" spans="1:8" s="2" customFormat="1" ht="16.8" customHeight="1">
      <c r="A180" s="39"/>
      <c r="B180" s="45"/>
      <c r="C180" s="328" t="s">
        <v>1</v>
      </c>
      <c r="D180" s="328" t="s">
        <v>689</v>
      </c>
      <c r="E180" s="18" t="s">
        <v>1</v>
      </c>
      <c r="F180" s="329">
        <v>0.449</v>
      </c>
      <c r="G180" s="39"/>
      <c r="H180" s="45"/>
    </row>
    <row r="181" spans="1:8" s="2" customFormat="1" ht="16.8" customHeight="1">
      <c r="A181" s="39"/>
      <c r="B181" s="45"/>
      <c r="C181" s="328" t="s">
        <v>1</v>
      </c>
      <c r="D181" s="328" t="s">
        <v>690</v>
      </c>
      <c r="E181" s="18" t="s">
        <v>1</v>
      </c>
      <c r="F181" s="329">
        <v>0.229</v>
      </c>
      <c r="G181" s="39"/>
      <c r="H181" s="45"/>
    </row>
    <row r="182" spans="1:8" s="2" customFormat="1" ht="16.8" customHeight="1">
      <c r="A182" s="39"/>
      <c r="B182" s="45"/>
      <c r="C182" s="328" t="s">
        <v>184</v>
      </c>
      <c r="D182" s="328" t="s">
        <v>257</v>
      </c>
      <c r="E182" s="18" t="s">
        <v>1</v>
      </c>
      <c r="F182" s="329">
        <v>0.678</v>
      </c>
      <c r="G182" s="39"/>
      <c r="H182" s="45"/>
    </row>
    <row r="183" spans="1:8" s="2" customFormat="1" ht="16.8" customHeight="1">
      <c r="A183" s="39"/>
      <c r="B183" s="45"/>
      <c r="C183" s="330" t="s">
        <v>1372</v>
      </c>
      <c r="D183" s="39"/>
      <c r="E183" s="39"/>
      <c r="F183" s="39"/>
      <c r="G183" s="39"/>
      <c r="H183" s="45"/>
    </row>
    <row r="184" spans="1:8" s="2" customFormat="1" ht="16.8" customHeight="1">
      <c r="A184" s="39"/>
      <c r="B184" s="45"/>
      <c r="C184" s="328" t="s">
        <v>685</v>
      </c>
      <c r="D184" s="328" t="s">
        <v>686</v>
      </c>
      <c r="E184" s="18" t="s">
        <v>523</v>
      </c>
      <c r="F184" s="329">
        <v>0.746</v>
      </c>
      <c r="G184" s="39"/>
      <c r="H184" s="45"/>
    </row>
    <row r="185" spans="1:8" s="2" customFormat="1" ht="16.8" customHeight="1">
      <c r="A185" s="39"/>
      <c r="B185" s="45"/>
      <c r="C185" s="328" t="s">
        <v>693</v>
      </c>
      <c r="D185" s="328" t="s">
        <v>694</v>
      </c>
      <c r="E185" s="18" t="s">
        <v>523</v>
      </c>
      <c r="F185" s="329">
        <v>0.678</v>
      </c>
      <c r="G185" s="39"/>
      <c r="H185" s="45"/>
    </row>
    <row r="186" spans="1:8" s="2" customFormat="1" ht="16.8" customHeight="1">
      <c r="A186" s="39"/>
      <c r="B186" s="45"/>
      <c r="C186" s="324" t="s">
        <v>186</v>
      </c>
      <c r="D186" s="325" t="s">
        <v>1</v>
      </c>
      <c r="E186" s="326" t="s">
        <v>1</v>
      </c>
      <c r="F186" s="327">
        <v>5</v>
      </c>
      <c r="G186" s="39"/>
      <c r="H186" s="45"/>
    </row>
    <row r="187" spans="1:8" s="2" customFormat="1" ht="16.8" customHeight="1">
      <c r="A187" s="39"/>
      <c r="B187" s="45"/>
      <c r="C187" s="328" t="s">
        <v>1</v>
      </c>
      <c r="D187" s="328" t="s">
        <v>1272</v>
      </c>
      <c r="E187" s="18" t="s">
        <v>1</v>
      </c>
      <c r="F187" s="329">
        <v>0</v>
      </c>
      <c r="G187" s="39"/>
      <c r="H187" s="45"/>
    </row>
    <row r="188" spans="1:8" s="2" customFormat="1" ht="16.8" customHeight="1">
      <c r="A188" s="39"/>
      <c r="B188" s="45"/>
      <c r="C188" s="328" t="s">
        <v>1</v>
      </c>
      <c r="D188" s="328" t="s">
        <v>140</v>
      </c>
      <c r="E188" s="18" t="s">
        <v>1</v>
      </c>
      <c r="F188" s="329">
        <v>5</v>
      </c>
      <c r="G188" s="39"/>
      <c r="H188" s="45"/>
    </row>
    <row r="189" spans="1:8" s="2" customFormat="1" ht="16.8" customHeight="1">
      <c r="A189" s="39"/>
      <c r="B189" s="45"/>
      <c r="C189" s="328" t="s">
        <v>186</v>
      </c>
      <c r="D189" s="328" t="s">
        <v>312</v>
      </c>
      <c r="E189" s="18" t="s">
        <v>1</v>
      </c>
      <c r="F189" s="329">
        <v>5</v>
      </c>
      <c r="G189" s="39"/>
      <c r="H189" s="45"/>
    </row>
    <row r="190" spans="1:8" s="2" customFormat="1" ht="16.8" customHeight="1">
      <c r="A190" s="39"/>
      <c r="B190" s="45"/>
      <c r="C190" s="330" t="s">
        <v>1372</v>
      </c>
      <c r="D190" s="39"/>
      <c r="E190" s="39"/>
      <c r="F190" s="39"/>
      <c r="G190" s="39"/>
      <c r="H190" s="45"/>
    </row>
    <row r="191" spans="1:8" s="2" customFormat="1" ht="16.8" customHeight="1">
      <c r="A191" s="39"/>
      <c r="B191" s="45"/>
      <c r="C191" s="328" t="s">
        <v>1240</v>
      </c>
      <c r="D191" s="328" t="s">
        <v>1241</v>
      </c>
      <c r="E191" s="18" t="s">
        <v>225</v>
      </c>
      <c r="F191" s="329">
        <v>3767.153</v>
      </c>
      <c r="G191" s="39"/>
      <c r="H191" s="45"/>
    </row>
    <row r="192" spans="1:8" s="2" customFormat="1" ht="16.8" customHeight="1">
      <c r="A192" s="39"/>
      <c r="B192" s="45"/>
      <c r="C192" s="328" t="s">
        <v>323</v>
      </c>
      <c r="D192" s="328" t="s">
        <v>324</v>
      </c>
      <c r="E192" s="18" t="s">
        <v>225</v>
      </c>
      <c r="F192" s="329">
        <v>3767.153</v>
      </c>
      <c r="G192" s="39"/>
      <c r="H192" s="45"/>
    </row>
    <row r="193" spans="1:8" s="2" customFormat="1" ht="16.8" customHeight="1">
      <c r="A193" s="39"/>
      <c r="B193" s="45"/>
      <c r="C193" s="328" t="s">
        <v>341</v>
      </c>
      <c r="D193" s="328" t="s">
        <v>342</v>
      </c>
      <c r="E193" s="18" t="s">
        <v>225</v>
      </c>
      <c r="F193" s="329">
        <v>2063.656</v>
      </c>
      <c r="G193" s="39"/>
      <c r="H193" s="45"/>
    </row>
    <row r="194" spans="1:8" s="2" customFormat="1" ht="16.8" customHeight="1">
      <c r="A194" s="39"/>
      <c r="B194" s="45"/>
      <c r="C194" s="328" t="s">
        <v>366</v>
      </c>
      <c r="D194" s="328" t="s">
        <v>367</v>
      </c>
      <c r="E194" s="18" t="s">
        <v>225</v>
      </c>
      <c r="F194" s="329">
        <v>3820.65</v>
      </c>
      <c r="G194" s="39"/>
      <c r="H194" s="45"/>
    </row>
    <row r="195" spans="1:8" s="2" customFormat="1" ht="16.8" customHeight="1">
      <c r="A195" s="39"/>
      <c r="B195" s="45"/>
      <c r="C195" s="328" t="s">
        <v>1236</v>
      </c>
      <c r="D195" s="328" t="s">
        <v>1237</v>
      </c>
      <c r="E195" s="18" t="s">
        <v>225</v>
      </c>
      <c r="F195" s="329">
        <v>3767.153</v>
      </c>
      <c r="G195" s="39"/>
      <c r="H195" s="45"/>
    </row>
    <row r="196" spans="1:8" s="2" customFormat="1" ht="12">
      <c r="A196" s="39"/>
      <c r="B196" s="45"/>
      <c r="C196" s="328" t="s">
        <v>1281</v>
      </c>
      <c r="D196" s="328" t="s">
        <v>1282</v>
      </c>
      <c r="E196" s="18" t="s">
        <v>225</v>
      </c>
      <c r="F196" s="329">
        <v>3767.153</v>
      </c>
      <c r="G196" s="39"/>
      <c r="H196" s="45"/>
    </row>
    <row r="197" spans="1:8" s="2" customFormat="1" ht="12">
      <c r="A197" s="39"/>
      <c r="B197" s="45"/>
      <c r="C197" s="328" t="s">
        <v>511</v>
      </c>
      <c r="D197" s="328" t="s">
        <v>512</v>
      </c>
      <c r="E197" s="18" t="s">
        <v>225</v>
      </c>
      <c r="F197" s="329">
        <v>285.73</v>
      </c>
      <c r="G197" s="39"/>
      <c r="H197" s="45"/>
    </row>
    <row r="198" spans="1:8" s="2" customFormat="1" ht="16.8" customHeight="1">
      <c r="A198" s="39"/>
      <c r="B198" s="45"/>
      <c r="C198" s="324" t="s">
        <v>187</v>
      </c>
      <c r="D198" s="325" t="s">
        <v>1</v>
      </c>
      <c r="E198" s="326" t="s">
        <v>1</v>
      </c>
      <c r="F198" s="327">
        <v>60.476</v>
      </c>
      <c r="G198" s="39"/>
      <c r="H198" s="45"/>
    </row>
    <row r="199" spans="1:8" s="2" customFormat="1" ht="16.8" customHeight="1">
      <c r="A199" s="39"/>
      <c r="B199" s="45"/>
      <c r="C199" s="328" t="s">
        <v>1</v>
      </c>
      <c r="D199" s="328" t="s">
        <v>1273</v>
      </c>
      <c r="E199" s="18" t="s">
        <v>1</v>
      </c>
      <c r="F199" s="329">
        <v>0</v>
      </c>
      <c r="G199" s="39"/>
      <c r="H199" s="45"/>
    </row>
    <row r="200" spans="1:8" s="2" customFormat="1" ht="16.8" customHeight="1">
      <c r="A200" s="39"/>
      <c r="B200" s="45"/>
      <c r="C200" s="328" t="s">
        <v>1</v>
      </c>
      <c r="D200" s="328" t="s">
        <v>1274</v>
      </c>
      <c r="E200" s="18" t="s">
        <v>1</v>
      </c>
      <c r="F200" s="329">
        <v>55.2</v>
      </c>
      <c r="G200" s="39"/>
      <c r="H200" s="45"/>
    </row>
    <row r="201" spans="1:8" s="2" customFormat="1" ht="16.8" customHeight="1">
      <c r="A201" s="39"/>
      <c r="B201" s="45"/>
      <c r="C201" s="328" t="s">
        <v>1</v>
      </c>
      <c r="D201" s="328" t="s">
        <v>1275</v>
      </c>
      <c r="E201" s="18" t="s">
        <v>1</v>
      </c>
      <c r="F201" s="329">
        <v>0</v>
      </c>
      <c r="G201" s="39"/>
      <c r="H201" s="45"/>
    </row>
    <row r="202" spans="1:8" s="2" customFormat="1" ht="16.8" customHeight="1">
      <c r="A202" s="39"/>
      <c r="B202" s="45"/>
      <c r="C202" s="328" t="s">
        <v>1</v>
      </c>
      <c r="D202" s="328" t="s">
        <v>446</v>
      </c>
      <c r="E202" s="18" t="s">
        <v>1</v>
      </c>
      <c r="F202" s="329">
        <v>0.958</v>
      </c>
      <c r="G202" s="39"/>
      <c r="H202" s="45"/>
    </row>
    <row r="203" spans="1:8" s="2" customFormat="1" ht="16.8" customHeight="1">
      <c r="A203" s="39"/>
      <c r="B203" s="45"/>
      <c r="C203" s="328" t="s">
        <v>1</v>
      </c>
      <c r="D203" s="328" t="s">
        <v>445</v>
      </c>
      <c r="E203" s="18" t="s">
        <v>1</v>
      </c>
      <c r="F203" s="329">
        <v>0.654</v>
      </c>
      <c r="G203" s="39"/>
      <c r="H203" s="45"/>
    </row>
    <row r="204" spans="1:8" s="2" customFormat="1" ht="16.8" customHeight="1">
      <c r="A204" s="39"/>
      <c r="B204" s="45"/>
      <c r="C204" s="328" t="s">
        <v>1</v>
      </c>
      <c r="D204" s="328" t="s">
        <v>1276</v>
      </c>
      <c r="E204" s="18" t="s">
        <v>1</v>
      </c>
      <c r="F204" s="329">
        <v>1.384</v>
      </c>
      <c r="G204" s="39"/>
      <c r="H204" s="45"/>
    </row>
    <row r="205" spans="1:8" s="2" customFormat="1" ht="16.8" customHeight="1">
      <c r="A205" s="39"/>
      <c r="B205" s="45"/>
      <c r="C205" s="328" t="s">
        <v>1</v>
      </c>
      <c r="D205" s="328" t="s">
        <v>1277</v>
      </c>
      <c r="E205" s="18" t="s">
        <v>1</v>
      </c>
      <c r="F205" s="329">
        <v>1.44</v>
      </c>
      <c r="G205" s="39"/>
      <c r="H205" s="45"/>
    </row>
    <row r="206" spans="1:8" s="2" customFormat="1" ht="16.8" customHeight="1">
      <c r="A206" s="39"/>
      <c r="B206" s="45"/>
      <c r="C206" s="328" t="s">
        <v>1</v>
      </c>
      <c r="D206" s="328" t="s">
        <v>1278</v>
      </c>
      <c r="E206" s="18" t="s">
        <v>1</v>
      </c>
      <c r="F206" s="329">
        <v>0.84</v>
      </c>
      <c r="G206" s="39"/>
      <c r="H206" s="45"/>
    </row>
    <row r="207" spans="1:8" s="2" customFormat="1" ht="16.8" customHeight="1">
      <c r="A207" s="39"/>
      <c r="B207" s="45"/>
      <c r="C207" s="328" t="s">
        <v>187</v>
      </c>
      <c r="D207" s="328" t="s">
        <v>312</v>
      </c>
      <c r="E207" s="18" t="s">
        <v>1</v>
      </c>
      <c r="F207" s="329">
        <v>60.476</v>
      </c>
      <c r="G207" s="39"/>
      <c r="H207" s="45"/>
    </row>
    <row r="208" spans="1:8" s="2" customFormat="1" ht="16.8" customHeight="1">
      <c r="A208" s="39"/>
      <c r="B208" s="45"/>
      <c r="C208" s="330" t="s">
        <v>1372</v>
      </c>
      <c r="D208" s="39"/>
      <c r="E208" s="39"/>
      <c r="F208" s="39"/>
      <c r="G208" s="39"/>
      <c r="H208" s="45"/>
    </row>
    <row r="209" spans="1:8" s="2" customFormat="1" ht="16.8" customHeight="1">
      <c r="A209" s="39"/>
      <c r="B209" s="45"/>
      <c r="C209" s="328" t="s">
        <v>1240</v>
      </c>
      <c r="D209" s="328" t="s">
        <v>1241</v>
      </c>
      <c r="E209" s="18" t="s">
        <v>225</v>
      </c>
      <c r="F209" s="329">
        <v>3767.153</v>
      </c>
      <c r="G209" s="39"/>
      <c r="H209" s="45"/>
    </row>
    <row r="210" spans="1:8" s="2" customFormat="1" ht="16.8" customHeight="1">
      <c r="A210" s="39"/>
      <c r="B210" s="45"/>
      <c r="C210" s="328" t="s">
        <v>323</v>
      </c>
      <c r="D210" s="328" t="s">
        <v>324</v>
      </c>
      <c r="E210" s="18" t="s">
        <v>225</v>
      </c>
      <c r="F210" s="329">
        <v>3767.153</v>
      </c>
      <c r="G210" s="39"/>
      <c r="H210" s="45"/>
    </row>
    <row r="211" spans="1:8" s="2" customFormat="1" ht="16.8" customHeight="1">
      <c r="A211" s="39"/>
      <c r="B211" s="45"/>
      <c r="C211" s="328" t="s">
        <v>341</v>
      </c>
      <c r="D211" s="328" t="s">
        <v>342</v>
      </c>
      <c r="E211" s="18" t="s">
        <v>225</v>
      </c>
      <c r="F211" s="329">
        <v>2063.656</v>
      </c>
      <c r="G211" s="39"/>
      <c r="H211" s="45"/>
    </row>
    <row r="212" spans="1:8" s="2" customFormat="1" ht="16.8" customHeight="1">
      <c r="A212" s="39"/>
      <c r="B212" s="45"/>
      <c r="C212" s="328" t="s">
        <v>366</v>
      </c>
      <c r="D212" s="328" t="s">
        <v>367</v>
      </c>
      <c r="E212" s="18" t="s">
        <v>225</v>
      </c>
      <c r="F212" s="329">
        <v>3820.65</v>
      </c>
      <c r="G212" s="39"/>
      <c r="H212" s="45"/>
    </row>
    <row r="213" spans="1:8" s="2" customFormat="1" ht="16.8" customHeight="1">
      <c r="A213" s="39"/>
      <c r="B213" s="45"/>
      <c r="C213" s="328" t="s">
        <v>1236</v>
      </c>
      <c r="D213" s="328" t="s">
        <v>1237</v>
      </c>
      <c r="E213" s="18" t="s">
        <v>225</v>
      </c>
      <c r="F213" s="329">
        <v>3767.153</v>
      </c>
      <c r="G213" s="39"/>
      <c r="H213" s="45"/>
    </row>
    <row r="214" spans="1:8" s="2" customFormat="1" ht="12">
      <c r="A214" s="39"/>
      <c r="B214" s="45"/>
      <c r="C214" s="328" t="s">
        <v>1281</v>
      </c>
      <c r="D214" s="328" t="s">
        <v>1282</v>
      </c>
      <c r="E214" s="18" t="s">
        <v>225</v>
      </c>
      <c r="F214" s="329">
        <v>3767.153</v>
      </c>
      <c r="G214" s="39"/>
      <c r="H214" s="45"/>
    </row>
    <row r="215" spans="1:8" s="2" customFormat="1" ht="12">
      <c r="A215" s="39"/>
      <c r="B215" s="45"/>
      <c r="C215" s="328" t="s">
        <v>506</v>
      </c>
      <c r="D215" s="328" t="s">
        <v>507</v>
      </c>
      <c r="E215" s="18" t="s">
        <v>225</v>
      </c>
      <c r="F215" s="329">
        <v>71.276</v>
      </c>
      <c r="G215" s="39"/>
      <c r="H215" s="45"/>
    </row>
    <row r="216" spans="1:8" s="2" customFormat="1" ht="16.8" customHeight="1">
      <c r="A216" s="39"/>
      <c r="B216" s="45"/>
      <c r="C216" s="324" t="s">
        <v>189</v>
      </c>
      <c r="D216" s="325" t="s">
        <v>1</v>
      </c>
      <c r="E216" s="326" t="s">
        <v>1</v>
      </c>
      <c r="F216" s="327">
        <v>10.8</v>
      </c>
      <c r="G216" s="39"/>
      <c r="H216" s="45"/>
    </row>
    <row r="217" spans="1:8" s="2" customFormat="1" ht="16.8" customHeight="1">
      <c r="A217" s="39"/>
      <c r="B217" s="45"/>
      <c r="C217" s="328" t="s">
        <v>1</v>
      </c>
      <c r="D217" s="328" t="s">
        <v>1279</v>
      </c>
      <c r="E217" s="18" t="s">
        <v>1</v>
      </c>
      <c r="F217" s="329">
        <v>0</v>
      </c>
      <c r="G217" s="39"/>
      <c r="H217" s="45"/>
    </row>
    <row r="218" spans="1:8" s="2" customFormat="1" ht="16.8" customHeight="1">
      <c r="A218" s="39"/>
      <c r="B218" s="45"/>
      <c r="C218" s="328" t="s">
        <v>1</v>
      </c>
      <c r="D218" s="328" t="s">
        <v>190</v>
      </c>
      <c r="E218" s="18" t="s">
        <v>1</v>
      </c>
      <c r="F218" s="329">
        <v>10.8</v>
      </c>
      <c r="G218" s="39"/>
      <c r="H218" s="45"/>
    </row>
    <row r="219" spans="1:8" s="2" customFormat="1" ht="16.8" customHeight="1">
      <c r="A219" s="39"/>
      <c r="B219" s="45"/>
      <c r="C219" s="328" t="s">
        <v>189</v>
      </c>
      <c r="D219" s="328" t="s">
        <v>312</v>
      </c>
      <c r="E219" s="18" t="s">
        <v>1</v>
      </c>
      <c r="F219" s="329">
        <v>10.8</v>
      </c>
      <c r="G219" s="39"/>
      <c r="H219" s="45"/>
    </row>
    <row r="220" spans="1:8" s="2" customFormat="1" ht="16.8" customHeight="1">
      <c r="A220" s="39"/>
      <c r="B220" s="45"/>
      <c r="C220" s="330" t="s">
        <v>1372</v>
      </c>
      <c r="D220" s="39"/>
      <c r="E220" s="39"/>
      <c r="F220" s="39"/>
      <c r="G220" s="39"/>
      <c r="H220" s="45"/>
    </row>
    <row r="221" spans="1:8" s="2" customFormat="1" ht="16.8" customHeight="1">
      <c r="A221" s="39"/>
      <c r="B221" s="45"/>
      <c r="C221" s="328" t="s">
        <v>1240</v>
      </c>
      <c r="D221" s="328" t="s">
        <v>1241</v>
      </c>
      <c r="E221" s="18" t="s">
        <v>225</v>
      </c>
      <c r="F221" s="329">
        <v>3767.153</v>
      </c>
      <c r="G221" s="39"/>
      <c r="H221" s="45"/>
    </row>
    <row r="222" spans="1:8" s="2" customFormat="1" ht="16.8" customHeight="1">
      <c r="A222" s="39"/>
      <c r="B222" s="45"/>
      <c r="C222" s="328" t="s">
        <v>323</v>
      </c>
      <c r="D222" s="328" t="s">
        <v>324</v>
      </c>
      <c r="E222" s="18" t="s">
        <v>225</v>
      </c>
      <c r="F222" s="329">
        <v>3767.153</v>
      </c>
      <c r="G222" s="39"/>
      <c r="H222" s="45"/>
    </row>
    <row r="223" spans="1:8" s="2" customFormat="1" ht="16.8" customHeight="1">
      <c r="A223" s="39"/>
      <c r="B223" s="45"/>
      <c r="C223" s="328" t="s">
        <v>366</v>
      </c>
      <c r="D223" s="328" t="s">
        <v>367</v>
      </c>
      <c r="E223" s="18" t="s">
        <v>225</v>
      </c>
      <c r="F223" s="329">
        <v>3820.65</v>
      </c>
      <c r="G223" s="39"/>
      <c r="H223" s="45"/>
    </row>
    <row r="224" spans="1:8" s="2" customFormat="1" ht="16.8" customHeight="1">
      <c r="A224" s="39"/>
      <c r="B224" s="45"/>
      <c r="C224" s="328" t="s">
        <v>1236</v>
      </c>
      <c r="D224" s="328" t="s">
        <v>1237</v>
      </c>
      <c r="E224" s="18" t="s">
        <v>225</v>
      </c>
      <c r="F224" s="329">
        <v>3767.153</v>
      </c>
      <c r="G224" s="39"/>
      <c r="H224" s="45"/>
    </row>
    <row r="225" spans="1:8" s="2" customFormat="1" ht="12">
      <c r="A225" s="39"/>
      <c r="B225" s="45"/>
      <c r="C225" s="328" t="s">
        <v>1281</v>
      </c>
      <c r="D225" s="328" t="s">
        <v>1282</v>
      </c>
      <c r="E225" s="18" t="s">
        <v>225</v>
      </c>
      <c r="F225" s="329">
        <v>3767.153</v>
      </c>
      <c r="G225" s="39"/>
      <c r="H225" s="45"/>
    </row>
    <row r="226" spans="1:8" s="2" customFormat="1" ht="12">
      <c r="A226" s="39"/>
      <c r="B226" s="45"/>
      <c r="C226" s="328" t="s">
        <v>506</v>
      </c>
      <c r="D226" s="328" t="s">
        <v>507</v>
      </c>
      <c r="E226" s="18" t="s">
        <v>225</v>
      </c>
      <c r="F226" s="329">
        <v>71.276</v>
      </c>
      <c r="G226" s="39"/>
      <c r="H226" s="45"/>
    </row>
    <row r="227" spans="1:8" s="2" customFormat="1" ht="16.8" customHeight="1">
      <c r="A227" s="39"/>
      <c r="B227" s="45"/>
      <c r="C227" s="324" t="s">
        <v>1373</v>
      </c>
      <c r="D227" s="325" t="s">
        <v>1</v>
      </c>
      <c r="E227" s="326" t="s">
        <v>1</v>
      </c>
      <c r="F227" s="327">
        <v>287.843</v>
      </c>
      <c r="G227" s="39"/>
      <c r="H227" s="45"/>
    </row>
    <row r="228" spans="1:8" s="2" customFormat="1" ht="16.8" customHeight="1">
      <c r="A228" s="39"/>
      <c r="B228" s="45"/>
      <c r="C228" s="324" t="s">
        <v>191</v>
      </c>
      <c r="D228" s="325" t="s">
        <v>1</v>
      </c>
      <c r="E228" s="326" t="s">
        <v>1</v>
      </c>
      <c r="F228" s="327">
        <v>53.497</v>
      </c>
      <c r="G228" s="39"/>
      <c r="H228" s="45"/>
    </row>
    <row r="229" spans="1:8" s="2" customFormat="1" ht="16.8" customHeight="1">
      <c r="A229" s="39"/>
      <c r="B229" s="45"/>
      <c r="C229" s="328" t="s">
        <v>1</v>
      </c>
      <c r="D229" s="328" t="s">
        <v>306</v>
      </c>
      <c r="E229" s="18" t="s">
        <v>1</v>
      </c>
      <c r="F229" s="329">
        <v>0</v>
      </c>
      <c r="G229" s="39"/>
      <c r="H229" s="45"/>
    </row>
    <row r="230" spans="1:8" s="2" customFormat="1" ht="16.8" customHeight="1">
      <c r="A230" s="39"/>
      <c r="B230" s="45"/>
      <c r="C230" s="328" t="s">
        <v>1</v>
      </c>
      <c r="D230" s="328" t="s">
        <v>307</v>
      </c>
      <c r="E230" s="18" t="s">
        <v>1</v>
      </c>
      <c r="F230" s="329">
        <v>0</v>
      </c>
      <c r="G230" s="39"/>
      <c r="H230" s="45"/>
    </row>
    <row r="231" spans="1:8" s="2" customFormat="1" ht="16.8" customHeight="1">
      <c r="A231" s="39"/>
      <c r="B231" s="45"/>
      <c r="C231" s="328" t="s">
        <v>1</v>
      </c>
      <c r="D231" s="328" t="s">
        <v>308</v>
      </c>
      <c r="E231" s="18" t="s">
        <v>1</v>
      </c>
      <c r="F231" s="329">
        <v>37</v>
      </c>
      <c r="G231" s="39"/>
      <c r="H231" s="45"/>
    </row>
    <row r="232" spans="1:8" s="2" customFormat="1" ht="16.8" customHeight="1">
      <c r="A232" s="39"/>
      <c r="B232" s="45"/>
      <c r="C232" s="328" t="s">
        <v>1</v>
      </c>
      <c r="D232" s="328" t="s">
        <v>309</v>
      </c>
      <c r="E232" s="18" t="s">
        <v>1</v>
      </c>
      <c r="F232" s="329">
        <v>0</v>
      </c>
      <c r="G232" s="39"/>
      <c r="H232" s="45"/>
    </row>
    <row r="233" spans="1:8" s="2" customFormat="1" ht="16.8" customHeight="1">
      <c r="A233" s="39"/>
      <c r="B233" s="45"/>
      <c r="C233" s="328" t="s">
        <v>1</v>
      </c>
      <c r="D233" s="328" t="s">
        <v>310</v>
      </c>
      <c r="E233" s="18" t="s">
        <v>1</v>
      </c>
      <c r="F233" s="329">
        <v>14.343</v>
      </c>
      <c r="G233" s="39"/>
      <c r="H233" s="45"/>
    </row>
    <row r="234" spans="1:8" s="2" customFormat="1" ht="16.8" customHeight="1">
      <c r="A234" s="39"/>
      <c r="B234" s="45"/>
      <c r="C234" s="328" t="s">
        <v>1</v>
      </c>
      <c r="D234" s="328" t="s">
        <v>311</v>
      </c>
      <c r="E234" s="18" t="s">
        <v>1</v>
      </c>
      <c r="F234" s="329">
        <v>2.154</v>
      </c>
      <c r="G234" s="39"/>
      <c r="H234" s="45"/>
    </row>
    <row r="235" spans="1:8" s="2" customFormat="1" ht="16.8" customHeight="1">
      <c r="A235" s="39"/>
      <c r="B235" s="45"/>
      <c r="C235" s="328" t="s">
        <v>191</v>
      </c>
      <c r="D235" s="328" t="s">
        <v>312</v>
      </c>
      <c r="E235" s="18" t="s">
        <v>1</v>
      </c>
      <c r="F235" s="329">
        <v>53.497</v>
      </c>
      <c r="G235" s="39"/>
      <c r="H235" s="45"/>
    </row>
    <row r="236" spans="1:8" s="2" customFormat="1" ht="16.8" customHeight="1">
      <c r="A236" s="39"/>
      <c r="B236" s="45"/>
      <c r="C236" s="330" t="s">
        <v>1372</v>
      </c>
      <c r="D236" s="39"/>
      <c r="E236" s="39"/>
      <c r="F236" s="39"/>
      <c r="G236" s="39"/>
      <c r="H236" s="45"/>
    </row>
    <row r="237" spans="1:8" s="2" customFormat="1" ht="16.8" customHeight="1">
      <c r="A237" s="39"/>
      <c r="B237" s="45"/>
      <c r="C237" s="328" t="s">
        <v>303</v>
      </c>
      <c r="D237" s="328" t="s">
        <v>304</v>
      </c>
      <c r="E237" s="18" t="s">
        <v>225</v>
      </c>
      <c r="F237" s="329">
        <v>53.497</v>
      </c>
      <c r="G237" s="39"/>
      <c r="H237" s="45"/>
    </row>
    <row r="238" spans="1:8" s="2" customFormat="1" ht="16.8" customHeight="1">
      <c r="A238" s="39"/>
      <c r="B238" s="45"/>
      <c r="C238" s="328" t="s">
        <v>282</v>
      </c>
      <c r="D238" s="328" t="s">
        <v>283</v>
      </c>
      <c r="E238" s="18" t="s">
        <v>225</v>
      </c>
      <c r="F238" s="329">
        <v>53.497</v>
      </c>
      <c r="G238" s="39"/>
      <c r="H238" s="45"/>
    </row>
    <row r="239" spans="1:8" s="2" customFormat="1" ht="16.8" customHeight="1">
      <c r="A239" s="39"/>
      <c r="B239" s="45"/>
      <c r="C239" s="328" t="s">
        <v>287</v>
      </c>
      <c r="D239" s="328" t="s">
        <v>288</v>
      </c>
      <c r="E239" s="18" t="s">
        <v>225</v>
      </c>
      <c r="F239" s="329">
        <v>735.526</v>
      </c>
      <c r="G239" s="39"/>
      <c r="H239" s="45"/>
    </row>
    <row r="240" spans="1:8" s="2" customFormat="1" ht="16.8" customHeight="1">
      <c r="A240" s="39"/>
      <c r="B240" s="45"/>
      <c r="C240" s="328" t="s">
        <v>293</v>
      </c>
      <c r="D240" s="328" t="s">
        <v>294</v>
      </c>
      <c r="E240" s="18" t="s">
        <v>225</v>
      </c>
      <c r="F240" s="329">
        <v>53.497</v>
      </c>
      <c r="G240" s="39"/>
      <c r="H240" s="45"/>
    </row>
    <row r="241" spans="1:8" s="2" customFormat="1" ht="12">
      <c r="A241" s="39"/>
      <c r="B241" s="45"/>
      <c r="C241" s="328" t="s">
        <v>297</v>
      </c>
      <c r="D241" s="328" t="s">
        <v>298</v>
      </c>
      <c r="E241" s="18" t="s">
        <v>225</v>
      </c>
      <c r="F241" s="329">
        <v>16.049</v>
      </c>
      <c r="G241" s="39"/>
      <c r="H241" s="45"/>
    </row>
    <row r="242" spans="1:8" s="2" customFormat="1" ht="16.8" customHeight="1">
      <c r="A242" s="39"/>
      <c r="B242" s="45"/>
      <c r="C242" s="328" t="s">
        <v>366</v>
      </c>
      <c r="D242" s="328" t="s">
        <v>367</v>
      </c>
      <c r="E242" s="18" t="s">
        <v>225</v>
      </c>
      <c r="F242" s="329">
        <v>3820.65</v>
      </c>
      <c r="G242" s="39"/>
      <c r="H242" s="45"/>
    </row>
    <row r="243" spans="1:8" s="2" customFormat="1" ht="16.8" customHeight="1">
      <c r="A243" s="39"/>
      <c r="B243" s="45"/>
      <c r="C243" s="324" t="s">
        <v>193</v>
      </c>
      <c r="D243" s="325" t="s">
        <v>1</v>
      </c>
      <c r="E243" s="326" t="s">
        <v>1</v>
      </c>
      <c r="F243" s="327">
        <v>256.93</v>
      </c>
      <c r="G243" s="39"/>
      <c r="H243" s="45"/>
    </row>
    <row r="244" spans="1:8" s="2" customFormat="1" ht="16.8" customHeight="1">
      <c r="A244" s="39"/>
      <c r="B244" s="45"/>
      <c r="C244" s="328" t="s">
        <v>1</v>
      </c>
      <c r="D244" s="328" t="s">
        <v>1243</v>
      </c>
      <c r="E244" s="18" t="s">
        <v>1</v>
      </c>
      <c r="F244" s="329">
        <v>0</v>
      </c>
      <c r="G244" s="39"/>
      <c r="H244" s="45"/>
    </row>
    <row r="245" spans="1:8" s="2" customFormat="1" ht="16.8" customHeight="1">
      <c r="A245" s="39"/>
      <c r="B245" s="45"/>
      <c r="C245" s="328" t="s">
        <v>1</v>
      </c>
      <c r="D245" s="328" t="s">
        <v>307</v>
      </c>
      <c r="E245" s="18" t="s">
        <v>1</v>
      </c>
      <c r="F245" s="329">
        <v>0</v>
      </c>
      <c r="G245" s="39"/>
      <c r="H245" s="45"/>
    </row>
    <row r="246" spans="1:8" s="2" customFormat="1" ht="16.8" customHeight="1">
      <c r="A246" s="39"/>
      <c r="B246" s="45"/>
      <c r="C246" s="328" t="s">
        <v>1</v>
      </c>
      <c r="D246" s="328" t="s">
        <v>1244</v>
      </c>
      <c r="E246" s="18" t="s">
        <v>1</v>
      </c>
      <c r="F246" s="329">
        <v>223.5</v>
      </c>
      <c r="G246" s="39"/>
      <c r="H246" s="45"/>
    </row>
    <row r="247" spans="1:8" s="2" customFormat="1" ht="16.8" customHeight="1">
      <c r="A247" s="39"/>
      <c r="B247" s="45"/>
      <c r="C247" s="328" t="s">
        <v>1</v>
      </c>
      <c r="D247" s="328" t="s">
        <v>1245</v>
      </c>
      <c r="E247" s="18" t="s">
        <v>1</v>
      </c>
      <c r="F247" s="329">
        <v>0</v>
      </c>
      <c r="G247" s="39"/>
      <c r="H247" s="45"/>
    </row>
    <row r="248" spans="1:8" s="2" customFormat="1" ht="16.8" customHeight="1">
      <c r="A248" s="39"/>
      <c r="B248" s="45"/>
      <c r="C248" s="328" t="s">
        <v>1</v>
      </c>
      <c r="D248" s="328" t="s">
        <v>1246</v>
      </c>
      <c r="E248" s="18" t="s">
        <v>1</v>
      </c>
      <c r="F248" s="329">
        <v>13.716</v>
      </c>
      <c r="G248" s="39"/>
      <c r="H248" s="45"/>
    </row>
    <row r="249" spans="1:8" s="2" customFormat="1" ht="16.8" customHeight="1">
      <c r="A249" s="39"/>
      <c r="B249" s="45"/>
      <c r="C249" s="328" t="s">
        <v>1</v>
      </c>
      <c r="D249" s="328" t="s">
        <v>1247</v>
      </c>
      <c r="E249" s="18" t="s">
        <v>1</v>
      </c>
      <c r="F249" s="329">
        <v>8.382</v>
      </c>
      <c r="G249" s="39"/>
      <c r="H249" s="45"/>
    </row>
    <row r="250" spans="1:8" s="2" customFormat="1" ht="16.8" customHeight="1">
      <c r="A250" s="39"/>
      <c r="B250" s="45"/>
      <c r="C250" s="328" t="s">
        <v>1</v>
      </c>
      <c r="D250" s="328" t="s">
        <v>1248</v>
      </c>
      <c r="E250" s="18" t="s">
        <v>1</v>
      </c>
      <c r="F250" s="329">
        <v>2.776</v>
      </c>
      <c r="G250" s="39"/>
      <c r="H250" s="45"/>
    </row>
    <row r="251" spans="1:8" s="2" customFormat="1" ht="16.8" customHeight="1">
      <c r="A251" s="39"/>
      <c r="B251" s="45"/>
      <c r="C251" s="328" t="s">
        <v>1</v>
      </c>
      <c r="D251" s="328" t="s">
        <v>1249</v>
      </c>
      <c r="E251" s="18" t="s">
        <v>1</v>
      </c>
      <c r="F251" s="329">
        <v>1.24</v>
      </c>
      <c r="G251" s="39"/>
      <c r="H251" s="45"/>
    </row>
    <row r="252" spans="1:8" s="2" customFormat="1" ht="16.8" customHeight="1">
      <c r="A252" s="39"/>
      <c r="B252" s="45"/>
      <c r="C252" s="328" t="s">
        <v>1</v>
      </c>
      <c r="D252" s="328" t="s">
        <v>1250</v>
      </c>
      <c r="E252" s="18" t="s">
        <v>1</v>
      </c>
      <c r="F252" s="329">
        <v>0.762</v>
      </c>
      <c r="G252" s="39"/>
      <c r="H252" s="45"/>
    </row>
    <row r="253" spans="1:8" s="2" customFormat="1" ht="16.8" customHeight="1">
      <c r="A253" s="39"/>
      <c r="B253" s="45"/>
      <c r="C253" s="328" t="s">
        <v>1</v>
      </c>
      <c r="D253" s="328" t="s">
        <v>1251</v>
      </c>
      <c r="E253" s="18" t="s">
        <v>1</v>
      </c>
      <c r="F253" s="329">
        <v>0.942</v>
      </c>
      <c r="G253" s="39"/>
      <c r="H253" s="45"/>
    </row>
    <row r="254" spans="1:8" s="2" customFormat="1" ht="16.8" customHeight="1">
      <c r="A254" s="39"/>
      <c r="B254" s="45"/>
      <c r="C254" s="328" t="s">
        <v>1</v>
      </c>
      <c r="D254" s="328" t="s">
        <v>1249</v>
      </c>
      <c r="E254" s="18" t="s">
        <v>1</v>
      </c>
      <c r="F254" s="329">
        <v>1.24</v>
      </c>
      <c r="G254" s="39"/>
      <c r="H254" s="45"/>
    </row>
    <row r="255" spans="1:8" s="2" customFormat="1" ht="16.8" customHeight="1">
      <c r="A255" s="39"/>
      <c r="B255" s="45"/>
      <c r="C255" s="328" t="s">
        <v>1</v>
      </c>
      <c r="D255" s="328" t="s">
        <v>1252</v>
      </c>
      <c r="E255" s="18" t="s">
        <v>1</v>
      </c>
      <c r="F255" s="329">
        <v>1.392</v>
      </c>
      <c r="G255" s="39"/>
      <c r="H255" s="45"/>
    </row>
    <row r="256" spans="1:8" s="2" customFormat="1" ht="16.8" customHeight="1">
      <c r="A256" s="39"/>
      <c r="B256" s="45"/>
      <c r="C256" s="328" t="s">
        <v>1</v>
      </c>
      <c r="D256" s="328" t="s">
        <v>1253</v>
      </c>
      <c r="E256" s="18" t="s">
        <v>1</v>
      </c>
      <c r="F256" s="329">
        <v>0.89</v>
      </c>
      <c r="G256" s="39"/>
      <c r="H256" s="45"/>
    </row>
    <row r="257" spans="1:8" s="2" customFormat="1" ht="16.8" customHeight="1">
      <c r="A257" s="39"/>
      <c r="B257" s="45"/>
      <c r="C257" s="328" t="s">
        <v>1</v>
      </c>
      <c r="D257" s="328" t="s">
        <v>1253</v>
      </c>
      <c r="E257" s="18" t="s">
        <v>1</v>
      </c>
      <c r="F257" s="329">
        <v>0.89</v>
      </c>
      <c r="G257" s="39"/>
      <c r="H257" s="45"/>
    </row>
    <row r="258" spans="1:8" s="2" customFormat="1" ht="16.8" customHeight="1">
      <c r="A258" s="39"/>
      <c r="B258" s="45"/>
      <c r="C258" s="328" t="s">
        <v>1</v>
      </c>
      <c r="D258" s="328" t="s">
        <v>1254</v>
      </c>
      <c r="E258" s="18" t="s">
        <v>1</v>
      </c>
      <c r="F258" s="329">
        <v>1.2</v>
      </c>
      <c r="G258" s="39"/>
      <c r="H258" s="45"/>
    </row>
    <row r="259" spans="1:8" s="2" customFormat="1" ht="16.8" customHeight="1">
      <c r="A259" s="39"/>
      <c r="B259" s="45"/>
      <c r="C259" s="328" t="s">
        <v>193</v>
      </c>
      <c r="D259" s="328" t="s">
        <v>312</v>
      </c>
      <c r="E259" s="18" t="s">
        <v>1</v>
      </c>
      <c r="F259" s="329">
        <v>256.93</v>
      </c>
      <c r="G259" s="39"/>
      <c r="H259" s="45"/>
    </row>
    <row r="260" spans="1:8" s="2" customFormat="1" ht="16.8" customHeight="1">
      <c r="A260" s="39"/>
      <c r="B260" s="45"/>
      <c r="C260" s="330" t="s">
        <v>1372</v>
      </c>
      <c r="D260" s="39"/>
      <c r="E260" s="39"/>
      <c r="F260" s="39"/>
      <c r="G260" s="39"/>
      <c r="H260" s="45"/>
    </row>
    <row r="261" spans="1:8" s="2" customFormat="1" ht="16.8" customHeight="1">
      <c r="A261" s="39"/>
      <c r="B261" s="45"/>
      <c r="C261" s="328" t="s">
        <v>1240</v>
      </c>
      <c r="D261" s="328" t="s">
        <v>1241</v>
      </c>
      <c r="E261" s="18" t="s">
        <v>225</v>
      </c>
      <c r="F261" s="329">
        <v>3767.153</v>
      </c>
      <c r="G261" s="39"/>
      <c r="H261" s="45"/>
    </row>
    <row r="262" spans="1:8" s="2" customFormat="1" ht="16.8" customHeight="1">
      <c r="A262" s="39"/>
      <c r="B262" s="45"/>
      <c r="C262" s="328" t="s">
        <v>314</v>
      </c>
      <c r="D262" s="328" t="s">
        <v>315</v>
      </c>
      <c r="E262" s="18" t="s">
        <v>225</v>
      </c>
      <c r="F262" s="329">
        <v>1518.217</v>
      </c>
      <c r="G262" s="39"/>
      <c r="H262" s="45"/>
    </row>
    <row r="263" spans="1:8" s="2" customFormat="1" ht="16.8" customHeight="1">
      <c r="A263" s="39"/>
      <c r="B263" s="45"/>
      <c r="C263" s="328" t="s">
        <v>323</v>
      </c>
      <c r="D263" s="328" t="s">
        <v>324</v>
      </c>
      <c r="E263" s="18" t="s">
        <v>225</v>
      </c>
      <c r="F263" s="329">
        <v>3767.153</v>
      </c>
      <c r="G263" s="39"/>
      <c r="H263" s="45"/>
    </row>
    <row r="264" spans="1:8" s="2" customFormat="1" ht="16.8" customHeight="1">
      <c r="A264" s="39"/>
      <c r="B264" s="45"/>
      <c r="C264" s="328" t="s">
        <v>330</v>
      </c>
      <c r="D264" s="328" t="s">
        <v>331</v>
      </c>
      <c r="E264" s="18" t="s">
        <v>225</v>
      </c>
      <c r="F264" s="329">
        <v>102.772</v>
      </c>
      <c r="G264" s="39"/>
      <c r="H264" s="45"/>
    </row>
    <row r="265" spans="1:8" s="2" customFormat="1" ht="16.8" customHeight="1">
      <c r="A265" s="39"/>
      <c r="B265" s="45"/>
      <c r="C265" s="328" t="s">
        <v>337</v>
      </c>
      <c r="D265" s="328" t="s">
        <v>338</v>
      </c>
      <c r="E265" s="18" t="s">
        <v>225</v>
      </c>
      <c r="F265" s="329">
        <v>3667.077</v>
      </c>
      <c r="G265" s="39"/>
      <c r="H265" s="45"/>
    </row>
    <row r="266" spans="1:8" s="2" customFormat="1" ht="16.8" customHeight="1">
      <c r="A266" s="39"/>
      <c r="B266" s="45"/>
      <c r="C266" s="328" t="s">
        <v>366</v>
      </c>
      <c r="D266" s="328" t="s">
        <v>367</v>
      </c>
      <c r="E266" s="18" t="s">
        <v>225</v>
      </c>
      <c r="F266" s="329">
        <v>3820.65</v>
      </c>
      <c r="G266" s="39"/>
      <c r="H266" s="45"/>
    </row>
    <row r="267" spans="1:8" s="2" customFormat="1" ht="16.8" customHeight="1">
      <c r="A267" s="39"/>
      <c r="B267" s="45"/>
      <c r="C267" s="328" t="s">
        <v>1236</v>
      </c>
      <c r="D267" s="328" t="s">
        <v>1237</v>
      </c>
      <c r="E267" s="18" t="s">
        <v>225</v>
      </c>
      <c r="F267" s="329">
        <v>3767.153</v>
      </c>
      <c r="G267" s="39"/>
      <c r="H267" s="45"/>
    </row>
    <row r="268" spans="1:8" s="2" customFormat="1" ht="12">
      <c r="A268" s="39"/>
      <c r="B268" s="45"/>
      <c r="C268" s="328" t="s">
        <v>1281</v>
      </c>
      <c r="D268" s="328" t="s">
        <v>1282</v>
      </c>
      <c r="E268" s="18" t="s">
        <v>225</v>
      </c>
      <c r="F268" s="329">
        <v>3767.153</v>
      </c>
      <c r="G268" s="39"/>
      <c r="H268" s="45"/>
    </row>
    <row r="269" spans="1:8" s="2" customFormat="1" ht="12">
      <c r="A269" s="39"/>
      <c r="B269" s="45"/>
      <c r="C269" s="328" t="s">
        <v>511</v>
      </c>
      <c r="D269" s="328" t="s">
        <v>512</v>
      </c>
      <c r="E269" s="18" t="s">
        <v>225</v>
      </c>
      <c r="F269" s="329">
        <v>285.73</v>
      </c>
      <c r="G269" s="39"/>
      <c r="H269" s="45"/>
    </row>
    <row r="270" spans="1:8" s="2" customFormat="1" ht="16.8" customHeight="1">
      <c r="A270" s="39"/>
      <c r="B270" s="45"/>
      <c r="C270" s="324" t="s">
        <v>195</v>
      </c>
      <c r="D270" s="325" t="s">
        <v>1</v>
      </c>
      <c r="E270" s="326" t="s">
        <v>1</v>
      </c>
      <c r="F270" s="327">
        <v>3337.947</v>
      </c>
      <c r="G270" s="39"/>
      <c r="H270" s="45"/>
    </row>
    <row r="271" spans="1:8" s="2" customFormat="1" ht="16.8" customHeight="1">
      <c r="A271" s="39"/>
      <c r="B271" s="45"/>
      <c r="C271" s="328" t="s">
        <v>1</v>
      </c>
      <c r="D271" s="328" t="s">
        <v>1255</v>
      </c>
      <c r="E271" s="18" t="s">
        <v>1</v>
      </c>
      <c r="F271" s="329">
        <v>0</v>
      </c>
      <c r="G271" s="39"/>
      <c r="H271" s="45"/>
    </row>
    <row r="272" spans="1:8" s="2" customFormat="1" ht="16.8" customHeight="1">
      <c r="A272" s="39"/>
      <c r="B272" s="45"/>
      <c r="C272" s="328" t="s">
        <v>1</v>
      </c>
      <c r="D272" s="328" t="s">
        <v>307</v>
      </c>
      <c r="E272" s="18" t="s">
        <v>1</v>
      </c>
      <c r="F272" s="329">
        <v>0</v>
      </c>
      <c r="G272" s="39"/>
      <c r="H272" s="45"/>
    </row>
    <row r="273" spans="1:8" s="2" customFormat="1" ht="16.8" customHeight="1">
      <c r="A273" s="39"/>
      <c r="B273" s="45"/>
      <c r="C273" s="328" t="s">
        <v>1</v>
      </c>
      <c r="D273" s="328" t="s">
        <v>1256</v>
      </c>
      <c r="E273" s="18" t="s">
        <v>1</v>
      </c>
      <c r="F273" s="329">
        <v>2525.5</v>
      </c>
      <c r="G273" s="39"/>
      <c r="H273" s="45"/>
    </row>
    <row r="274" spans="1:8" s="2" customFormat="1" ht="16.8" customHeight="1">
      <c r="A274" s="39"/>
      <c r="B274" s="45"/>
      <c r="C274" s="328" t="s">
        <v>1</v>
      </c>
      <c r="D274" s="328" t="s">
        <v>1257</v>
      </c>
      <c r="E274" s="18" t="s">
        <v>1</v>
      </c>
      <c r="F274" s="329">
        <v>0</v>
      </c>
      <c r="G274" s="39"/>
      <c r="H274" s="45"/>
    </row>
    <row r="275" spans="1:8" s="2" customFormat="1" ht="16.8" customHeight="1">
      <c r="A275" s="39"/>
      <c r="B275" s="45"/>
      <c r="C275" s="328" t="s">
        <v>1</v>
      </c>
      <c r="D275" s="328" t="s">
        <v>1258</v>
      </c>
      <c r="E275" s="18" t="s">
        <v>1</v>
      </c>
      <c r="F275" s="329">
        <v>631.375</v>
      </c>
      <c r="G275" s="39"/>
      <c r="H275" s="45"/>
    </row>
    <row r="276" spans="1:8" s="2" customFormat="1" ht="16.8" customHeight="1">
      <c r="A276" s="39"/>
      <c r="B276" s="45"/>
      <c r="C276" s="328" t="s">
        <v>1</v>
      </c>
      <c r="D276" s="328" t="s">
        <v>1245</v>
      </c>
      <c r="E276" s="18" t="s">
        <v>1</v>
      </c>
      <c r="F276" s="329">
        <v>0</v>
      </c>
      <c r="G276" s="39"/>
      <c r="H276" s="45"/>
    </row>
    <row r="277" spans="1:8" s="2" customFormat="1" ht="16.8" customHeight="1">
      <c r="A277" s="39"/>
      <c r="B277" s="45"/>
      <c r="C277" s="328" t="s">
        <v>1</v>
      </c>
      <c r="D277" s="328" t="s">
        <v>1259</v>
      </c>
      <c r="E277" s="18" t="s">
        <v>1</v>
      </c>
      <c r="F277" s="329">
        <v>79.886</v>
      </c>
      <c r="G277" s="39"/>
      <c r="H277" s="45"/>
    </row>
    <row r="278" spans="1:8" s="2" customFormat="1" ht="16.8" customHeight="1">
      <c r="A278" s="39"/>
      <c r="B278" s="45"/>
      <c r="C278" s="328" t="s">
        <v>1</v>
      </c>
      <c r="D278" s="328" t="s">
        <v>1260</v>
      </c>
      <c r="E278" s="18" t="s">
        <v>1</v>
      </c>
      <c r="F278" s="329">
        <v>14.928</v>
      </c>
      <c r="G278" s="39"/>
      <c r="H278" s="45"/>
    </row>
    <row r="279" spans="1:8" s="2" customFormat="1" ht="16.8" customHeight="1">
      <c r="A279" s="39"/>
      <c r="B279" s="45"/>
      <c r="C279" s="328" t="s">
        <v>1</v>
      </c>
      <c r="D279" s="328" t="s">
        <v>1261</v>
      </c>
      <c r="E279" s="18" t="s">
        <v>1</v>
      </c>
      <c r="F279" s="329">
        <v>2.728</v>
      </c>
      <c r="G279" s="39"/>
      <c r="H279" s="45"/>
    </row>
    <row r="280" spans="1:8" s="2" customFormat="1" ht="16.8" customHeight="1">
      <c r="A280" s="39"/>
      <c r="B280" s="45"/>
      <c r="C280" s="328" t="s">
        <v>1</v>
      </c>
      <c r="D280" s="328" t="s">
        <v>1262</v>
      </c>
      <c r="E280" s="18" t="s">
        <v>1</v>
      </c>
      <c r="F280" s="329">
        <v>24.552</v>
      </c>
      <c r="G280" s="39"/>
      <c r="H280" s="45"/>
    </row>
    <row r="281" spans="1:8" s="2" customFormat="1" ht="16.8" customHeight="1">
      <c r="A281" s="39"/>
      <c r="B281" s="45"/>
      <c r="C281" s="328" t="s">
        <v>1</v>
      </c>
      <c r="D281" s="328" t="s">
        <v>1263</v>
      </c>
      <c r="E281" s="18" t="s">
        <v>1</v>
      </c>
      <c r="F281" s="329">
        <v>24.408</v>
      </c>
      <c r="G281" s="39"/>
      <c r="H281" s="45"/>
    </row>
    <row r="282" spans="1:8" s="2" customFormat="1" ht="16.8" customHeight="1">
      <c r="A282" s="39"/>
      <c r="B282" s="45"/>
      <c r="C282" s="328" t="s">
        <v>1</v>
      </c>
      <c r="D282" s="328" t="s">
        <v>1264</v>
      </c>
      <c r="E282" s="18" t="s">
        <v>1</v>
      </c>
      <c r="F282" s="329">
        <v>3.882</v>
      </c>
      <c r="G282" s="39"/>
      <c r="H282" s="45"/>
    </row>
    <row r="283" spans="1:8" s="2" customFormat="1" ht="16.8" customHeight="1">
      <c r="A283" s="39"/>
      <c r="B283" s="45"/>
      <c r="C283" s="328" t="s">
        <v>1</v>
      </c>
      <c r="D283" s="328" t="s">
        <v>1265</v>
      </c>
      <c r="E283" s="18" t="s">
        <v>1</v>
      </c>
      <c r="F283" s="329">
        <v>1.266</v>
      </c>
      <c r="G283" s="39"/>
      <c r="H283" s="45"/>
    </row>
    <row r="284" spans="1:8" s="2" customFormat="1" ht="16.8" customHeight="1">
      <c r="A284" s="39"/>
      <c r="B284" s="45"/>
      <c r="C284" s="328" t="s">
        <v>1</v>
      </c>
      <c r="D284" s="328" t="s">
        <v>1266</v>
      </c>
      <c r="E284" s="18" t="s">
        <v>1</v>
      </c>
      <c r="F284" s="329">
        <v>13.18</v>
      </c>
      <c r="G284" s="39"/>
      <c r="H284" s="45"/>
    </row>
    <row r="285" spans="1:8" s="2" customFormat="1" ht="16.8" customHeight="1">
      <c r="A285" s="39"/>
      <c r="B285" s="45"/>
      <c r="C285" s="328" t="s">
        <v>1</v>
      </c>
      <c r="D285" s="328" t="s">
        <v>1267</v>
      </c>
      <c r="E285" s="18" t="s">
        <v>1</v>
      </c>
      <c r="F285" s="329">
        <v>1.194</v>
      </c>
      <c r="G285" s="39"/>
      <c r="H285" s="45"/>
    </row>
    <row r="286" spans="1:8" s="2" customFormat="1" ht="16.8" customHeight="1">
      <c r="A286" s="39"/>
      <c r="B286" s="45"/>
      <c r="C286" s="328" t="s">
        <v>1</v>
      </c>
      <c r="D286" s="328" t="s">
        <v>1268</v>
      </c>
      <c r="E286" s="18" t="s">
        <v>1</v>
      </c>
      <c r="F286" s="329">
        <v>12.37</v>
      </c>
      <c r="G286" s="39"/>
      <c r="H286" s="45"/>
    </row>
    <row r="287" spans="1:8" s="2" customFormat="1" ht="16.8" customHeight="1">
      <c r="A287" s="39"/>
      <c r="B287" s="45"/>
      <c r="C287" s="328" t="s">
        <v>1</v>
      </c>
      <c r="D287" s="328" t="s">
        <v>1269</v>
      </c>
      <c r="E287" s="18" t="s">
        <v>1</v>
      </c>
      <c r="F287" s="329">
        <v>2.678</v>
      </c>
      <c r="G287" s="39"/>
      <c r="H287" s="45"/>
    </row>
    <row r="288" spans="1:8" s="2" customFormat="1" ht="16.8" customHeight="1">
      <c r="A288" s="39"/>
      <c r="B288" s="45"/>
      <c r="C288" s="328" t="s">
        <v>195</v>
      </c>
      <c r="D288" s="328" t="s">
        <v>312</v>
      </c>
      <c r="E288" s="18" t="s">
        <v>1</v>
      </c>
      <c r="F288" s="329">
        <v>3337.947</v>
      </c>
      <c r="G288" s="39"/>
      <c r="H288" s="45"/>
    </row>
    <row r="289" spans="1:8" s="2" customFormat="1" ht="16.8" customHeight="1">
      <c r="A289" s="39"/>
      <c r="B289" s="45"/>
      <c r="C289" s="330" t="s">
        <v>1372</v>
      </c>
      <c r="D289" s="39"/>
      <c r="E289" s="39"/>
      <c r="F289" s="39"/>
      <c r="G289" s="39"/>
      <c r="H289" s="45"/>
    </row>
    <row r="290" spans="1:8" s="2" customFormat="1" ht="16.8" customHeight="1">
      <c r="A290" s="39"/>
      <c r="B290" s="45"/>
      <c r="C290" s="328" t="s">
        <v>1240</v>
      </c>
      <c r="D290" s="328" t="s">
        <v>1241</v>
      </c>
      <c r="E290" s="18" t="s">
        <v>225</v>
      </c>
      <c r="F290" s="329">
        <v>3767.153</v>
      </c>
      <c r="G290" s="39"/>
      <c r="H290" s="45"/>
    </row>
    <row r="291" spans="1:8" s="2" customFormat="1" ht="16.8" customHeight="1">
      <c r="A291" s="39"/>
      <c r="B291" s="45"/>
      <c r="C291" s="328" t="s">
        <v>287</v>
      </c>
      <c r="D291" s="328" t="s">
        <v>288</v>
      </c>
      <c r="E291" s="18" t="s">
        <v>225</v>
      </c>
      <c r="F291" s="329">
        <v>735.526</v>
      </c>
      <c r="G291" s="39"/>
      <c r="H291" s="45"/>
    </row>
    <row r="292" spans="1:8" s="2" customFormat="1" ht="16.8" customHeight="1">
      <c r="A292" s="39"/>
      <c r="B292" s="45"/>
      <c r="C292" s="328" t="s">
        <v>314</v>
      </c>
      <c r="D292" s="328" t="s">
        <v>315</v>
      </c>
      <c r="E292" s="18" t="s">
        <v>225</v>
      </c>
      <c r="F292" s="329">
        <v>1518.217</v>
      </c>
      <c r="G292" s="39"/>
      <c r="H292" s="45"/>
    </row>
    <row r="293" spans="1:8" s="2" customFormat="1" ht="16.8" customHeight="1">
      <c r="A293" s="39"/>
      <c r="B293" s="45"/>
      <c r="C293" s="328" t="s">
        <v>323</v>
      </c>
      <c r="D293" s="328" t="s">
        <v>324</v>
      </c>
      <c r="E293" s="18" t="s">
        <v>225</v>
      </c>
      <c r="F293" s="329">
        <v>3767.153</v>
      </c>
      <c r="G293" s="39"/>
      <c r="H293" s="45"/>
    </row>
    <row r="294" spans="1:8" s="2" customFormat="1" ht="16.8" customHeight="1">
      <c r="A294" s="39"/>
      <c r="B294" s="45"/>
      <c r="C294" s="328" t="s">
        <v>337</v>
      </c>
      <c r="D294" s="328" t="s">
        <v>338</v>
      </c>
      <c r="E294" s="18" t="s">
        <v>225</v>
      </c>
      <c r="F294" s="329">
        <v>3667.077</v>
      </c>
      <c r="G294" s="39"/>
      <c r="H294" s="45"/>
    </row>
    <row r="295" spans="1:8" s="2" customFormat="1" ht="16.8" customHeight="1">
      <c r="A295" s="39"/>
      <c r="B295" s="45"/>
      <c r="C295" s="328" t="s">
        <v>341</v>
      </c>
      <c r="D295" s="328" t="s">
        <v>342</v>
      </c>
      <c r="E295" s="18" t="s">
        <v>225</v>
      </c>
      <c r="F295" s="329">
        <v>2063.656</v>
      </c>
      <c r="G295" s="39"/>
      <c r="H295" s="45"/>
    </row>
    <row r="296" spans="1:8" s="2" customFormat="1" ht="16.8" customHeight="1">
      <c r="A296" s="39"/>
      <c r="B296" s="45"/>
      <c r="C296" s="328" t="s">
        <v>366</v>
      </c>
      <c r="D296" s="328" t="s">
        <v>367</v>
      </c>
      <c r="E296" s="18" t="s">
        <v>225</v>
      </c>
      <c r="F296" s="329">
        <v>3820.65</v>
      </c>
      <c r="G296" s="39"/>
      <c r="H296" s="45"/>
    </row>
    <row r="297" spans="1:8" s="2" customFormat="1" ht="16.8" customHeight="1">
      <c r="A297" s="39"/>
      <c r="B297" s="45"/>
      <c r="C297" s="328" t="s">
        <v>1236</v>
      </c>
      <c r="D297" s="328" t="s">
        <v>1237</v>
      </c>
      <c r="E297" s="18" t="s">
        <v>225</v>
      </c>
      <c r="F297" s="329">
        <v>3767.153</v>
      </c>
      <c r="G297" s="39"/>
      <c r="H297" s="45"/>
    </row>
    <row r="298" spans="1:8" s="2" customFormat="1" ht="12">
      <c r="A298" s="39"/>
      <c r="B298" s="45"/>
      <c r="C298" s="328" t="s">
        <v>1281</v>
      </c>
      <c r="D298" s="328" t="s">
        <v>1282</v>
      </c>
      <c r="E298" s="18" t="s">
        <v>225</v>
      </c>
      <c r="F298" s="329">
        <v>3767.153</v>
      </c>
      <c r="G298" s="39"/>
      <c r="H298" s="45"/>
    </row>
    <row r="299" spans="1:8" s="2" customFormat="1" ht="12">
      <c r="A299" s="39"/>
      <c r="B299" s="45"/>
      <c r="C299" s="328" t="s">
        <v>516</v>
      </c>
      <c r="D299" s="328" t="s">
        <v>517</v>
      </c>
      <c r="E299" s="18" t="s">
        <v>225</v>
      </c>
      <c r="F299" s="329">
        <v>3410.147</v>
      </c>
      <c r="G299" s="39"/>
      <c r="H299" s="45"/>
    </row>
    <row r="300" spans="1:8" s="2" customFormat="1" ht="16.8" customHeight="1">
      <c r="A300" s="39"/>
      <c r="B300" s="45"/>
      <c r="C300" s="324" t="s">
        <v>197</v>
      </c>
      <c r="D300" s="325" t="s">
        <v>1</v>
      </c>
      <c r="E300" s="326" t="s">
        <v>1</v>
      </c>
      <c r="F300" s="327">
        <v>72.2</v>
      </c>
      <c r="G300" s="39"/>
      <c r="H300" s="45"/>
    </row>
    <row r="301" spans="1:8" s="2" customFormat="1" ht="16.8" customHeight="1">
      <c r="A301" s="39"/>
      <c r="B301" s="45"/>
      <c r="C301" s="328" t="s">
        <v>1</v>
      </c>
      <c r="D301" s="328" t="s">
        <v>1270</v>
      </c>
      <c r="E301" s="18" t="s">
        <v>1</v>
      </c>
      <c r="F301" s="329">
        <v>0</v>
      </c>
      <c r="G301" s="39"/>
      <c r="H301" s="45"/>
    </row>
    <row r="302" spans="1:8" s="2" customFormat="1" ht="16.8" customHeight="1">
      <c r="A302" s="39"/>
      <c r="B302" s="45"/>
      <c r="C302" s="328" t="s">
        <v>1</v>
      </c>
      <c r="D302" s="328" t="s">
        <v>307</v>
      </c>
      <c r="E302" s="18" t="s">
        <v>1</v>
      </c>
      <c r="F302" s="329">
        <v>0</v>
      </c>
      <c r="G302" s="39"/>
      <c r="H302" s="45"/>
    </row>
    <row r="303" spans="1:8" s="2" customFormat="1" ht="16.8" customHeight="1">
      <c r="A303" s="39"/>
      <c r="B303" s="45"/>
      <c r="C303" s="328" t="s">
        <v>1</v>
      </c>
      <c r="D303" s="328" t="s">
        <v>198</v>
      </c>
      <c r="E303" s="18" t="s">
        <v>1</v>
      </c>
      <c r="F303" s="329">
        <v>72.2</v>
      </c>
      <c r="G303" s="39"/>
      <c r="H303" s="45"/>
    </row>
    <row r="304" spans="1:8" s="2" customFormat="1" ht="16.8" customHeight="1">
      <c r="A304" s="39"/>
      <c r="B304" s="45"/>
      <c r="C304" s="328" t="s">
        <v>197</v>
      </c>
      <c r="D304" s="328" t="s">
        <v>312</v>
      </c>
      <c r="E304" s="18" t="s">
        <v>1</v>
      </c>
      <c r="F304" s="329">
        <v>72.2</v>
      </c>
      <c r="G304" s="39"/>
      <c r="H304" s="45"/>
    </row>
    <row r="305" spans="1:8" s="2" customFormat="1" ht="16.8" customHeight="1">
      <c r="A305" s="39"/>
      <c r="B305" s="45"/>
      <c r="C305" s="330" t="s">
        <v>1372</v>
      </c>
      <c r="D305" s="39"/>
      <c r="E305" s="39"/>
      <c r="F305" s="39"/>
      <c r="G305" s="39"/>
      <c r="H305" s="45"/>
    </row>
    <row r="306" spans="1:8" s="2" customFormat="1" ht="16.8" customHeight="1">
      <c r="A306" s="39"/>
      <c r="B306" s="45"/>
      <c r="C306" s="328" t="s">
        <v>1240</v>
      </c>
      <c r="D306" s="328" t="s">
        <v>1241</v>
      </c>
      <c r="E306" s="18" t="s">
        <v>225</v>
      </c>
      <c r="F306" s="329">
        <v>3767.153</v>
      </c>
      <c r="G306" s="39"/>
      <c r="H306" s="45"/>
    </row>
    <row r="307" spans="1:8" s="2" customFormat="1" ht="16.8" customHeight="1">
      <c r="A307" s="39"/>
      <c r="B307" s="45"/>
      <c r="C307" s="328" t="s">
        <v>287</v>
      </c>
      <c r="D307" s="328" t="s">
        <v>288</v>
      </c>
      <c r="E307" s="18" t="s">
        <v>225</v>
      </c>
      <c r="F307" s="329">
        <v>735.526</v>
      </c>
      <c r="G307" s="39"/>
      <c r="H307" s="45"/>
    </row>
    <row r="308" spans="1:8" s="2" customFormat="1" ht="16.8" customHeight="1">
      <c r="A308" s="39"/>
      <c r="B308" s="45"/>
      <c r="C308" s="328" t="s">
        <v>314</v>
      </c>
      <c r="D308" s="328" t="s">
        <v>315</v>
      </c>
      <c r="E308" s="18" t="s">
        <v>225</v>
      </c>
      <c r="F308" s="329">
        <v>1518.217</v>
      </c>
      <c r="G308" s="39"/>
      <c r="H308" s="45"/>
    </row>
    <row r="309" spans="1:8" s="2" customFormat="1" ht="16.8" customHeight="1">
      <c r="A309" s="39"/>
      <c r="B309" s="45"/>
      <c r="C309" s="328" t="s">
        <v>323</v>
      </c>
      <c r="D309" s="328" t="s">
        <v>324</v>
      </c>
      <c r="E309" s="18" t="s">
        <v>225</v>
      </c>
      <c r="F309" s="329">
        <v>3767.153</v>
      </c>
      <c r="G309" s="39"/>
      <c r="H309" s="45"/>
    </row>
    <row r="310" spans="1:8" s="2" customFormat="1" ht="16.8" customHeight="1">
      <c r="A310" s="39"/>
      <c r="B310" s="45"/>
      <c r="C310" s="328" t="s">
        <v>337</v>
      </c>
      <c r="D310" s="328" t="s">
        <v>338</v>
      </c>
      <c r="E310" s="18" t="s">
        <v>225</v>
      </c>
      <c r="F310" s="329">
        <v>3667.077</v>
      </c>
      <c r="G310" s="39"/>
      <c r="H310" s="45"/>
    </row>
    <row r="311" spans="1:8" s="2" customFormat="1" ht="16.8" customHeight="1">
      <c r="A311" s="39"/>
      <c r="B311" s="45"/>
      <c r="C311" s="328" t="s">
        <v>341</v>
      </c>
      <c r="D311" s="328" t="s">
        <v>342</v>
      </c>
      <c r="E311" s="18" t="s">
        <v>225</v>
      </c>
      <c r="F311" s="329">
        <v>2063.656</v>
      </c>
      <c r="G311" s="39"/>
      <c r="H311" s="45"/>
    </row>
    <row r="312" spans="1:8" s="2" customFormat="1" ht="16.8" customHeight="1">
      <c r="A312" s="39"/>
      <c r="B312" s="45"/>
      <c r="C312" s="328" t="s">
        <v>366</v>
      </c>
      <c r="D312" s="328" t="s">
        <v>367</v>
      </c>
      <c r="E312" s="18" t="s">
        <v>225</v>
      </c>
      <c r="F312" s="329">
        <v>3820.65</v>
      </c>
      <c r="G312" s="39"/>
      <c r="H312" s="45"/>
    </row>
    <row r="313" spans="1:8" s="2" customFormat="1" ht="16.8" customHeight="1">
      <c r="A313" s="39"/>
      <c r="B313" s="45"/>
      <c r="C313" s="328" t="s">
        <v>1236</v>
      </c>
      <c r="D313" s="328" t="s">
        <v>1237</v>
      </c>
      <c r="E313" s="18" t="s">
        <v>225</v>
      </c>
      <c r="F313" s="329">
        <v>3767.153</v>
      </c>
      <c r="G313" s="39"/>
      <c r="H313" s="45"/>
    </row>
    <row r="314" spans="1:8" s="2" customFormat="1" ht="12">
      <c r="A314" s="39"/>
      <c r="B314" s="45"/>
      <c r="C314" s="328" t="s">
        <v>1281</v>
      </c>
      <c r="D314" s="328" t="s">
        <v>1282</v>
      </c>
      <c r="E314" s="18" t="s">
        <v>225</v>
      </c>
      <c r="F314" s="329">
        <v>3767.153</v>
      </c>
      <c r="G314" s="39"/>
      <c r="H314" s="45"/>
    </row>
    <row r="315" spans="1:8" s="2" customFormat="1" ht="12">
      <c r="A315" s="39"/>
      <c r="B315" s="45"/>
      <c r="C315" s="328" t="s">
        <v>516</v>
      </c>
      <c r="D315" s="328" t="s">
        <v>517</v>
      </c>
      <c r="E315" s="18" t="s">
        <v>225</v>
      </c>
      <c r="F315" s="329">
        <v>3410.147</v>
      </c>
      <c r="G315" s="39"/>
      <c r="H315" s="45"/>
    </row>
    <row r="316" spans="1:8" s="2" customFormat="1" ht="16.8" customHeight="1">
      <c r="A316" s="39"/>
      <c r="B316" s="45"/>
      <c r="C316" s="324" t="s">
        <v>199</v>
      </c>
      <c r="D316" s="325" t="s">
        <v>1</v>
      </c>
      <c r="E316" s="326" t="s">
        <v>1</v>
      </c>
      <c r="F316" s="327">
        <v>23.8</v>
      </c>
      <c r="G316" s="39"/>
      <c r="H316" s="45"/>
    </row>
    <row r="317" spans="1:8" s="2" customFormat="1" ht="16.8" customHeight="1">
      <c r="A317" s="39"/>
      <c r="B317" s="45"/>
      <c r="C317" s="328" t="s">
        <v>1</v>
      </c>
      <c r="D317" s="328" t="s">
        <v>307</v>
      </c>
      <c r="E317" s="18" t="s">
        <v>1</v>
      </c>
      <c r="F317" s="329">
        <v>0</v>
      </c>
      <c r="G317" s="39"/>
      <c r="H317" s="45"/>
    </row>
    <row r="318" spans="1:8" s="2" customFormat="1" ht="16.8" customHeight="1">
      <c r="A318" s="39"/>
      <c r="B318" s="45"/>
      <c r="C318" s="328" t="s">
        <v>1</v>
      </c>
      <c r="D318" s="328" t="s">
        <v>1271</v>
      </c>
      <c r="E318" s="18" t="s">
        <v>1</v>
      </c>
      <c r="F318" s="329">
        <v>0</v>
      </c>
      <c r="G318" s="39"/>
      <c r="H318" s="45"/>
    </row>
    <row r="319" spans="1:8" s="2" customFormat="1" ht="16.8" customHeight="1">
      <c r="A319" s="39"/>
      <c r="B319" s="45"/>
      <c r="C319" s="328" t="s">
        <v>1</v>
      </c>
      <c r="D319" s="328" t="s">
        <v>200</v>
      </c>
      <c r="E319" s="18" t="s">
        <v>1</v>
      </c>
      <c r="F319" s="329">
        <v>23.8</v>
      </c>
      <c r="G319" s="39"/>
      <c r="H319" s="45"/>
    </row>
    <row r="320" spans="1:8" s="2" customFormat="1" ht="16.8" customHeight="1">
      <c r="A320" s="39"/>
      <c r="B320" s="45"/>
      <c r="C320" s="328" t="s">
        <v>199</v>
      </c>
      <c r="D320" s="328" t="s">
        <v>312</v>
      </c>
      <c r="E320" s="18" t="s">
        <v>1</v>
      </c>
      <c r="F320" s="329">
        <v>23.8</v>
      </c>
      <c r="G320" s="39"/>
      <c r="H320" s="45"/>
    </row>
    <row r="321" spans="1:8" s="2" customFormat="1" ht="16.8" customHeight="1">
      <c r="A321" s="39"/>
      <c r="B321" s="45"/>
      <c r="C321" s="330" t="s">
        <v>1372</v>
      </c>
      <c r="D321" s="39"/>
      <c r="E321" s="39"/>
      <c r="F321" s="39"/>
      <c r="G321" s="39"/>
      <c r="H321" s="45"/>
    </row>
    <row r="322" spans="1:8" s="2" customFormat="1" ht="16.8" customHeight="1">
      <c r="A322" s="39"/>
      <c r="B322" s="45"/>
      <c r="C322" s="328" t="s">
        <v>1240</v>
      </c>
      <c r="D322" s="328" t="s">
        <v>1241</v>
      </c>
      <c r="E322" s="18" t="s">
        <v>225</v>
      </c>
      <c r="F322" s="329">
        <v>3767.153</v>
      </c>
      <c r="G322" s="39"/>
      <c r="H322" s="45"/>
    </row>
    <row r="323" spans="1:8" s="2" customFormat="1" ht="16.8" customHeight="1">
      <c r="A323" s="39"/>
      <c r="B323" s="45"/>
      <c r="C323" s="328" t="s">
        <v>323</v>
      </c>
      <c r="D323" s="328" t="s">
        <v>324</v>
      </c>
      <c r="E323" s="18" t="s">
        <v>225</v>
      </c>
      <c r="F323" s="329">
        <v>3767.153</v>
      </c>
      <c r="G323" s="39"/>
      <c r="H323" s="45"/>
    </row>
    <row r="324" spans="1:8" s="2" customFormat="1" ht="16.8" customHeight="1">
      <c r="A324" s="39"/>
      <c r="B324" s="45"/>
      <c r="C324" s="328" t="s">
        <v>341</v>
      </c>
      <c r="D324" s="328" t="s">
        <v>342</v>
      </c>
      <c r="E324" s="18" t="s">
        <v>225</v>
      </c>
      <c r="F324" s="329">
        <v>2063.656</v>
      </c>
      <c r="G324" s="39"/>
      <c r="H324" s="45"/>
    </row>
    <row r="325" spans="1:8" s="2" customFormat="1" ht="16.8" customHeight="1">
      <c r="A325" s="39"/>
      <c r="B325" s="45"/>
      <c r="C325" s="328" t="s">
        <v>366</v>
      </c>
      <c r="D325" s="328" t="s">
        <v>367</v>
      </c>
      <c r="E325" s="18" t="s">
        <v>225</v>
      </c>
      <c r="F325" s="329">
        <v>3820.65</v>
      </c>
      <c r="G325" s="39"/>
      <c r="H325" s="45"/>
    </row>
    <row r="326" spans="1:8" s="2" customFormat="1" ht="16.8" customHeight="1">
      <c r="A326" s="39"/>
      <c r="B326" s="45"/>
      <c r="C326" s="328" t="s">
        <v>1236</v>
      </c>
      <c r="D326" s="328" t="s">
        <v>1237</v>
      </c>
      <c r="E326" s="18" t="s">
        <v>225</v>
      </c>
      <c r="F326" s="329">
        <v>3767.153</v>
      </c>
      <c r="G326" s="39"/>
      <c r="H326" s="45"/>
    </row>
    <row r="327" spans="1:8" s="2" customFormat="1" ht="12">
      <c r="A327" s="39"/>
      <c r="B327" s="45"/>
      <c r="C327" s="328" t="s">
        <v>1281</v>
      </c>
      <c r="D327" s="328" t="s">
        <v>1282</v>
      </c>
      <c r="E327" s="18" t="s">
        <v>225</v>
      </c>
      <c r="F327" s="329">
        <v>3767.153</v>
      </c>
      <c r="G327" s="39"/>
      <c r="H327" s="45"/>
    </row>
    <row r="328" spans="1:8" s="2" customFormat="1" ht="12">
      <c r="A328" s="39"/>
      <c r="B328" s="45"/>
      <c r="C328" s="328" t="s">
        <v>511</v>
      </c>
      <c r="D328" s="328" t="s">
        <v>512</v>
      </c>
      <c r="E328" s="18" t="s">
        <v>225</v>
      </c>
      <c r="F328" s="329">
        <v>285.73</v>
      </c>
      <c r="G328" s="39"/>
      <c r="H328" s="45"/>
    </row>
    <row r="329" spans="1:8" s="2" customFormat="1" ht="7.4" customHeight="1">
      <c r="A329" s="39"/>
      <c r="B329" s="182"/>
      <c r="C329" s="183"/>
      <c r="D329" s="183"/>
      <c r="E329" s="183"/>
      <c r="F329" s="183"/>
      <c r="G329" s="183"/>
      <c r="H329" s="45"/>
    </row>
    <row r="330" spans="1:8" s="2" customFormat="1" ht="12">
      <c r="A330" s="39"/>
      <c r="B330" s="39"/>
      <c r="C330" s="39"/>
      <c r="D330" s="39"/>
      <c r="E330" s="39"/>
      <c r="F330" s="39"/>
      <c r="G330" s="39"/>
      <c r="H330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Kasperova</dc:creator>
  <cp:keywords/>
  <dc:description/>
  <cp:lastModifiedBy>Lenka Kasperova</cp:lastModifiedBy>
  <dcterms:created xsi:type="dcterms:W3CDTF">2020-01-22T09:22:42Z</dcterms:created>
  <dcterms:modified xsi:type="dcterms:W3CDTF">2020-01-22T09:22:52Z</dcterms:modified>
  <cp:category/>
  <cp:version/>
  <cp:contentType/>
  <cp:contentStatus/>
</cp:coreProperties>
</file>