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mc:AlternateContent xmlns:mc="http://schemas.openxmlformats.org/markup-compatibility/2006">
    <mc:Choice Requires="x15">
      <x15ac:absPath xmlns:x15ac="http://schemas.microsoft.com/office/spreadsheetml/2010/11/ac" url="S:\A-Projekty 2016\16-ON Jičín_Obermeyer\Sanit_DPS_2017\D.1.5-SO 04 - Přeložky_DPS_2017\12024-DPS-D.1.5-SO 04_PDF\"/>
    </mc:Choice>
  </mc:AlternateContent>
  <bookViews>
    <workbookView xWindow="0" yWindow="0" windowWidth="21570" windowHeight="11595"/>
  </bookViews>
  <sheets>
    <sheet name="D.1.5 - SO 04 - PŘELOŽKY" sheetId="2" r:id="rId1"/>
    <sheet name="Pokyny pro vyplnění" sheetId="8" r:id="rId2"/>
  </sheets>
  <definedNames>
    <definedName name="_xlnm._FilterDatabase" localSheetId="0" hidden="1">'D.1.5 - SO 04 - PŘELOŽKY'!$C$83:$K$391</definedName>
    <definedName name="_xlnm.Print_Titles" localSheetId="0">'D.1.5 - SO 04 - PŘELOŽKY'!$83:$83</definedName>
    <definedName name="_xlnm.Print_Area" localSheetId="0">'D.1.5 - SO 04 - PŘELOŽKY'!$C$4:$J$36,'D.1.5 - SO 04 - PŘELOŽKY'!$C$42:$J$65,'D.1.5 - SO 04 - PŘELOŽKY'!$C$71:$K$391</definedName>
    <definedName name="_xlnm.Print_Area" localSheetId="1">'Pokyny pro vyplnění'!$B$2:$K$69,'Pokyny pro vyplnění'!$B$72:$K$116,'Pokyny pro vyplnění'!$B$119:$K$188,'Pokyny pro vyplnění'!$B$196:$K$216</definedName>
  </definedNames>
  <calcPr calcId="171027"/>
</workbook>
</file>

<file path=xl/calcChain.xml><?xml version="1.0" encoding="utf-8"?>
<calcChain xmlns="http://schemas.openxmlformats.org/spreadsheetml/2006/main">
  <c r="P386" i="2" l="1"/>
  <c r="R349" i="2"/>
  <c r="T247" i="2"/>
  <c r="P225" i="2"/>
  <c r="BI387" i="2"/>
  <c r="BH387" i="2"/>
  <c r="BG387" i="2"/>
  <c r="BF387" i="2"/>
  <c r="T387" i="2"/>
  <c r="T386" i="2" s="1"/>
  <c r="R387" i="2"/>
  <c r="R386" i="2" s="1"/>
  <c r="P387" i="2"/>
  <c r="BK387" i="2"/>
  <c r="BK386" i="2" s="1"/>
  <c r="J386" i="2" s="1"/>
  <c r="J64" i="2" s="1"/>
  <c r="J387" i="2"/>
  <c r="BE387" i="2" s="1"/>
  <c r="BI381" i="2"/>
  <c r="BH381" i="2"/>
  <c r="BG381" i="2"/>
  <c r="BF381" i="2"/>
  <c r="BE381" i="2"/>
  <c r="T381" i="2"/>
  <c r="R381" i="2"/>
  <c r="P381" i="2"/>
  <c r="BK381" i="2"/>
  <c r="J381" i="2"/>
  <c r="BI376" i="2"/>
  <c r="BH376" i="2"/>
  <c r="BG376" i="2"/>
  <c r="BF376" i="2"/>
  <c r="T376" i="2"/>
  <c r="R376" i="2"/>
  <c r="P376" i="2"/>
  <c r="BK376" i="2"/>
  <c r="J376" i="2"/>
  <c r="BE376" i="2" s="1"/>
  <c r="BI371" i="2"/>
  <c r="BH371" i="2"/>
  <c r="BG371" i="2"/>
  <c r="BF371" i="2"/>
  <c r="BE371" i="2"/>
  <c r="T371" i="2"/>
  <c r="R371" i="2"/>
  <c r="P371" i="2"/>
  <c r="BK371" i="2"/>
  <c r="J371" i="2"/>
  <c r="BI366" i="2"/>
  <c r="BH366" i="2"/>
  <c r="BG366" i="2"/>
  <c r="BF366" i="2"/>
  <c r="T366" i="2"/>
  <c r="R366" i="2"/>
  <c r="P366" i="2"/>
  <c r="BK366" i="2"/>
  <c r="J366" i="2"/>
  <c r="BE366" i="2" s="1"/>
  <c r="BI361" i="2"/>
  <c r="BH361" i="2"/>
  <c r="BG361" i="2"/>
  <c r="BF361" i="2"/>
  <c r="BE361" i="2"/>
  <c r="T361" i="2"/>
  <c r="R361" i="2"/>
  <c r="R360" i="2" s="1"/>
  <c r="P361" i="2"/>
  <c r="P360" i="2" s="1"/>
  <c r="BK361" i="2"/>
  <c r="BK360" i="2" s="1"/>
  <c r="J360" i="2" s="1"/>
  <c r="J63" i="2" s="1"/>
  <c r="J361" i="2"/>
  <c r="BI355" i="2"/>
  <c r="BH355" i="2"/>
  <c r="BG355" i="2"/>
  <c r="BF355" i="2"/>
  <c r="BE355" i="2"/>
  <c r="T355" i="2"/>
  <c r="R355" i="2"/>
  <c r="P355" i="2"/>
  <c r="BK355" i="2"/>
  <c r="BK349" i="2" s="1"/>
  <c r="J349" i="2" s="1"/>
  <c r="J62" i="2" s="1"/>
  <c r="J355" i="2"/>
  <c r="BI350" i="2"/>
  <c r="BH350" i="2"/>
  <c r="BG350" i="2"/>
  <c r="BF350" i="2"/>
  <c r="T350" i="2"/>
  <c r="T349" i="2" s="1"/>
  <c r="R350" i="2"/>
  <c r="P350" i="2"/>
  <c r="P349" i="2" s="1"/>
  <c r="BK350" i="2"/>
  <c r="J350" i="2"/>
  <c r="BE350" i="2" s="1"/>
  <c r="BI345" i="2"/>
  <c r="BH345" i="2"/>
  <c r="BG345" i="2"/>
  <c r="BF345" i="2"/>
  <c r="BE345" i="2"/>
  <c r="T345" i="2"/>
  <c r="R345" i="2"/>
  <c r="P345" i="2"/>
  <c r="BK345" i="2"/>
  <c r="J345" i="2"/>
  <c r="BI340" i="2"/>
  <c r="BH340" i="2"/>
  <c r="BG340" i="2"/>
  <c r="BF340" i="2"/>
  <c r="T340" i="2"/>
  <c r="R340" i="2"/>
  <c r="P340" i="2"/>
  <c r="BK340" i="2"/>
  <c r="J340" i="2"/>
  <c r="BE340" i="2" s="1"/>
  <c r="BI334" i="2"/>
  <c r="BH334" i="2"/>
  <c r="BG334" i="2"/>
  <c r="BF334" i="2"/>
  <c r="BE334" i="2"/>
  <c r="T334" i="2"/>
  <c r="R334" i="2"/>
  <c r="P334" i="2"/>
  <c r="BK334" i="2"/>
  <c r="J334" i="2"/>
  <c r="BI329" i="2"/>
  <c r="BH329" i="2"/>
  <c r="BG329" i="2"/>
  <c r="BF329" i="2"/>
  <c r="T329" i="2"/>
  <c r="R329" i="2"/>
  <c r="P329" i="2"/>
  <c r="BK329" i="2"/>
  <c r="J329" i="2"/>
  <c r="BE329" i="2" s="1"/>
  <c r="BI324" i="2"/>
  <c r="BH324" i="2"/>
  <c r="BG324" i="2"/>
  <c r="BF324" i="2"/>
  <c r="BE324" i="2"/>
  <c r="T324" i="2"/>
  <c r="R324" i="2"/>
  <c r="P324" i="2"/>
  <c r="BK324" i="2"/>
  <c r="J324" i="2"/>
  <c r="BI319" i="2"/>
  <c r="BH319" i="2"/>
  <c r="BG319" i="2"/>
  <c r="BF319" i="2"/>
  <c r="T319" i="2"/>
  <c r="R319" i="2"/>
  <c r="P319" i="2"/>
  <c r="BK319" i="2"/>
  <c r="J319" i="2"/>
  <c r="BE319" i="2" s="1"/>
  <c r="BI315" i="2"/>
  <c r="BH315" i="2"/>
  <c r="BG315" i="2"/>
  <c r="BF315" i="2"/>
  <c r="BE315" i="2"/>
  <c r="T315" i="2"/>
  <c r="R315" i="2"/>
  <c r="P315" i="2"/>
  <c r="BK315" i="2"/>
  <c r="J315" i="2"/>
  <c r="BI311" i="2"/>
  <c r="BH311" i="2"/>
  <c r="BG311" i="2"/>
  <c r="BF311" i="2"/>
  <c r="T311" i="2"/>
  <c r="R311" i="2"/>
  <c r="P311" i="2"/>
  <c r="BK311" i="2"/>
  <c r="J311" i="2"/>
  <c r="BE311" i="2" s="1"/>
  <c r="BI307" i="2"/>
  <c r="BH307" i="2"/>
  <c r="BG307" i="2"/>
  <c r="BF307" i="2"/>
  <c r="BE307" i="2"/>
  <c r="T307" i="2"/>
  <c r="R307" i="2"/>
  <c r="P307" i="2"/>
  <c r="BK307" i="2"/>
  <c r="J307" i="2"/>
  <c r="BI303" i="2"/>
  <c r="BH303" i="2"/>
  <c r="BG303" i="2"/>
  <c r="BF303" i="2"/>
  <c r="T303" i="2"/>
  <c r="R303" i="2"/>
  <c r="P303" i="2"/>
  <c r="BK303" i="2"/>
  <c r="J303" i="2"/>
  <c r="BE303" i="2" s="1"/>
  <c r="BI298" i="2"/>
  <c r="BH298" i="2"/>
  <c r="BG298" i="2"/>
  <c r="BF298" i="2"/>
  <c r="BE298" i="2"/>
  <c r="T298" i="2"/>
  <c r="R298" i="2"/>
  <c r="P298" i="2"/>
  <c r="BK298" i="2"/>
  <c r="J298" i="2"/>
  <c r="BI294" i="2"/>
  <c r="BH294" i="2"/>
  <c r="BG294" i="2"/>
  <c r="BF294" i="2"/>
  <c r="T294" i="2"/>
  <c r="R294" i="2"/>
  <c r="P294" i="2"/>
  <c r="BK294" i="2"/>
  <c r="J294" i="2"/>
  <c r="BE294" i="2" s="1"/>
  <c r="BI289" i="2"/>
  <c r="BH289" i="2"/>
  <c r="BG289" i="2"/>
  <c r="BF289" i="2"/>
  <c r="BE289" i="2"/>
  <c r="T289" i="2"/>
  <c r="R289" i="2"/>
  <c r="P289" i="2"/>
  <c r="BK289" i="2"/>
  <c r="J289" i="2"/>
  <c r="BI285" i="2"/>
  <c r="BH285" i="2"/>
  <c r="BG285" i="2"/>
  <c r="BF285" i="2"/>
  <c r="T285" i="2"/>
  <c r="R285" i="2"/>
  <c r="P285" i="2"/>
  <c r="BK285" i="2"/>
  <c r="J285" i="2"/>
  <c r="BE285" i="2" s="1"/>
  <c r="BI280" i="2"/>
  <c r="BH280" i="2"/>
  <c r="BG280" i="2"/>
  <c r="BF280" i="2"/>
  <c r="BE280" i="2"/>
  <c r="T280" i="2"/>
  <c r="R280" i="2"/>
  <c r="P280" i="2"/>
  <c r="BK280" i="2"/>
  <c r="J280" i="2"/>
  <c r="BI276" i="2"/>
  <c r="BH276" i="2"/>
  <c r="BG276" i="2"/>
  <c r="BF276" i="2"/>
  <c r="T276" i="2"/>
  <c r="R276" i="2"/>
  <c r="P276" i="2"/>
  <c r="BK276" i="2"/>
  <c r="J276" i="2"/>
  <c r="BE276" i="2" s="1"/>
  <c r="BI272" i="2"/>
  <c r="BH272" i="2"/>
  <c r="BG272" i="2"/>
  <c r="BF272" i="2"/>
  <c r="BE272" i="2"/>
  <c r="T272" i="2"/>
  <c r="R272" i="2"/>
  <c r="P272" i="2"/>
  <c r="BK272" i="2"/>
  <c r="J272" i="2"/>
  <c r="BI268" i="2"/>
  <c r="BH268" i="2"/>
  <c r="BG268" i="2"/>
  <c r="BF268" i="2"/>
  <c r="T268" i="2"/>
  <c r="R268" i="2"/>
  <c r="P268" i="2"/>
  <c r="BK268" i="2"/>
  <c r="J268" i="2"/>
  <c r="BE268" i="2" s="1"/>
  <c r="BI264" i="2"/>
  <c r="BH264" i="2"/>
  <c r="BG264" i="2"/>
  <c r="BF264" i="2"/>
  <c r="BE264" i="2"/>
  <c r="T264" i="2"/>
  <c r="R264" i="2"/>
  <c r="P264" i="2"/>
  <c r="BK264" i="2"/>
  <c r="J264" i="2"/>
  <c r="BI260" i="2"/>
  <c r="BH260" i="2"/>
  <c r="BG260" i="2"/>
  <c r="BF260" i="2"/>
  <c r="T260" i="2"/>
  <c r="R260" i="2"/>
  <c r="P260" i="2"/>
  <c r="BK260" i="2"/>
  <c r="J260" i="2"/>
  <c r="BE260" i="2" s="1"/>
  <c r="BI256" i="2"/>
  <c r="BH256" i="2"/>
  <c r="BG256" i="2"/>
  <c r="BF256" i="2"/>
  <c r="BE256" i="2"/>
  <c r="T256" i="2"/>
  <c r="R256" i="2"/>
  <c r="P256" i="2"/>
  <c r="BK256" i="2"/>
  <c r="J256" i="2"/>
  <c r="BI252" i="2"/>
  <c r="BH252" i="2"/>
  <c r="BG252" i="2"/>
  <c r="BF252" i="2"/>
  <c r="T252" i="2"/>
  <c r="R252" i="2"/>
  <c r="P252" i="2"/>
  <c r="BK252" i="2"/>
  <c r="BK247" i="2" s="1"/>
  <c r="J247" i="2" s="1"/>
  <c r="J61" i="2" s="1"/>
  <c r="J252" i="2"/>
  <c r="BE252" i="2" s="1"/>
  <c r="BI248" i="2"/>
  <c r="BH248" i="2"/>
  <c r="BG248" i="2"/>
  <c r="BF248" i="2"/>
  <c r="BE248" i="2"/>
  <c r="T248" i="2"/>
  <c r="R248" i="2"/>
  <c r="R247" i="2" s="1"/>
  <c r="P248" i="2"/>
  <c r="P247" i="2" s="1"/>
  <c r="BK248" i="2"/>
  <c r="J248" i="2"/>
  <c r="BI242" i="2"/>
  <c r="BH242" i="2"/>
  <c r="BG242" i="2"/>
  <c r="BF242" i="2"/>
  <c r="BE242" i="2"/>
  <c r="T242" i="2"/>
  <c r="T241" i="2" s="1"/>
  <c r="R242" i="2"/>
  <c r="R241" i="2" s="1"/>
  <c r="P242" i="2"/>
  <c r="P241" i="2" s="1"/>
  <c r="BK242" i="2"/>
  <c r="BK241" i="2" s="1"/>
  <c r="J241" i="2" s="1"/>
  <c r="J60" i="2" s="1"/>
  <c r="J242" i="2"/>
  <c r="BI236" i="2"/>
  <c r="BH236" i="2"/>
  <c r="BG236" i="2"/>
  <c r="BF236" i="2"/>
  <c r="BE236" i="2"/>
  <c r="T236" i="2"/>
  <c r="R236" i="2"/>
  <c r="P236" i="2"/>
  <c r="BK236" i="2"/>
  <c r="J236" i="2"/>
  <c r="BI231" i="2"/>
  <c r="BH231" i="2"/>
  <c r="BG231" i="2"/>
  <c r="BF231" i="2"/>
  <c r="BE231" i="2"/>
  <c r="T231" i="2"/>
  <c r="R231" i="2"/>
  <c r="R225" i="2" s="1"/>
  <c r="P231" i="2"/>
  <c r="BK231" i="2"/>
  <c r="J231" i="2"/>
  <c r="BI226" i="2"/>
  <c r="BH226" i="2"/>
  <c r="BG226" i="2"/>
  <c r="BF226" i="2"/>
  <c r="BE226" i="2"/>
  <c r="T226" i="2"/>
  <c r="T225" i="2" s="1"/>
  <c r="R226" i="2"/>
  <c r="P226" i="2"/>
  <c r="BK226" i="2"/>
  <c r="BK225" i="2" s="1"/>
  <c r="J225" i="2" s="1"/>
  <c r="J59" i="2" s="1"/>
  <c r="J226" i="2"/>
  <c r="BI221" i="2"/>
  <c r="BH221" i="2"/>
  <c r="BG221" i="2"/>
  <c r="BF221" i="2"/>
  <c r="T221" i="2"/>
  <c r="R221" i="2"/>
  <c r="P221" i="2"/>
  <c r="BK221" i="2"/>
  <c r="J221" i="2"/>
  <c r="BE221" i="2" s="1"/>
  <c r="BI216" i="2"/>
  <c r="BH216" i="2"/>
  <c r="BG216" i="2"/>
  <c r="BF216" i="2"/>
  <c r="BE216" i="2"/>
  <c r="T216" i="2"/>
  <c r="R216" i="2"/>
  <c r="P216" i="2"/>
  <c r="BK216" i="2"/>
  <c r="J216" i="2"/>
  <c r="BI209" i="2"/>
  <c r="BH209" i="2"/>
  <c r="BG209" i="2"/>
  <c r="BF209" i="2"/>
  <c r="T209" i="2"/>
  <c r="R209" i="2"/>
  <c r="P209" i="2"/>
  <c r="BK209" i="2"/>
  <c r="J209" i="2"/>
  <c r="BE209" i="2" s="1"/>
  <c r="BI202" i="2"/>
  <c r="BH202" i="2"/>
  <c r="BG202" i="2"/>
  <c r="BF202" i="2"/>
  <c r="BE202" i="2"/>
  <c r="T202" i="2"/>
  <c r="R202" i="2"/>
  <c r="P202" i="2"/>
  <c r="BK202" i="2"/>
  <c r="J202" i="2"/>
  <c r="BI195" i="2"/>
  <c r="BH195" i="2"/>
  <c r="BG195" i="2"/>
  <c r="BF195" i="2"/>
  <c r="T195" i="2"/>
  <c r="R195" i="2"/>
  <c r="P195" i="2"/>
  <c r="BK195" i="2"/>
  <c r="J195" i="2"/>
  <c r="BE195" i="2" s="1"/>
  <c r="BI188" i="2"/>
  <c r="BH188" i="2"/>
  <c r="BG188" i="2"/>
  <c r="BF188" i="2"/>
  <c r="BE188" i="2"/>
  <c r="T188" i="2"/>
  <c r="R188" i="2"/>
  <c r="P188" i="2"/>
  <c r="BK188" i="2"/>
  <c r="J188" i="2"/>
  <c r="BI181" i="2"/>
  <c r="BH181" i="2"/>
  <c r="BG181" i="2"/>
  <c r="BF181" i="2"/>
  <c r="T181" i="2"/>
  <c r="R181" i="2"/>
  <c r="P181" i="2"/>
  <c r="BK181" i="2"/>
  <c r="J181" i="2"/>
  <c r="BE181" i="2" s="1"/>
  <c r="BI171" i="2"/>
  <c r="BH171" i="2"/>
  <c r="BG171" i="2"/>
  <c r="BF171" i="2"/>
  <c r="BE171" i="2"/>
  <c r="T171" i="2"/>
  <c r="R171" i="2"/>
  <c r="P171" i="2"/>
  <c r="BK171" i="2"/>
  <c r="J171" i="2"/>
  <c r="BI164" i="2"/>
  <c r="BH164" i="2"/>
  <c r="BG164" i="2"/>
  <c r="BF164" i="2"/>
  <c r="T164" i="2"/>
  <c r="R164" i="2"/>
  <c r="P164" i="2"/>
  <c r="BK164" i="2"/>
  <c r="J164" i="2"/>
  <c r="BE164" i="2" s="1"/>
  <c r="BI157" i="2"/>
  <c r="BH157" i="2"/>
  <c r="BG157" i="2"/>
  <c r="BF157" i="2"/>
  <c r="BE157" i="2"/>
  <c r="T157" i="2"/>
  <c r="R157" i="2"/>
  <c r="P157" i="2"/>
  <c r="BK157" i="2"/>
  <c r="J157" i="2"/>
  <c r="BI152" i="2"/>
  <c r="BH152" i="2"/>
  <c r="BG152" i="2"/>
  <c r="BF152" i="2"/>
  <c r="T152" i="2"/>
  <c r="R152" i="2"/>
  <c r="P152" i="2"/>
  <c r="BK152" i="2"/>
  <c r="J152" i="2"/>
  <c r="BE152" i="2" s="1"/>
  <c r="BI148" i="2"/>
  <c r="BH148" i="2"/>
  <c r="BG148" i="2"/>
  <c r="BF148" i="2"/>
  <c r="BE148" i="2"/>
  <c r="T148" i="2"/>
  <c r="R148" i="2"/>
  <c r="P148" i="2"/>
  <c r="BK148" i="2"/>
  <c r="J148" i="2"/>
  <c r="BI143" i="2"/>
  <c r="BH143" i="2"/>
  <c r="BG143" i="2"/>
  <c r="BF143" i="2"/>
  <c r="T143" i="2"/>
  <c r="R143" i="2"/>
  <c r="P143" i="2"/>
  <c r="BK143" i="2"/>
  <c r="J143" i="2"/>
  <c r="BE143" i="2" s="1"/>
  <c r="BI138" i="2"/>
  <c r="BH138" i="2"/>
  <c r="BG138" i="2"/>
  <c r="BF138" i="2"/>
  <c r="BE138" i="2"/>
  <c r="T138" i="2"/>
  <c r="R138" i="2"/>
  <c r="P138" i="2"/>
  <c r="BK138" i="2"/>
  <c r="J138" i="2"/>
  <c r="BI131" i="2"/>
  <c r="BH131" i="2"/>
  <c r="BG131" i="2"/>
  <c r="BF131" i="2"/>
  <c r="T131" i="2"/>
  <c r="R131" i="2"/>
  <c r="P131" i="2"/>
  <c r="BK131" i="2"/>
  <c r="J131" i="2"/>
  <c r="BE131" i="2" s="1"/>
  <c r="BI124" i="2"/>
  <c r="BH124" i="2"/>
  <c r="BG124" i="2"/>
  <c r="BF124" i="2"/>
  <c r="BE124" i="2"/>
  <c r="T124" i="2"/>
  <c r="R124" i="2"/>
  <c r="P124" i="2"/>
  <c r="BK124" i="2"/>
  <c r="J124" i="2"/>
  <c r="BI119" i="2"/>
  <c r="BH119" i="2"/>
  <c r="BG119" i="2"/>
  <c r="BF119" i="2"/>
  <c r="T119" i="2"/>
  <c r="R119" i="2"/>
  <c r="P119" i="2"/>
  <c r="BK119" i="2"/>
  <c r="J119" i="2"/>
  <c r="BE119" i="2" s="1"/>
  <c r="BI114" i="2"/>
  <c r="BH114" i="2"/>
  <c r="BG114" i="2"/>
  <c r="BF114" i="2"/>
  <c r="BE114" i="2"/>
  <c r="T114" i="2"/>
  <c r="R114" i="2"/>
  <c r="P114" i="2"/>
  <c r="BK114" i="2"/>
  <c r="J114" i="2"/>
  <c r="BI111" i="2"/>
  <c r="BH111" i="2"/>
  <c r="BG111" i="2"/>
  <c r="BF111" i="2"/>
  <c r="T111" i="2"/>
  <c r="R111" i="2"/>
  <c r="P111" i="2"/>
  <c r="BK111" i="2"/>
  <c r="J111" i="2"/>
  <c r="BE111" i="2" s="1"/>
  <c r="BI106" i="2"/>
  <c r="BH106" i="2"/>
  <c r="BG106" i="2"/>
  <c r="BF106" i="2"/>
  <c r="BE106" i="2"/>
  <c r="T106" i="2"/>
  <c r="R106" i="2"/>
  <c r="P106" i="2"/>
  <c r="BK106" i="2"/>
  <c r="J106" i="2"/>
  <c r="BI102" i="2"/>
  <c r="BH102" i="2"/>
  <c r="BG102" i="2"/>
  <c r="BF102" i="2"/>
  <c r="T102" i="2"/>
  <c r="T86" i="2" s="1"/>
  <c r="R102" i="2"/>
  <c r="P102" i="2"/>
  <c r="BK102" i="2"/>
  <c r="J102" i="2"/>
  <c r="BE102" i="2" s="1"/>
  <c r="BI97" i="2"/>
  <c r="BH97" i="2"/>
  <c r="BG97" i="2"/>
  <c r="BF97" i="2"/>
  <c r="F31" i="2" s="1"/>
  <c r="BE97" i="2"/>
  <c r="T97" i="2"/>
  <c r="R97" i="2"/>
  <c r="P97" i="2"/>
  <c r="BK97" i="2"/>
  <c r="J97" i="2"/>
  <c r="BI92" i="2"/>
  <c r="BH92" i="2"/>
  <c r="F33" i="2" s="1"/>
  <c r="BG92" i="2"/>
  <c r="BF92" i="2"/>
  <c r="T92" i="2"/>
  <c r="R92" i="2"/>
  <c r="R86" i="2" s="1"/>
  <c r="R85" i="2" s="1"/>
  <c r="R84" i="2" s="1"/>
  <c r="P92" i="2"/>
  <c r="BK92" i="2"/>
  <c r="J92" i="2"/>
  <c r="BE92" i="2" s="1"/>
  <c r="BI87" i="2"/>
  <c r="F34" i="2" s="1"/>
  <c r="BH87" i="2"/>
  <c r="BG87" i="2"/>
  <c r="BF87" i="2"/>
  <c r="BE87" i="2"/>
  <c r="T87" i="2"/>
  <c r="R87" i="2"/>
  <c r="P87" i="2"/>
  <c r="BK87" i="2"/>
  <c r="BK86" i="2" s="1"/>
  <c r="J87" i="2"/>
  <c r="J80" i="2"/>
  <c r="F80" i="2"/>
  <c r="F78" i="2"/>
  <c r="E76" i="2"/>
  <c r="J51" i="2"/>
  <c r="F51" i="2"/>
  <c r="F49" i="2"/>
  <c r="E47" i="2"/>
  <c r="J18" i="2"/>
  <c r="E18" i="2"/>
  <c r="F52" i="2" s="1"/>
  <c r="J17" i="2"/>
  <c r="J12" i="2"/>
  <c r="J49" i="2" s="1"/>
  <c r="E7" i="2"/>
  <c r="J78" i="2" l="1"/>
  <c r="J86" i="2"/>
  <c r="J58" i="2" s="1"/>
  <c r="BK85" i="2"/>
  <c r="F30" i="2"/>
  <c r="J31" i="2"/>
  <c r="F81" i="2"/>
  <c r="P86" i="2"/>
  <c r="P85" i="2" s="1"/>
  <c r="P84" i="2" s="1"/>
  <c r="E74" i="2"/>
  <c r="E45" i="2"/>
  <c r="F32" i="2"/>
  <c r="T360" i="2"/>
  <c r="T85" i="2" s="1"/>
  <c r="T84" i="2" s="1"/>
  <c r="J30" i="2"/>
  <c r="BK84" i="2" l="1"/>
  <c r="J84" i="2" s="1"/>
  <c r="J85" i="2"/>
  <c r="J57" i="2" s="1"/>
  <c r="J27" i="2" l="1"/>
  <c r="J56" i="2"/>
  <c r="J36" i="2" l="1"/>
</calcChain>
</file>

<file path=xl/sharedStrings.xml><?xml version="1.0" encoding="utf-8"?>
<sst xmlns="http://schemas.openxmlformats.org/spreadsheetml/2006/main" count="3212" uniqueCount="614">
  <si>
    <t>List obsahuje:</t>
  </si>
  <si>
    <t>False</t>
  </si>
  <si>
    <t>21</t>
  </si>
  <si>
    <t>15</t>
  </si>
  <si>
    <t>v ---  níže se nacházejí doplnkové a pomocné údaje k sestavám  --- v</t>
  </si>
  <si>
    <t>Stavba:</t>
  </si>
  <si>
    <t>KSO:</t>
  </si>
  <si>
    <t/>
  </si>
  <si>
    <t>CC-CZ:</t>
  </si>
  <si>
    <t>1</t>
  </si>
  <si>
    <t>Místo:</t>
  </si>
  <si>
    <t>Jičín</t>
  </si>
  <si>
    <t>Datum:</t>
  </si>
  <si>
    <t>10</t>
  </si>
  <si>
    <t>Zadavatel:</t>
  </si>
  <si>
    <t>IČ:</t>
  </si>
  <si>
    <t>KRÁLOVEHRADECKÝ KRAJ,PIVOVARSKÉ NÁM.1245,500 03</t>
  </si>
  <si>
    <t>DIČ:</t>
  </si>
  <si>
    <t>Uchazeč:</t>
  </si>
  <si>
    <t>Projektant:</t>
  </si>
  <si>
    <t>Sanit Studio,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</si>
  <si>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</si>
  <si>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</si>
  <si>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</si>
  <si>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</si>
  <si>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</si>
  <si>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</si>
  <si>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</si>
  <si>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</si>
  <si>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</si>
  <si>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</si>
  <si>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</si>
  <si>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</si>
  <si>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</si>
  <si>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</si>
  <si>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</si>
  <si>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</si>
  <si>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</si>
  <si>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</si>
  <si>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</si>
  <si>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STA</t>
  </si>
  <si>
    <t>{89d53ac5-76ec-44d2-9c4d-58337a4313af}</t>
  </si>
  <si>
    <t>2</t>
  </si>
  <si>
    <t>1) Krycí list soupisu</t>
  </si>
  <si>
    <t>2) Rekapitulace</t>
  </si>
  <si>
    <t>3) Soupis prací</t>
  </si>
  <si>
    <t>Zpět na list:</t>
  </si>
  <si>
    <t>Rekapitulace stavby</t>
  </si>
  <si>
    <t>KRYCÍ LIST SOUPISU</t>
  </si>
  <si>
    <t>Objekt:</t>
  </si>
  <si>
    <t>D.1.5 - SO 04 - PŘELOŽKY</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</si>
  <si>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</si>
  <si>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</si>
  <si>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</si>
  <si>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</si>
  <si>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</si>
  <si>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</si>
  <si>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</si>
  <si>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</si>
  <si>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4 - Vodorovné konstrukce</t>
  </si>
  <si>
    <t xml:space="preserve">    8 - Trubní vedení</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</si>
  <si>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</si>
  <si>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</si>
  <si>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</si>
  <si>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</si>
  <si>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</si>
  <si>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</si>
  <si>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</si>
  <si>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</si>
  <si>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</si>
  <si>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</si>
  <si>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</si>
  <si>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</si>
  <si>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</si>
  <si>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</si>
  <si>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</si>
  <si>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</si>
  <si>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</si>
  <si>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</si>
  <si>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</si>
  <si>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</si>
  <si>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</si>
  <si>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</si>
  <si>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113107112</t>
  </si>
  <si>
    <t>Odstranění podkladů nebo krytů s přemístěním hmot na skládku na vzdálenost do 3 m nebo s naložením na dopravní prostředek v ploše jednotlivě do 50 m2 z kameniva těženého, o tl. vrstvy přes 100 do 200 mm</t>
  </si>
  <si>
    <t>m2</t>
  </si>
  <si>
    <t>CS ÚRS 2017 01</t>
  </si>
  <si>
    <t>4</t>
  </si>
  <si>
    <t>258863880</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</si>
  <si>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</si>
  <si>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</si>
  <si>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P</t>
  </si>
  <si>
    <t>Poznámka k položce:
viz. výkres: 15033-DPS-D.1.5-SO 04-02</t>
  </si>
  <si>
    <t>VV</t>
  </si>
  <si>
    <t>8*6*1,2</t>
  </si>
  <si>
    <t>Součet</t>
  </si>
  <si>
    <t>113107122</t>
  </si>
  <si>
    <t>Odstranění podkladů nebo krytů s přemístěním hmot na skládku na vzdálenost do 3 m nebo s naložením na dopravní prostředek v ploše jednotlivě do 50 m2 z kameniva hrubého drceného, o tl. vrstvy přes 100 do 200 mm</t>
  </si>
  <si>
    <t>880637767</t>
  </si>
  <si>
    <t>3</t>
  </si>
  <si>
    <t>113107142</t>
  </si>
  <si>
    <t>Odstranění podkladů nebo krytů s přemístěním hmot na skládku na vzdálenost do 3 m nebo s naložením na dopravní prostředek v ploše jednotlivě do 50 m2 živičných, o tl. vrstvy přes 50 do 100 mm</t>
  </si>
  <si>
    <t>-360050046</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</si>
  <si>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</si>
  <si>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t>
  </si>
  <si>
    <t>m</t>
  </si>
  <si>
    <t>-522327510</t>
  </si>
  <si>
    <t>5+5</t>
  </si>
  <si>
    <t>5</t>
  </si>
  <si>
    <t>119001411</t>
  </si>
  <si>
    <t>2033845149</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</si>
  <si>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</si>
  <si>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6</t>
  </si>
  <si>
    <t>119001412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</si>
  <si>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</si>
  <si>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2038792133</t>
  </si>
  <si>
    <t>5+5+5</t>
  </si>
  <si>
    <t>7</t>
  </si>
  <si>
    <t>119001421</t>
  </si>
  <si>
    <t>-1450077289</t>
  </si>
  <si>
    <t>2+2+2</t>
  </si>
  <si>
    <t>8</t>
  </si>
  <si>
    <t>120001101</t>
  </si>
  <si>
    <t>Příplatek k cenám vykopávek za ztížení vykopávky v blízkosti podzemního vedení nebo výbušnin v horninách jakékoliv třídy</t>
  </si>
  <si>
    <t>m3</t>
  </si>
  <si>
    <t>869033946</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</si>
  <si>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</si>
  <si>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(10+5+15+6)*1,1*0,9</t>
  </si>
  <si>
    <t>9</t>
  </si>
  <si>
    <t>132201202</t>
  </si>
  <si>
    <t>Hloubení zapažených i nezapažených rýh šířky přes 600 do 2 000 mm s urovnáním dna do předepsaného profilu a spádu v hornině tř. 3 přes 100 do 1 000 m3</t>
  </si>
  <si>
    <t>1847298713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</si>
  <si>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</si>
  <si>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8*1,1*2</t>
  </si>
  <si>
    <t>16*1,1*2,5</t>
  </si>
  <si>
    <t>24*1,1*3,5</t>
  </si>
  <si>
    <t>132201209</t>
  </si>
  <si>
    <t>Hloubení zapažených i nezapažených rýh šířky přes 600 do 2 000 mm s urovnáním dna do předepsaného profilu a spádu v hornině tř. 3 Příplatek k cenám za lepivost horniny tř. 3</t>
  </si>
  <si>
    <t>244773539</t>
  </si>
  <si>
    <t>8*1,1*2/2</t>
  </si>
  <si>
    <t>16*1,1*2,5/2</t>
  </si>
  <si>
    <t>24*1,1*3,5/2</t>
  </si>
  <si>
    <t>11</t>
  </si>
  <si>
    <t>151101101</t>
  </si>
  <si>
    <t>Zřízení pažení a rozepření stěn rýh pro podzemní vedení pro všechny šířky rýhy příložné pro jakoukoliv mezerovitost, hloubky do 2 m</t>
  </si>
  <si>
    <t>-569205597</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</si>
  <si>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</si>
  <si>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4*2*2</t>
  </si>
  <si>
    <t>12</t>
  </si>
  <si>
    <t>151101102</t>
  </si>
  <si>
    <t>Zřízení pažení a rozepření stěn rýh pro podzemní vedení pro všechny šířky rýhy příložné pro jakoukoliv mezerovitost, hloubky do 4 m</t>
  </si>
  <si>
    <t>-824545968</t>
  </si>
  <si>
    <t>8*2,5*2</t>
  </si>
  <si>
    <t>12*3,5*2</t>
  </si>
  <si>
    <t>13</t>
  </si>
  <si>
    <t>151101111</t>
  </si>
  <si>
    <t>Odstranění pažení a rozepření stěn rýh pro podzemní vedení s uložením materiálu na vzdálenost do 3 m od kraje výkopu příložné, hloubky do 2 m</t>
  </si>
  <si>
    <t>443935951</t>
  </si>
  <si>
    <t>14</t>
  </si>
  <si>
    <t>151101112</t>
  </si>
  <si>
    <t>Odstranění pažení a rozepření stěn rýh pro podzemní vedení s uložením materiálu na vzdálenost do 3 m od kraje výkopu příložné, hloubky přes 2 do 4 m</t>
  </si>
  <si>
    <t>1195324624</t>
  </si>
  <si>
    <t>161101101</t>
  </si>
  <si>
    <t>Svislé přemístění výkopku bez naložení do dopravní nádoby avšak s vyprázdněním dopravní nádoby na hromadu nebo do dopravního prostředku z horniny tř. 1 až 4, při hloubce výkopu přes 1 do 2,5 m</t>
  </si>
  <si>
    <t>1528851453</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</si>
  <si>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</si>
  <si>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Poznámka k položce:
viz. položka č.9 - hloubení rýh</t>
  </si>
  <si>
    <t>16</t>
  </si>
  <si>
    <t>162301101</t>
  </si>
  <si>
    <t>Vodorovné přemístění výkopku nebo sypaniny po suchu na obvyklém dopravním prostředku, bez naložení výkopku, avšak se složením bez rozhrnutí z horniny tř. 1 až 4 na vzdálenost přes 50 do 500 m</t>
  </si>
  <si>
    <t>-1425342721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</si>
  <si>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</si>
  <si>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Poznámka k položce:
rozdíl ponechaných kubatur hloubení rýh a obsypu a lože</t>
  </si>
  <si>
    <t>4*1,1*1,45</t>
  </si>
  <si>
    <t>8*1,1*1,95</t>
  </si>
  <si>
    <t>12*1,1*2,95</t>
  </si>
  <si>
    <t>17</t>
  </si>
  <si>
    <t>162701105</t>
  </si>
  <si>
    <t>Vodorovné přemístění výkopku nebo sypaniny po suchu na obvyklém dopravním prostředku, bez naložení výkopku, avšak se složením bez rozhrnutí z horniny tř. 1 až 4 na vzdálenost přes 9 000 do 10 000 m</t>
  </si>
  <si>
    <t>-1015780504</t>
  </si>
  <si>
    <t>Poznámka k položce:
součet objemu lože a obsypu včetně zeminy vytlačené instalačním kanálem</t>
  </si>
  <si>
    <t>8*1,1*0,55</t>
  </si>
  <si>
    <t>16*1,1*0,55</t>
  </si>
  <si>
    <t>24*1,1*0,55</t>
  </si>
  <si>
    <t>18</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</si>
  <si>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</si>
  <si>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</si>
  <si>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-769346002</t>
  </si>
  <si>
    <t>Poznámka k položce:
rozdíl ponechaných kubatur hloubení rýh a obsypu a lože krát předpokládané km vzdálenosti ke skládce</t>
  </si>
  <si>
    <t>4*1,1*1,45*6</t>
  </si>
  <si>
    <t>8*1,1*1,95*6</t>
  </si>
  <si>
    <t>12*1,1*2,95*6</t>
  </si>
  <si>
    <t>19</t>
  </si>
  <si>
    <t>167101101</t>
  </si>
  <si>
    <t>Nakládání, skládání a překládání neulehlého výkopku nebo sypaniny nakládání, množství do 100 m3, z hornin tř. 1 až 4</t>
  </si>
  <si>
    <t>-1142763398</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</si>
  <si>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</si>
  <si>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20</t>
  </si>
  <si>
    <t>171201201</t>
  </si>
  <si>
    <t>Uložení sypaniny na skládky</t>
  </si>
  <si>
    <t>-680710423</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</si>
  <si>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</si>
  <si>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171201211</t>
  </si>
  <si>
    <t>Uložení sypaniny poplatek za uložení sypaniny na skládce (skládkovné)</t>
  </si>
  <si>
    <t>t</t>
  </si>
  <si>
    <t>258449792</t>
  </si>
  <si>
    <t>Poznámka k položce:
součet objemu lože a obsypu včetně zeminy vytlačené instalačním kanálem krát hmotnost sypaniny</t>
  </si>
  <si>
    <t>4*1,1*1,45*1,665</t>
  </si>
  <si>
    <t>8*1,1*1,95*1,665</t>
  </si>
  <si>
    <t>12*1,1*2,95*1,665</t>
  </si>
  <si>
    <t>22</t>
  </si>
  <si>
    <t>174101101</t>
  </si>
  <si>
    <t>Zásyp sypaninou z jakékoliv horniny s uložením výkopku ve vrstvách se zhutněním jam, šachet, rýh nebo kolem objektů v těchto vykopávkách</t>
  </si>
  <si>
    <t>-1938376754</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</si>
  <si>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</si>
  <si>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Poznámka k položce:
rozdíl ponechaných kubatur hloubení rýh a obsypu a lože, viz. položka č.16 - vodorovné přemístění výkopku do 500 m</t>
  </si>
  <si>
    <t>23</t>
  </si>
  <si>
    <t>175151101</t>
  </si>
  <si>
    <t>Obsypání potrubí strojně sypaninou z vhodných hornin tř. 1 až 4 nebo materiálem připraveným podél výkopu ve vzdálenosti do 3 m od jeho kraje, pro jakoukoliv hloubku výkopu a míru zhutnění bez prohození sypaniny</t>
  </si>
  <si>
    <t>393757673</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</si>
  <si>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</si>
  <si>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Poznámka k položce:
vypočítaná vrstva obsypu a délka a šířka výkopů</t>
  </si>
  <si>
    <t>24*1,1*0,45</t>
  </si>
  <si>
    <t>24</t>
  </si>
  <si>
    <t>M</t>
  </si>
  <si>
    <t>583336740</t>
  </si>
  <si>
    <t>kamenivo těžené hrubé frakce 16-32</t>
  </si>
  <si>
    <t>-1513901980</t>
  </si>
  <si>
    <t>Poznámka k položce:
kubatura obsypu krát její měrná hmotnost</t>
  </si>
  <si>
    <t>24*1,1*0,45*1,885</t>
  </si>
  <si>
    <t>Svislé a kompletní konstrukce</t>
  </si>
  <si>
    <t>25</t>
  </si>
  <si>
    <t>359901111</t>
  </si>
  <si>
    <t>Vyčištění stok jakékoliv výšky</t>
  </si>
  <si>
    <t>877008813</t>
  </si>
  <si>
    <t xml:space="preserve">Poznámka k souboru cen:_x000D_
1. Cena je určena pro konečné vyčištění stok před předáním a převzetím. </t>
  </si>
  <si>
    <t>15+30</t>
  </si>
  <si>
    <t>26</t>
  </si>
  <si>
    <t>359901211</t>
  </si>
  <si>
    <t>Monitoring stok (kamerový systém) jakékoli výšky nová kanalizace</t>
  </si>
  <si>
    <t>817416196</t>
  </si>
  <si>
    <t xml:space="preserve">Poznámka k souboru cen:_x000D_
1. V ceně jsou započteny náklady na zhotovení záznamu o prohlídce a protokolu prohlídky. </t>
  </si>
  <si>
    <t>27</t>
  </si>
  <si>
    <t>359901212</t>
  </si>
  <si>
    <t>Monitoring stok (kamerový systém) jakékoli výšky stávající kanalizace</t>
  </si>
  <si>
    <t>-1915489096</t>
  </si>
  <si>
    <t>10+10+10</t>
  </si>
  <si>
    <t>Vodorovné konstrukce</t>
  </si>
  <si>
    <t>28</t>
  </si>
  <si>
    <t>451572111</t>
  </si>
  <si>
    <t>Lože pod potrubí, stoky a drobné objekty v otevřeném výkopu z kameniva drobného těženého 0 až 4 mm</t>
  </si>
  <si>
    <t>-555123359</t>
  </si>
  <si>
    <t xml:space="preserve">Poznámka k souboru cen:_x000D_
1. Ceny -1111 a -1192 lze použít i pro zřízení sběrných vrstev nad drenážními trubkami. 2. V cenách -5111 a -1192 jsou započteny i náklady na prohození výkopku získaného při zemních pracích. </t>
  </si>
  <si>
    <t>Poznámka k položce:
vypočítaná vrstva lože a délka a šířka výkopů</t>
  </si>
  <si>
    <t>24*1,1*0,1</t>
  </si>
  <si>
    <t>Trubní vedení</t>
  </si>
  <si>
    <t>29</t>
  </si>
  <si>
    <t>785110925</t>
  </si>
  <si>
    <t>Opravy vodovodního potrubí z PVC propojení dosavadního potrubí DN 100</t>
  </si>
  <si>
    <t>kus</t>
  </si>
  <si>
    <t>vlast. pol.</t>
  </si>
  <si>
    <t>-1316231928</t>
  </si>
  <si>
    <t>3*2</t>
  </si>
  <si>
    <t>30</t>
  </si>
  <si>
    <t>785140925</t>
  </si>
  <si>
    <t>Opravy potrubí z PVC krácení trub DN 100</t>
  </si>
  <si>
    <t>435731573</t>
  </si>
  <si>
    <t>3*4</t>
  </si>
  <si>
    <t>31</t>
  </si>
  <si>
    <t>785190901</t>
  </si>
  <si>
    <t>Opravy ostatní uzavření nebo otevření vodovodního potrubí při opravách včetně vypuštění a napuštění</t>
  </si>
  <si>
    <t>187168062</t>
  </si>
  <si>
    <t>32</t>
  </si>
  <si>
    <t>721200300</t>
  </si>
  <si>
    <t>Jednostranné přerušení průtoku odpadních vod za použití balonu v plastovém potrubí DN do 300 mm</t>
  </si>
  <si>
    <t>527871326</t>
  </si>
  <si>
    <t>Poznámka k položce:
dočasné uzavření kanalizačního potrubí balonovací tvarovkou po dobu trvání přeložky kanalizace</t>
  </si>
  <si>
    <t>3*1</t>
  </si>
  <si>
    <t>33</t>
  </si>
  <si>
    <t>230120110</t>
  </si>
  <si>
    <t>Trubní prostup proti netlakové vodě na potrubí plastovém hladkém d110 mm</t>
  </si>
  <si>
    <t>64</t>
  </si>
  <si>
    <t>1980173057</t>
  </si>
  <si>
    <t>Poznámka k položce:
Prostupy vodovodního potrubí z PVC stěnou instalačního kanálu viz. výkres: 15033-DPS-D.1.5-SO 04-02, 15033-DPS-D.1.5-SO 04-03</t>
  </si>
  <si>
    <t>2*2</t>
  </si>
  <si>
    <t>34</t>
  </si>
  <si>
    <t>230120300</t>
  </si>
  <si>
    <t>Trubní prostup proti netlakové vodě na potrubí plastovém korugovaném DN300</t>
  </si>
  <si>
    <t>-167818664</t>
  </si>
  <si>
    <t>Poznámka k položce:
Prostupy kanalizačního korugovaného potrubí z PP-UR stěnou instalačního kanálu viz. výkres: 15033-DPS-D.1.5-SO 04-02, 15033-DPS-D.1.5-SO 04-03</t>
  </si>
  <si>
    <t>35</t>
  </si>
  <si>
    <t>857262121</t>
  </si>
  <si>
    <t>Montáž litinových tvarovek na potrubí litinovém tlakovém jednoosých na potrubí z trub přírubových v otevřeném výkopu, kanálu nebo v šachtě DN 100</t>
  </si>
  <si>
    <t>1984523268</t>
  </si>
  <si>
    <t>4*3</t>
  </si>
  <si>
    <t>36</t>
  </si>
  <si>
    <t>040011016</t>
  </si>
  <si>
    <t>VODA+KANAL Příruby PŘÍRUBA S2000 DN 100/110</t>
  </si>
  <si>
    <t>Materiály online</t>
  </si>
  <si>
    <t>1410517801</t>
  </si>
  <si>
    <t>37</t>
  </si>
  <si>
    <t>871251101</t>
  </si>
  <si>
    <t>Montáž vodovodního potrubí z plastů v otevřeném výkopu z tvrdého PVC s integrovaným těsněnim SDR 11/PN10 D 110 x 4,2 mm</t>
  </si>
  <si>
    <t>1917016244</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</si>
  <si>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</si>
  <si>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3*5</t>
  </si>
  <si>
    <t>38</t>
  </si>
  <si>
    <t>286102050</t>
  </si>
  <si>
    <t>trubka PVC tlaková hrdlovaná vodovodní DN 100 D 110 x 4,2 x 6000 mm</t>
  </si>
  <si>
    <t>514558996</t>
  </si>
  <si>
    <t>Poznámka k položce:
barva modrá, viz. výkres: 15033-DPS-D.1.5-SO 04-02</t>
  </si>
  <si>
    <t>39</t>
  </si>
  <si>
    <t>871353121</t>
  </si>
  <si>
    <t>Montáž kanalizačního potrubí z plastů z tvrdého PVC těsněných gumovým kroužkem v otevřeném výkopu ve sklonu do 20 % DN 200</t>
  </si>
  <si>
    <t>-1324483624</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</si>
  <si>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</si>
  <si>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Poznámka k položce:
ochranná trubka (chránička) pro vodovodní potrubí vedené nad instalačním kanálem viz. výkres: 15033-DPS-D.1.5-SO 04-03</t>
  </si>
  <si>
    <t>1*4</t>
  </si>
  <si>
    <t>40</t>
  </si>
  <si>
    <t>286113180</t>
  </si>
  <si>
    <t>trubka kanalizační plastová KG - DN 200x2000 mm SN4</t>
  </si>
  <si>
    <t>-1642166392</t>
  </si>
  <si>
    <t>1+1</t>
  </si>
  <si>
    <t>41</t>
  </si>
  <si>
    <t>871370410</t>
  </si>
  <si>
    <t>Montáž kanalizačního potrubí z plastů z polypropylenu PP korugovaného SN 10 DN 300</t>
  </si>
  <si>
    <t>1768067359</t>
  </si>
  <si>
    <t>42</t>
  </si>
  <si>
    <t>286147300</t>
  </si>
  <si>
    <t>trubka kanalizační žebrovaná PP vnitřní průměr 300mm, dl. 5m</t>
  </si>
  <si>
    <t>822036869</t>
  </si>
  <si>
    <t>1+1+1</t>
  </si>
  <si>
    <t>43</t>
  </si>
  <si>
    <t>875140802</t>
  </si>
  <si>
    <t>Demontáž potrubí z PVC DN 100</t>
  </si>
  <si>
    <t>-816843594</t>
  </si>
  <si>
    <t>44</t>
  </si>
  <si>
    <t>877370430</t>
  </si>
  <si>
    <t>Montáž tvarovek na kanalizačním plastovém potrubí z polypropylenu PP korugovaného spojek, redukcí nebo navrtávacích sedel DN 300</t>
  </si>
  <si>
    <t>-897104890</t>
  </si>
  <si>
    <t>45</t>
  </si>
  <si>
    <t>286147470</t>
  </si>
  <si>
    <t>objímka přesuvná 315mm pro potrubí kanalizační žebrované PP</t>
  </si>
  <si>
    <t>-451060010</t>
  </si>
  <si>
    <t>46</t>
  </si>
  <si>
    <t>892271111</t>
  </si>
  <si>
    <t>Tlakové zkoušky vodou na potrubí DN 100 nebo 125</t>
  </si>
  <si>
    <t>418696427</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</si>
  <si>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</si>
  <si>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47</t>
  </si>
  <si>
    <t>892372111</t>
  </si>
  <si>
    <t>Tlakové zkoušky vodou zabezpečení konců potrubí při tlakových zkouškách DN do 300</t>
  </si>
  <si>
    <t>-1713773131</t>
  </si>
  <si>
    <t>48</t>
  </si>
  <si>
    <t>892381111</t>
  </si>
  <si>
    <t>Tlakové zkoušky vodou na potrubí DN 250, 300 nebo 350</t>
  </si>
  <si>
    <t>-1896155123</t>
  </si>
  <si>
    <t>49</t>
  </si>
  <si>
    <t>899623161</t>
  </si>
  <si>
    <t>Obetonování potrubí nebo zdiva stok betonem prostým v otevřeném výkopu, beton tř. C 20/25</t>
  </si>
  <si>
    <t>-273288081</t>
  </si>
  <si>
    <t xml:space="preserve">Poznámka k souboru cen:_x000D_
1. Obetonování zdiva stok ve štole se oceňuje cenami souboru cen 359 31-02 Výplň za rubem cihelného zdiva stok části A 03 tohoto katalogu. </t>
  </si>
  <si>
    <t>6*(0,4*0,4*0,22)</t>
  </si>
  <si>
    <t>6*(0,2*0,2*0,22)</t>
  </si>
  <si>
    <t>50</t>
  </si>
  <si>
    <t>899643111</t>
  </si>
  <si>
    <t>Bednění pro obetonování potrubí v otevřeném výkopu</t>
  </si>
  <si>
    <t>965159183</t>
  </si>
  <si>
    <t>12*0,6*0,6</t>
  </si>
  <si>
    <t>12*0,4*0,4</t>
  </si>
  <si>
    <t>51</t>
  </si>
  <si>
    <t>899722112</t>
  </si>
  <si>
    <t>Krytí potrubí z plastů výstražnou fólií z PVC šířky 25 cm</t>
  </si>
  <si>
    <t>-1225804484</t>
  </si>
  <si>
    <t>6*6</t>
  </si>
  <si>
    <t>Ostatní konstrukce a práce, bourání</t>
  </si>
  <si>
    <t>52</t>
  </si>
  <si>
    <t>892273122</t>
  </si>
  <si>
    <t>Proplach a dezinfekce vodovodního potrubí DN od 80 do 125</t>
  </si>
  <si>
    <t>CS ÚRS 2016 01</t>
  </si>
  <si>
    <t>1070219694</t>
  </si>
  <si>
    <t>"Nové potrubí"3*5</t>
  </si>
  <si>
    <t>"Stávající potrubí"3*20</t>
  </si>
  <si>
    <t>53</t>
  </si>
  <si>
    <t>919735112</t>
  </si>
  <si>
    <t>Řezání stávajícího živičného krytu nebo podkladu hloubky přes 50 do 100 mm</t>
  </si>
  <si>
    <t>-1264376375</t>
  </si>
  <si>
    <t xml:space="preserve">Poznámka k souboru cen:_x000D_
1. V cenách jsou započteny i náklady na spotřebu vody. </t>
  </si>
  <si>
    <t>(8+1,2)*2*6</t>
  </si>
  <si>
    <t>997</t>
  </si>
  <si>
    <t>Přesun sutě</t>
  </si>
  <si>
    <t>54</t>
  </si>
  <si>
    <t>997221571</t>
  </si>
  <si>
    <t>Vodorovná doprava vybouraných hmot bez naložení, ale se složením a s hrubým urovnáním na vzdálenost do 1 km</t>
  </si>
  <si>
    <t>-699540839</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</si>
  <si>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</si>
  <si>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Poznámka k položce:
hmotnost vybouraných hmot pro oddíl zemní práce</t>
  </si>
  <si>
    <t>"Hmotnost vybouraných asfaltových ploch a podkladů"17,28+16,704+12,672</t>
  </si>
  <si>
    <t>55</t>
  </si>
  <si>
    <t>997221579</t>
  </si>
  <si>
    <t>Vodorovná doprava vybouraných hmot bez naložení, ale se složením a s hrubým urovnáním na vzdálenost Příplatek k ceně za každý další i započatý 1 km přes 1 km</t>
  </si>
  <si>
    <t>1152279302</t>
  </si>
  <si>
    <t>Poznámka k položce:
hmotnost vybouraných hmot pro oddíl zemní práce krát předpokládaná vzdálenost k příslušné skládce</t>
  </si>
  <si>
    <t>"Hmotnost vybouraných asfaltových ploch a podkladů+předpokládaná doprava na skládku"(17,28+16,704+12,672)*16</t>
  </si>
  <si>
    <t>56</t>
  </si>
  <si>
    <t>997221612</t>
  </si>
  <si>
    <t>Nakládání na dopravní prostředky pro vodorovnou dopravu vybouraných hmot</t>
  </si>
  <si>
    <t>2048829086</t>
  </si>
  <si>
    <t xml:space="preserve">Poznámka k souboru cen:_x000D_
1. Ceny lze použít i pro překládání při lomené dopravě. 2. Ceny nelze použít při dopravě po železnici, po vodě nebo neobvyklými dopravními prostředky. </t>
  </si>
  <si>
    <t>57</t>
  </si>
  <si>
    <t>997221845</t>
  </si>
  <si>
    <t>Poplatek za uložení stavebního odpadu na skládce (skládkovné) z asfaltových povrchů</t>
  </si>
  <si>
    <t>666910507</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</si>
  <si>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</si>
  <si>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Poznámka k položce:
hmotnost suti vybouraných asfaltových povrchů viz. oddíl zemní práce</t>
  </si>
  <si>
    <t>"Hmotnost vybouraných asfaltových ploch"12,672</t>
  </si>
  <si>
    <t>58</t>
  </si>
  <si>
    <t>997221855</t>
  </si>
  <si>
    <t>Poplatek za uložení stavebního odpadu na skládce (skládkovné) z kameniva</t>
  </si>
  <si>
    <t>-591641436</t>
  </si>
  <si>
    <t>Poznámka k položce:
hmotnost suti vybouraných povrchů z kameniva viz. oddíl zemní práce</t>
  </si>
  <si>
    <t>"Hmotnost vybouraných  podkladů z kameniva"17,28+16,704</t>
  </si>
  <si>
    <t>998</t>
  </si>
  <si>
    <t>Přesun hmot</t>
  </si>
  <si>
    <t>59</t>
  </si>
  <si>
    <t>998276101</t>
  </si>
  <si>
    <t>Přesun hmot pro trubní vedení hloubené z trub z plastických hmot nebo sklolaminátových pro vodovody nebo kanalizace v otevřeném výkopu dopravní vzdálenost do 15 m</t>
  </si>
  <si>
    <t>645927092</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</si>
  <si>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</si>
  <si>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Poznámka k položce:
hmotnost přemisťovaných hmot pro oddíl trubní vedení</t>
  </si>
  <si>
    <t>"Celková hmotnost oddílu Trubní vedení"2,023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</si>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</sst>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5" x14ac:knownFonts="1">
    <font>
      <sz val="8"/>
      <name val="Trebuchet MS"/>
      <family val="2"/>
    </font>
    <font>
      <sz val="8"/>
      <color rgb="FF969696"/>
      <name val="Trebuchet MS"/>
    </font>
    <font>
      <sz val="9"/>
      <name val="Trebuchet MS"/>
    </font>
    <font>
      <b/>
      <sz val="12"/>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charset val="238"/>
    </font>
    <font>
      <sz val="10"/>
      <name val="Trebuchet MS"/>
    </font>
    <font>
      <sz val="10"/>
      <color rgb="FF960000"/>
      <name val="Trebuchet MS"/>
    </font>
    <font>
      <b/>
      <sz val="16"/>
      <name val="Trebuchet MS"/>
    </font>
    <font>
      <sz val="8"/>
      <color rgb="FF3366FF"/>
      <name val="Trebuchet MS"/>
    </font>
    <font>
      <sz val="9"/>
      <color rgb="FF969696"/>
      <name val="Trebuchet MS"/>
    </font>
    <font>
      <b/>
      <sz val="10"/>
      <name val="Trebuchet MS"/>
    </font>
    <font>
      <b/>
      <sz val="12"/>
      <color rgb="FF960000"/>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D2D2D2"/>
      </patternFill>
    </fill>
  </fills>
  <borders count="3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33" fillId="0" borderId="0" applyNumberFormat="0" applyFill="0" applyBorder="0" applyAlignment="0" applyProtection="0"/>
  </cellStyleXfs>
  <cellXfs count="282">
    <xf numFmtId="0" fontId="0" fillId="0" borderId="0" xfId="0"/>
    <xf numFmtId="0" fontId="0" fillId="0" borderId="0" xfId="0" applyFont="1" applyAlignment="1">
      <alignment vertical="center"/>
    </xf>
    <xf numFmtId="0" fontId="0" fillId="0" borderId="0" xfId="0" applyFont="1" applyAlignment="1">
      <alignment vertical="center" wrapText="1"/>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0" borderId="0" xfId="0" applyFont="1" applyAlignment="1">
      <alignment vertical="center"/>
    </xf>
    <xf numFmtId="0" fontId="8" fillId="0" borderId="0" xfId="0" applyFont="1" applyAlignment="1">
      <alignment vertical="center"/>
    </xf>
    <xf numFmtId="0" fontId="0" fillId="0" borderId="0" xfId="0" applyAlignment="1" applyProtection="1">
      <alignment horizontal="center" vertical="center"/>
      <protection locked="0"/>
    </xf>
    <xf numFmtId="0" fontId="33" fillId="3" borderId="0" xfId="1" applyFill="1"/>
    <xf numFmtId="0" fontId="0" fillId="3" borderId="0" xfId="0" applyFill="1"/>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6" xfId="0" applyBorder="1" applyProtection="1"/>
    <xf numFmtId="0" fontId="13" fillId="0" borderId="0" xfId="0" applyFont="1" applyAlignment="1">
      <alignment horizontal="left" vertical="center"/>
    </xf>
    <xf numFmtId="0" fontId="2" fillId="0" borderId="0" xfId="0" applyFont="1" applyBorder="1" applyAlignment="1" applyProtection="1">
      <alignment horizontal="left" vertical="center"/>
    </xf>
    <xf numFmtId="0" fontId="14" fillId="0" borderId="0" xfId="0" applyFont="1" applyBorder="1" applyAlignment="1" applyProtection="1">
      <alignment horizontal="left" vertical="center"/>
    </xf>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0" xfId="0" applyFont="1" applyBorder="1" applyAlignment="1" applyProtection="1">
      <alignment horizontal="lef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14"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16" xfId="0" applyFont="1" applyBorder="1" applyAlignment="1" applyProtection="1">
      <alignment vertical="center"/>
    </xf>
    <xf numFmtId="0" fontId="0" fillId="5" borderId="8" xfId="0" applyFont="1" applyFill="1" applyBorder="1" applyAlignment="1" applyProtection="1">
      <alignment vertical="center"/>
    </xf>
    <xf numFmtId="0" fontId="14" fillId="0" borderId="17" xfId="0" applyFont="1" applyBorder="1" applyAlignment="1" applyProtection="1">
      <alignment horizontal="center" vertical="center" wrapText="1"/>
    </xf>
    <xf numFmtId="0" fontId="14" fillId="0" borderId="18" xfId="0" applyFont="1" applyBorder="1" applyAlignment="1" applyProtection="1">
      <alignment horizontal="center" vertical="center" wrapText="1"/>
    </xf>
    <xf numFmtId="0" fontId="1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16" fillId="0" borderId="0" xfId="0" applyFont="1" applyAlignment="1" applyProtection="1">
      <alignment horizontal="left" vertical="center"/>
    </xf>
    <xf numFmtId="0" fontId="0" fillId="0" borderId="0" xfId="0" applyProtection="1">
      <protection locked="0"/>
    </xf>
    <xf numFmtId="0" fontId="10" fillId="3" borderId="0" xfId="0" applyFont="1" applyFill="1" applyAlignment="1">
      <alignment vertical="center"/>
    </xf>
    <xf numFmtId="0" fontId="11" fillId="3" borderId="0" xfId="0" applyFont="1" applyFill="1" applyAlignment="1">
      <alignment horizontal="left" vertical="center"/>
    </xf>
    <xf numFmtId="0" fontId="17" fillId="3" borderId="0" xfId="1" applyFont="1" applyFill="1" applyAlignment="1">
      <alignment vertical="center"/>
    </xf>
    <xf numFmtId="0" fontId="10"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3" xfId="0" applyFont="1" applyBorder="1" applyAlignment="1" applyProtection="1">
      <alignment vertical="center"/>
      <protection locked="0"/>
    </xf>
    <xf numFmtId="0" fontId="0" fillId="0" borderId="23" xfId="0" applyFont="1" applyBorder="1" applyAlignment="1" applyProtection="1">
      <alignment vertical="center"/>
    </xf>
    <xf numFmtId="0" fontId="15" fillId="0" borderId="0" xfId="0" applyFont="1" applyBorder="1" applyAlignment="1" applyProtection="1">
      <alignment horizontal="left" vertical="center"/>
    </xf>
    <xf numFmtId="4" fontId="16"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7" xfId="0" applyFont="1" applyFill="1" applyBorder="1" applyAlignment="1" applyProtection="1">
      <alignment horizontal="left" vertical="center"/>
    </xf>
    <xf numFmtId="0" fontId="3" fillId="5" borderId="8" xfId="0" applyFont="1" applyFill="1" applyBorder="1" applyAlignment="1" applyProtection="1">
      <alignment horizontal="right" vertical="center"/>
    </xf>
    <xf numFmtId="0" fontId="3" fillId="5" borderId="8" xfId="0" applyFont="1" applyFill="1" applyBorder="1" applyAlignment="1" applyProtection="1">
      <alignment horizontal="center" vertical="center"/>
    </xf>
    <xf numFmtId="0" fontId="0" fillId="5" borderId="8" xfId="0" applyFont="1" applyFill="1" applyBorder="1" applyAlignment="1" applyProtection="1">
      <alignment vertical="center"/>
      <protection locked="0"/>
    </xf>
    <xf numFmtId="4" fontId="3" fillId="5" borderId="8" xfId="0" applyNumberFormat="1" applyFont="1" applyFill="1" applyBorder="1" applyAlignment="1" applyProtection="1">
      <alignment vertical="center"/>
    </xf>
    <xf numFmtId="0" fontId="0" fillId="5" borderId="24" xfId="0" applyFont="1" applyFill="1" applyBorder="1" applyAlignment="1" applyProtection="1">
      <alignment vertical="center"/>
    </xf>
    <xf numFmtId="0" fontId="0" fillId="0" borderId="10"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18" fillId="0" borderId="0" xfId="0" applyFont="1" applyBorder="1" applyAlignment="1" applyProtection="1">
      <alignment horizontal="left" vertical="center"/>
    </xf>
    <xf numFmtId="0" fontId="4" fillId="0" borderId="5" xfId="0" applyFont="1" applyBorder="1" applyAlignment="1" applyProtection="1">
      <alignment vertical="center"/>
    </xf>
    <xf numFmtId="0" fontId="4" fillId="0" borderId="0" xfId="0" applyFont="1" applyBorder="1" applyAlignment="1" applyProtection="1">
      <alignment vertical="center"/>
    </xf>
    <xf numFmtId="0" fontId="4" fillId="0" borderId="21" xfId="0" applyFont="1" applyBorder="1" applyAlignment="1" applyProtection="1">
      <alignment horizontal="left" vertical="center"/>
    </xf>
    <xf numFmtId="0" fontId="4" fillId="0" borderId="21" xfId="0" applyFont="1" applyBorder="1" applyAlignment="1" applyProtection="1">
      <alignment vertical="center"/>
    </xf>
    <xf numFmtId="0" fontId="4" fillId="0" borderId="21" xfId="0" applyFont="1" applyBorder="1" applyAlignment="1" applyProtection="1">
      <alignment vertical="center"/>
      <protection locked="0"/>
    </xf>
    <xf numFmtId="4" fontId="4" fillId="0" borderId="21" xfId="0" applyNumberFormat="1" applyFont="1" applyBorder="1" applyAlignment="1" applyProtection="1">
      <alignment vertical="center"/>
    </xf>
    <xf numFmtId="0" fontId="4" fillId="0" borderId="6" xfId="0" applyFont="1" applyBorder="1" applyAlignment="1" applyProtection="1">
      <alignmen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17" xfId="0" applyFont="1" applyFill="1" applyBorder="1" applyAlignment="1" applyProtection="1">
      <alignment horizontal="center" vertical="center" wrapText="1"/>
    </xf>
    <xf numFmtId="0" fontId="2" fillId="5" borderId="18" xfId="0" applyFont="1" applyFill="1" applyBorder="1" applyAlignment="1" applyProtection="1">
      <alignment horizontal="center" vertical="center" wrapText="1"/>
    </xf>
    <xf numFmtId="0" fontId="19" fillId="5" borderId="18" xfId="0" applyFont="1" applyFill="1" applyBorder="1" applyAlignment="1" applyProtection="1">
      <alignment horizontal="center" vertical="center" wrapText="1"/>
      <protection locked="0"/>
    </xf>
    <xf numFmtId="0" fontId="2" fillId="5" borderId="19"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16" fillId="0" borderId="0" xfId="0" applyNumberFormat="1" applyFont="1" applyAlignment="1" applyProtection="1"/>
    <xf numFmtId="166" fontId="20" fillId="0" borderId="13" xfId="0" applyNumberFormat="1" applyFont="1" applyBorder="1" applyAlignment="1" applyProtection="1"/>
    <xf numFmtId="166" fontId="20" fillId="0" borderId="14" xfId="0" applyNumberFormat="1" applyFont="1" applyBorder="1" applyAlignment="1" applyProtection="1"/>
    <xf numFmtId="4" fontId="21" fillId="0" borderId="0" xfId="0" applyNumberFormat="1" applyFont="1" applyAlignment="1">
      <alignment vertical="center"/>
    </xf>
    <xf numFmtId="0" fontId="6" fillId="0" borderId="5" xfId="0" applyFont="1" applyBorder="1" applyAlignment="1" applyProtection="1"/>
    <xf numFmtId="0" fontId="6" fillId="0" borderId="0" xfId="0" applyFont="1" applyAlignment="1" applyProtection="1"/>
    <xf numFmtId="0" fontId="6" fillId="0" borderId="0" xfId="0" applyFont="1" applyAlignment="1" applyProtection="1">
      <alignment horizontal="left"/>
    </xf>
    <xf numFmtId="0" fontId="4" fillId="0" borderId="0" xfId="0" applyFont="1" applyAlignment="1" applyProtection="1">
      <alignment horizontal="left"/>
    </xf>
    <xf numFmtId="0" fontId="6" fillId="0" borderId="0" xfId="0" applyFont="1" applyAlignment="1" applyProtection="1">
      <protection locked="0"/>
    </xf>
    <xf numFmtId="4" fontId="4" fillId="0" borderId="0" xfId="0" applyNumberFormat="1" applyFont="1" applyAlignment="1" applyProtection="1"/>
    <xf numFmtId="0" fontId="6" fillId="0" borderId="5" xfId="0" applyFont="1" applyBorder="1" applyAlignment="1"/>
    <xf numFmtId="0" fontId="6" fillId="0" borderId="15" xfId="0" applyFont="1" applyBorder="1" applyAlignment="1" applyProtection="1"/>
    <xf numFmtId="0" fontId="6" fillId="0" borderId="0" xfId="0" applyFont="1" applyBorder="1" applyAlignment="1" applyProtection="1"/>
    <xf numFmtId="166" fontId="6" fillId="0" borderId="0" xfId="0" applyNumberFormat="1" applyFont="1" applyBorder="1" applyAlignment="1" applyProtection="1"/>
    <xf numFmtId="166" fontId="6" fillId="0" borderId="16"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6" fillId="0" borderId="0" xfId="0" applyFont="1" applyBorder="1" applyAlignment="1" applyProtection="1">
      <alignment horizontal="left"/>
    </xf>
    <xf numFmtId="0" fontId="5" fillId="0" borderId="0" xfId="0" applyFont="1" applyBorder="1" applyAlignment="1" applyProtection="1">
      <alignment horizontal="left"/>
    </xf>
    <xf numFmtId="4" fontId="5" fillId="0" borderId="0" xfId="0" applyNumberFormat="1" applyFont="1" applyBorder="1" applyAlignment="1" applyProtection="1"/>
    <xf numFmtId="0" fontId="0" fillId="0" borderId="25" xfId="0" applyFont="1" applyBorder="1" applyAlignment="1" applyProtection="1">
      <alignment horizontal="center" vertical="center"/>
    </xf>
    <xf numFmtId="49" fontId="0" fillId="0" borderId="25" xfId="0" applyNumberFormat="1" applyFont="1" applyBorder="1" applyAlignment="1" applyProtection="1">
      <alignment horizontal="left" vertical="center" wrapText="1"/>
    </xf>
    <xf numFmtId="0" fontId="0" fillId="0" borderId="25" xfId="0" applyFont="1" applyBorder="1" applyAlignment="1" applyProtection="1">
      <alignment horizontal="left" vertical="center" wrapText="1"/>
    </xf>
    <xf numFmtId="0" fontId="0" fillId="0" borderId="25" xfId="0" applyFont="1" applyBorder="1" applyAlignment="1" applyProtection="1">
      <alignment horizontal="center" vertical="center" wrapText="1"/>
    </xf>
    <xf numFmtId="167" fontId="0" fillId="0" borderId="25" xfId="0" applyNumberFormat="1" applyFont="1" applyBorder="1" applyAlignment="1" applyProtection="1">
      <alignment vertical="center"/>
    </xf>
    <xf numFmtId="4" fontId="0" fillId="4" borderId="25" xfId="0" applyNumberFormat="1" applyFont="1" applyFill="1" applyBorder="1" applyAlignment="1" applyProtection="1">
      <alignment vertical="center"/>
      <protection locked="0"/>
    </xf>
    <xf numFmtId="4" fontId="0" fillId="0" borderId="25" xfId="0" applyNumberFormat="1" applyFont="1" applyBorder="1" applyAlignment="1" applyProtection="1">
      <alignment vertical="center"/>
    </xf>
    <xf numFmtId="0" fontId="1" fillId="4" borderId="2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22" fillId="0" borderId="0" xfId="0" applyFont="1" applyAlignment="1" applyProtection="1">
      <alignment horizontal="left" vertical="center"/>
    </xf>
    <xf numFmtId="0" fontId="23" fillId="0" borderId="0" xfId="0" applyFont="1" applyAlignment="1" applyProtection="1">
      <alignment vertical="center" wrapText="1"/>
    </xf>
    <xf numFmtId="0" fontId="0" fillId="0" borderId="15"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5"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22" fillId="0" borderId="0" xfId="0" applyFont="1" applyBorder="1" applyAlignment="1" applyProtection="1">
      <alignment horizontal="left" vertical="center"/>
    </xf>
    <xf numFmtId="0" fontId="24" fillId="0" borderId="0" xfId="0" applyFont="1" applyBorder="1" applyAlignment="1" applyProtection="1">
      <alignment horizontal="left" vertical="center"/>
    </xf>
    <xf numFmtId="0" fontId="24"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7" fillId="0" borderId="0" xfId="0" applyFont="1" applyBorder="1" applyAlignment="1" applyProtection="1">
      <alignment horizontal="left" vertical="center"/>
    </xf>
    <xf numFmtId="0" fontId="7" fillId="0" borderId="0" xfId="0" applyFont="1" applyBorder="1" applyAlignment="1" applyProtection="1">
      <alignment horizontal="left" vertical="center" wrapText="1"/>
    </xf>
    <xf numFmtId="167" fontId="7" fillId="0" borderId="0" xfId="0" applyNumberFormat="1" applyFont="1" applyBorder="1" applyAlignment="1" applyProtection="1">
      <alignment vertical="center"/>
    </xf>
    <xf numFmtId="0" fontId="25" fillId="0" borderId="25" xfId="0" applyFont="1" applyBorder="1" applyAlignment="1" applyProtection="1">
      <alignment horizontal="center" vertical="center"/>
    </xf>
    <xf numFmtId="49" fontId="25" fillId="0" borderId="25" xfId="0" applyNumberFormat="1" applyFont="1" applyBorder="1" applyAlignment="1" applyProtection="1">
      <alignment horizontal="left" vertical="center" wrapText="1"/>
    </xf>
    <xf numFmtId="0" fontId="25" fillId="0" borderId="25" xfId="0" applyFont="1" applyBorder="1" applyAlignment="1" applyProtection="1">
      <alignment horizontal="left" vertical="center" wrapText="1"/>
    </xf>
    <xf numFmtId="0" fontId="25" fillId="0" borderId="25" xfId="0" applyFont="1" applyBorder="1" applyAlignment="1" applyProtection="1">
      <alignment horizontal="center" vertical="center" wrapText="1"/>
    </xf>
    <xf numFmtId="167" fontId="25" fillId="0" borderId="25" xfId="0" applyNumberFormat="1" applyFont="1" applyBorder="1" applyAlignment="1" applyProtection="1">
      <alignment vertical="center"/>
    </xf>
    <xf numFmtId="4" fontId="25" fillId="4" borderId="25" xfId="0" applyNumberFormat="1" applyFont="1" applyFill="1" applyBorder="1" applyAlignment="1" applyProtection="1">
      <alignment vertical="center"/>
      <protection locked="0"/>
    </xf>
    <xf numFmtId="4" fontId="25" fillId="0" borderId="25" xfId="0" applyNumberFormat="1" applyFont="1" applyBorder="1" applyAlignment="1" applyProtection="1">
      <alignment vertical="center"/>
    </xf>
    <xf numFmtId="0" fontId="25" fillId="0" borderId="5" xfId="0" applyFont="1" applyBorder="1" applyAlignment="1">
      <alignment vertical="center"/>
    </xf>
    <xf numFmtId="0" fontId="25" fillId="4" borderId="25" xfId="0" applyFont="1" applyFill="1" applyBorder="1" applyAlignment="1" applyProtection="1">
      <alignment horizontal="left" vertical="center"/>
      <protection locked="0"/>
    </xf>
    <xf numFmtId="0" fontId="25" fillId="0" borderId="0" xfId="0" applyFont="1" applyBorder="1" applyAlignment="1" applyProtection="1">
      <alignment horizontal="center" vertical="center"/>
    </xf>
    <xf numFmtId="0" fontId="24" fillId="0" borderId="0" xfId="0" applyFont="1" applyAlignment="1" applyProtection="1">
      <alignment horizontal="left" vertical="center"/>
    </xf>
    <xf numFmtId="0" fontId="24"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0" fontId="0" fillId="0" borderId="0" xfId="0" applyAlignment="1" applyProtection="1">
      <alignment vertical="top"/>
      <protection locked="0"/>
    </xf>
    <xf numFmtId="0" fontId="26" fillId="0" borderId="26" xfId="0" applyFont="1" applyBorder="1" applyAlignment="1" applyProtection="1">
      <alignment vertical="center" wrapText="1"/>
      <protection locked="0"/>
    </xf>
    <xf numFmtId="0" fontId="26" fillId="0" borderId="27" xfId="0" applyFont="1" applyBorder="1" applyAlignment="1" applyProtection="1">
      <alignment vertical="center" wrapText="1"/>
      <protection locked="0"/>
    </xf>
    <xf numFmtId="0" fontId="26" fillId="0" borderId="28" xfId="0" applyFont="1" applyBorder="1" applyAlignment="1" applyProtection="1">
      <alignment vertical="center" wrapText="1"/>
      <protection locked="0"/>
    </xf>
    <xf numFmtId="0" fontId="26" fillId="0" borderId="29" xfId="0" applyFont="1" applyBorder="1" applyAlignment="1" applyProtection="1">
      <alignment horizontal="center" vertical="center" wrapText="1"/>
      <protection locked="0"/>
    </xf>
    <xf numFmtId="0" fontId="26" fillId="0" borderId="30" xfId="0" applyFont="1" applyBorder="1" applyAlignment="1" applyProtection="1">
      <alignment horizontal="center" vertical="center" wrapText="1"/>
      <protection locked="0"/>
    </xf>
    <xf numFmtId="0" fontId="26" fillId="0" borderId="29" xfId="0" applyFont="1" applyBorder="1" applyAlignment="1" applyProtection="1">
      <alignment vertical="center" wrapText="1"/>
      <protection locked="0"/>
    </xf>
    <xf numFmtId="0" fontId="26" fillId="0" borderId="30" xfId="0" applyFont="1" applyBorder="1" applyAlignment="1" applyProtection="1">
      <alignment vertical="center" wrapText="1"/>
      <protection locked="0"/>
    </xf>
    <xf numFmtId="0" fontId="28"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29" fillId="0" borderId="29" xfId="0" applyFont="1" applyBorder="1" applyAlignment="1" applyProtection="1">
      <alignment vertical="center" wrapText="1"/>
      <protection locked="0"/>
    </xf>
    <xf numFmtId="0" fontId="29" fillId="0" borderId="1" xfId="0" applyFont="1" applyBorder="1" applyAlignment="1" applyProtection="1">
      <alignment vertical="center" wrapText="1"/>
      <protection locked="0"/>
    </xf>
    <xf numFmtId="0" fontId="29" fillId="0" borderId="1" xfId="0" applyFont="1" applyBorder="1" applyAlignment="1" applyProtection="1">
      <alignment vertical="center"/>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vertical="center" wrapText="1"/>
      <protection locked="0"/>
    </xf>
    <xf numFmtId="0" fontId="26" fillId="0" borderId="32" xfId="0" applyFont="1" applyBorder="1" applyAlignment="1" applyProtection="1">
      <alignment vertical="center" wrapText="1"/>
      <protection locked="0"/>
    </xf>
    <xf numFmtId="0" fontId="30" fillId="0" borderId="31" xfId="0" applyFont="1" applyBorder="1" applyAlignment="1" applyProtection="1">
      <alignment vertical="center" wrapText="1"/>
      <protection locked="0"/>
    </xf>
    <xf numFmtId="0" fontId="26" fillId="0" borderId="33" xfId="0" applyFont="1" applyBorder="1" applyAlignment="1" applyProtection="1">
      <alignment vertical="center" wrapText="1"/>
      <protection locked="0"/>
    </xf>
    <xf numFmtId="0" fontId="26" fillId="0" borderId="1" xfId="0" applyFont="1" applyBorder="1" applyAlignment="1" applyProtection="1">
      <alignment vertical="top"/>
      <protection locked="0"/>
    </xf>
    <xf numFmtId="0" fontId="26" fillId="0" borderId="0" xfId="0" applyFont="1" applyAlignment="1" applyProtection="1">
      <alignment vertical="top"/>
      <protection locked="0"/>
    </xf>
    <xf numFmtId="0" fontId="26" fillId="0" borderId="26" xfId="0" applyFont="1" applyBorder="1" applyAlignment="1" applyProtection="1">
      <alignment horizontal="left" vertical="center"/>
      <protection locked="0"/>
    </xf>
    <xf numFmtId="0" fontId="26" fillId="0" borderId="27" xfId="0" applyFont="1" applyBorder="1" applyAlignment="1" applyProtection="1">
      <alignment horizontal="left" vertical="center"/>
      <protection locked="0"/>
    </xf>
    <xf numFmtId="0" fontId="26" fillId="0" borderId="28" xfId="0" applyFont="1" applyBorder="1" applyAlignment="1" applyProtection="1">
      <alignment horizontal="left" vertical="center"/>
      <protection locked="0"/>
    </xf>
    <xf numFmtId="0" fontId="26" fillId="0" borderId="29" xfId="0" applyFont="1" applyBorder="1" applyAlignment="1" applyProtection="1">
      <alignment horizontal="left" vertical="center"/>
      <protection locked="0"/>
    </xf>
    <xf numFmtId="0" fontId="26" fillId="0" borderId="30" xfId="0" applyFont="1" applyBorder="1" applyAlignment="1" applyProtection="1">
      <alignment horizontal="left" vertical="center"/>
      <protection locked="0"/>
    </xf>
    <xf numFmtId="0" fontId="28" fillId="0" borderId="1" xfId="0" applyFont="1" applyBorder="1" applyAlignment="1" applyProtection="1">
      <alignment horizontal="left" vertical="center"/>
      <protection locked="0"/>
    </xf>
    <xf numFmtId="0" fontId="31" fillId="0" borderId="0" xfId="0" applyFont="1" applyAlignment="1" applyProtection="1">
      <alignment horizontal="left" vertical="center"/>
      <protection locked="0"/>
    </xf>
    <xf numFmtId="0" fontId="28" fillId="0" borderId="31" xfId="0" applyFont="1" applyBorder="1" applyAlignment="1" applyProtection="1">
      <alignment horizontal="left" vertical="center"/>
      <protection locked="0"/>
    </xf>
    <xf numFmtId="0" fontId="28" fillId="0" borderId="31" xfId="0" applyFont="1" applyBorder="1" applyAlignment="1" applyProtection="1">
      <alignment horizontal="center" vertical="center"/>
      <protection locked="0"/>
    </xf>
    <xf numFmtId="0" fontId="31" fillId="0" borderId="31" xfId="0" applyFont="1" applyBorder="1" applyAlignment="1" applyProtection="1">
      <alignment horizontal="left" vertical="center"/>
      <protection locked="0"/>
    </xf>
    <xf numFmtId="0" fontId="32" fillId="0" borderId="1"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1" xfId="0" applyFont="1" applyBorder="1" applyAlignment="1" applyProtection="1">
      <alignment horizontal="center" vertical="center"/>
      <protection locked="0"/>
    </xf>
    <xf numFmtId="0" fontId="29" fillId="0" borderId="29" xfId="0" applyFont="1" applyBorder="1" applyAlignment="1" applyProtection="1">
      <alignment horizontal="left" vertical="center"/>
      <protection locked="0"/>
    </xf>
    <xf numFmtId="0" fontId="29" fillId="2" borderId="1" xfId="0" applyFont="1" applyFill="1" applyBorder="1" applyAlignment="1" applyProtection="1">
      <alignment horizontal="left" vertical="center"/>
      <protection locked="0"/>
    </xf>
    <xf numFmtId="0" fontId="29" fillId="2" borderId="1" xfId="0" applyFont="1" applyFill="1" applyBorder="1" applyAlignment="1" applyProtection="1">
      <alignment horizontal="center" vertical="center"/>
      <protection locked="0"/>
    </xf>
    <xf numFmtId="0" fontId="26" fillId="0" borderId="32" xfId="0" applyFont="1" applyBorder="1" applyAlignment="1" applyProtection="1">
      <alignment horizontal="left" vertical="center"/>
      <protection locked="0"/>
    </xf>
    <xf numFmtId="0" fontId="30" fillId="0" borderId="31" xfId="0" applyFont="1" applyBorder="1" applyAlignment="1" applyProtection="1">
      <alignment horizontal="left" vertical="center"/>
      <protection locked="0"/>
    </xf>
    <xf numFmtId="0" fontId="26" fillId="0" borderId="33" xfId="0" applyFont="1" applyBorder="1" applyAlignment="1" applyProtection="1">
      <alignment horizontal="left" vertical="center"/>
      <protection locked="0"/>
    </xf>
    <xf numFmtId="0" fontId="26" fillId="0" borderId="1" xfId="0" applyFont="1"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29" fillId="0" borderId="31" xfId="0" applyFont="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29" fillId="0" borderId="1" xfId="0" applyFont="1" applyBorder="1" applyAlignment="1" applyProtection="1">
      <alignment horizontal="center" vertical="center" wrapText="1"/>
      <protection locked="0"/>
    </xf>
    <xf numFmtId="0" fontId="26" fillId="0" borderId="26" xfId="0" applyFont="1" applyBorder="1" applyAlignment="1" applyProtection="1">
      <alignment horizontal="left" vertical="center" wrapText="1"/>
      <protection locked="0"/>
    </xf>
    <xf numFmtId="0" fontId="26" fillId="0" borderId="27" xfId="0" applyFont="1" applyBorder="1" applyAlignment="1" applyProtection="1">
      <alignment horizontal="left" vertical="center" wrapText="1"/>
      <protection locked="0"/>
    </xf>
    <xf numFmtId="0" fontId="26" fillId="0" borderId="28" xfId="0" applyFont="1" applyBorder="1" applyAlignment="1" applyProtection="1">
      <alignment horizontal="left" vertical="center" wrapText="1"/>
      <protection locked="0"/>
    </xf>
    <xf numFmtId="0" fontId="26" fillId="0" borderId="29" xfId="0" applyFont="1" applyBorder="1" applyAlignment="1" applyProtection="1">
      <alignment horizontal="left" vertical="center" wrapText="1"/>
      <protection locked="0"/>
    </xf>
    <xf numFmtId="0" fontId="26" fillId="0" borderId="30" xfId="0" applyFont="1" applyBorder="1" applyAlignment="1" applyProtection="1">
      <alignment horizontal="left" vertical="center" wrapText="1"/>
      <protection locked="0"/>
    </xf>
    <xf numFmtId="0" fontId="31" fillId="0" borderId="29" xfId="0" applyFont="1" applyBorder="1" applyAlignment="1" applyProtection="1">
      <alignment horizontal="left" vertical="center" wrapText="1"/>
      <protection locked="0"/>
    </xf>
    <xf numFmtId="0" fontId="31" fillId="0" borderId="30"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wrapText="1"/>
      <protection locked="0"/>
    </xf>
    <xf numFmtId="0" fontId="29" fillId="0" borderId="30" xfId="0" applyFont="1" applyBorder="1" applyAlignment="1" applyProtection="1">
      <alignment horizontal="left" vertical="center" wrapText="1"/>
      <protection locked="0"/>
    </xf>
    <xf numFmtId="0" fontId="29" fillId="0" borderId="30" xfId="0" applyFont="1" applyBorder="1" applyAlignment="1" applyProtection="1">
      <alignment horizontal="left" vertical="center"/>
      <protection locked="0"/>
    </xf>
    <xf numFmtId="0" fontId="29" fillId="0" borderId="32" xfId="0" applyFont="1" applyBorder="1" applyAlignment="1" applyProtection="1">
      <alignment horizontal="left" vertical="center" wrapText="1"/>
      <protection locked="0"/>
    </xf>
    <xf numFmtId="0" fontId="29" fillId="0" borderId="31" xfId="0" applyFont="1" applyBorder="1" applyAlignment="1" applyProtection="1">
      <alignment horizontal="left" vertical="center" wrapText="1"/>
      <protection locked="0"/>
    </xf>
    <xf numFmtId="0" fontId="29" fillId="0" borderId="33" xfId="0" applyFont="1" applyBorder="1" applyAlignment="1" applyProtection="1">
      <alignment horizontal="left"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center" vertical="top"/>
      <protection locked="0"/>
    </xf>
    <xf numFmtId="0" fontId="29" fillId="0" borderId="32" xfId="0" applyFont="1" applyBorder="1" applyAlignment="1" applyProtection="1">
      <alignment horizontal="left" vertical="center"/>
      <protection locked="0"/>
    </xf>
    <xf numFmtId="0" fontId="29" fillId="0" borderId="33" xfId="0" applyFont="1" applyBorder="1" applyAlignment="1" applyProtection="1">
      <alignment horizontal="left" vertical="center"/>
      <protection locked="0"/>
    </xf>
    <xf numFmtId="0" fontId="31" fillId="0" borderId="0" xfId="0" applyFont="1" applyAlignment="1" applyProtection="1">
      <alignment vertical="center"/>
      <protection locked="0"/>
    </xf>
    <xf numFmtId="0" fontId="28" fillId="0" borderId="1" xfId="0" applyFont="1" applyBorder="1" applyAlignment="1" applyProtection="1">
      <alignment vertical="center"/>
      <protection locked="0"/>
    </xf>
    <xf numFmtId="0" fontId="31" fillId="0" borderId="31" xfId="0" applyFont="1" applyBorder="1" applyAlignment="1" applyProtection="1">
      <alignment vertical="center"/>
      <protection locked="0"/>
    </xf>
    <xf numFmtId="0" fontId="28" fillId="0" borderId="31" xfId="0" applyFont="1" applyBorder="1" applyAlignment="1" applyProtection="1">
      <alignment vertical="center"/>
      <protection locked="0"/>
    </xf>
    <xf numFmtId="0" fontId="0" fillId="0" borderId="1" xfId="0" applyBorder="1" applyAlignment="1" applyProtection="1">
      <alignment vertical="top"/>
      <protection locked="0"/>
    </xf>
    <xf numFmtId="49" fontId="29" fillId="0" borderId="1" xfId="0" applyNumberFormat="1" applyFont="1" applyBorder="1" applyAlignment="1" applyProtection="1">
      <alignment horizontal="left" vertical="center"/>
      <protection locked="0"/>
    </xf>
    <xf numFmtId="0" fontId="0" fillId="0" borderId="31" xfId="0" applyBorder="1" applyAlignment="1" applyProtection="1">
      <alignment vertical="top"/>
      <protection locked="0"/>
    </xf>
    <xf numFmtId="0" fontId="28" fillId="0" borderId="31" xfId="0" applyFont="1" applyBorder="1" applyAlignment="1" applyProtection="1">
      <alignment horizontal="left"/>
      <protection locked="0"/>
    </xf>
    <xf numFmtId="0" fontId="31" fillId="0" borderId="31" xfId="0" applyFont="1" applyBorder="1" applyAlignment="1" applyProtection="1">
      <protection locked="0"/>
    </xf>
    <xf numFmtId="0" fontId="26" fillId="0" borderId="29" xfId="0" applyFont="1" applyBorder="1" applyAlignment="1" applyProtection="1">
      <alignment vertical="top"/>
      <protection locked="0"/>
    </xf>
    <xf numFmtId="0" fontId="26" fillId="0" borderId="30" xfId="0" applyFont="1" applyBorder="1" applyAlignment="1" applyProtection="1">
      <alignment vertical="top"/>
      <protection locked="0"/>
    </xf>
    <xf numFmtId="0" fontId="26" fillId="0" borderId="1" xfId="0" applyFont="1" applyBorder="1" applyAlignment="1" applyProtection="1">
      <alignment horizontal="center" vertical="center"/>
      <protection locked="0"/>
    </xf>
    <xf numFmtId="0" fontId="26" fillId="0" borderId="1" xfId="0" applyFont="1" applyBorder="1" applyAlignment="1" applyProtection="1">
      <alignment horizontal="left" vertical="top"/>
      <protection locked="0"/>
    </xf>
    <xf numFmtId="0" fontId="26" fillId="0" borderId="32" xfId="0" applyFont="1" applyBorder="1" applyAlignment="1" applyProtection="1">
      <alignment vertical="top"/>
      <protection locked="0"/>
    </xf>
    <xf numFmtId="0" fontId="26" fillId="0" borderId="31" xfId="0" applyFont="1" applyBorder="1" applyAlignment="1" applyProtection="1">
      <alignment vertical="top"/>
      <protection locked="0"/>
    </xf>
    <xf numFmtId="0" fontId="26" fillId="0" borderId="33" xfId="0" applyFont="1" applyBorder="1" applyAlignment="1" applyProtection="1">
      <alignment vertical="top"/>
      <protection locked="0"/>
    </xf>
    <xf numFmtId="0" fontId="2" fillId="0" borderId="0" xfId="0" applyFont="1" applyBorder="1" applyAlignment="1" applyProtection="1">
      <alignment horizontal="left" vertical="center" wrapText="1"/>
    </xf>
    <xf numFmtId="0" fontId="0" fillId="0" borderId="0" xfId="0"/>
    <xf numFmtId="0" fontId="3" fillId="0" borderId="0" xfId="0" applyFont="1" applyAlignment="1" applyProtection="1">
      <alignment horizontal="left" vertical="center" wrapText="1"/>
    </xf>
    <xf numFmtId="0" fontId="14" fillId="0" borderId="0" xfId="0" applyFont="1" applyAlignment="1" applyProtection="1">
      <alignment horizontal="left" vertical="center" wrapText="1"/>
    </xf>
    <xf numFmtId="0" fontId="14" fillId="0" borderId="0" xfId="0" applyFont="1" applyAlignment="1" applyProtection="1">
      <alignment horizontal="left" vertical="center"/>
    </xf>
    <xf numFmtId="0" fontId="0" fillId="0" borderId="0" xfId="0" applyFont="1" applyAlignment="1" applyProtection="1">
      <alignment vertical="center"/>
    </xf>
    <xf numFmtId="0" fontId="17" fillId="3" borderId="0" xfId="1" applyFont="1" applyFill="1" applyAlignment="1">
      <alignment vertical="center"/>
    </xf>
    <xf numFmtId="0" fontId="14" fillId="0" borderId="0" xfId="0" applyFont="1" applyBorder="1" applyAlignment="1" applyProtection="1">
      <alignment horizontal="left" vertical="center" wrapText="1"/>
    </xf>
    <xf numFmtId="0" fontId="14"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27" fillId="0" borderId="1" xfId="0" applyFont="1" applyBorder="1" applyAlignment="1" applyProtection="1">
      <alignment horizontal="center"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left" vertical="center"/>
      <protection locked="0"/>
    </xf>
    <xf numFmtId="0" fontId="29" fillId="0" borderId="1" xfId="0" applyFont="1" applyBorder="1" applyAlignment="1" applyProtection="1">
      <alignment horizontal="left" vertical="center" wrapText="1"/>
      <protection locked="0"/>
    </xf>
    <xf numFmtId="49" fontId="29" fillId="0" borderId="1" xfId="0" applyNumberFormat="1" applyFont="1" applyBorder="1" applyAlignment="1" applyProtection="1">
      <alignment horizontal="left" vertical="center" wrapText="1"/>
      <protection locked="0"/>
    </xf>
    <xf numFmtId="0" fontId="27" fillId="0" borderId="1" xfId="0" applyFont="1" applyBorder="1" applyAlignment="1" applyProtection="1">
      <alignment horizontal="center" vertical="center"/>
      <protection locked="0"/>
    </xf>
    <xf numFmtId="0" fontId="28" fillId="0" borderId="31" xfId="0" applyFont="1" applyBorder="1" applyAlignment="1" applyProtection="1">
      <alignment horizontal="left"/>
      <protection locked="0"/>
    </xf>
    <xf numFmtId="0" fontId="28" fillId="0" borderId="31"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92"/>
  <sheetViews>
    <sheetView showGridLines="0" tabSelected="1" workbookViewId="0">
      <pane ySplit="1" topLeftCell="A2" activePane="bottomLeft" state="frozen"/>
      <selection pane="bottomLeft" activeCell="G18" sqref="G18"/>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4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1"/>
      <c r="B1" s="47"/>
      <c r="C1" s="47"/>
      <c r="D1" s="48" t="s">
        <v>0</v>
      </c>
      <c r="E1" s="47"/>
      <c r="F1" s="49" t="s">
        <v>43</v>
      </c>
      <c r="G1" s="269" t="s">
        <v>44</v>
      </c>
      <c r="H1" s="269"/>
      <c r="I1" s="50"/>
      <c r="J1" s="49" t="s">
        <v>45</v>
      </c>
      <c r="K1" s="48" t="s">
        <v>46</v>
      </c>
      <c r="L1" s="49" t="s">
        <v>47</v>
      </c>
      <c r="M1" s="49"/>
      <c r="N1" s="49"/>
      <c r="O1" s="49"/>
      <c r="P1" s="49"/>
      <c r="Q1" s="49"/>
      <c r="R1" s="49"/>
      <c r="S1" s="49"/>
      <c r="T1" s="49"/>
      <c r="U1" s="10"/>
      <c r="V1" s="10"/>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row>
    <row r="2" spans="1:70" ht="36.950000000000003" customHeight="1" x14ac:dyDescent="0.3">
      <c r="L2" s="264"/>
      <c r="M2" s="264"/>
      <c r="N2" s="264"/>
      <c r="O2" s="264"/>
      <c r="P2" s="264"/>
      <c r="Q2" s="264"/>
      <c r="R2" s="264"/>
      <c r="S2" s="264"/>
      <c r="T2" s="264"/>
      <c r="U2" s="264"/>
      <c r="V2" s="264"/>
      <c r="AT2" s="12" t="s">
        <v>41</v>
      </c>
    </row>
    <row r="3" spans="1:70" ht="6.95" customHeight="1" x14ac:dyDescent="0.3">
      <c r="B3" s="13"/>
      <c r="C3" s="14"/>
      <c r="D3" s="14"/>
      <c r="E3" s="14"/>
      <c r="F3" s="14"/>
      <c r="G3" s="14"/>
      <c r="H3" s="14"/>
      <c r="I3" s="51"/>
      <c r="J3" s="14"/>
      <c r="K3" s="15"/>
      <c r="AT3" s="12" t="s">
        <v>42</v>
      </c>
    </row>
    <row r="4" spans="1:70" ht="36.950000000000003" customHeight="1" x14ac:dyDescent="0.3">
      <c r="B4" s="16"/>
      <c r="C4" s="17"/>
      <c r="D4" s="18" t="s">
        <v>48</v>
      </c>
      <c r="E4" s="17"/>
      <c r="F4" s="17"/>
      <c r="G4" s="17"/>
      <c r="H4" s="17"/>
      <c r="I4" s="52"/>
      <c r="J4" s="17"/>
      <c r="K4" s="19"/>
      <c r="M4" s="20" t="s">
        <v>4</v>
      </c>
      <c r="AT4" s="12" t="s">
        <v>1</v>
      </c>
    </row>
    <row r="5" spans="1:70" ht="6.95" customHeight="1" x14ac:dyDescent="0.3">
      <c r="B5" s="16"/>
      <c r="C5" s="17"/>
      <c r="D5" s="17"/>
      <c r="E5" s="17"/>
      <c r="F5" s="17"/>
      <c r="G5" s="17"/>
      <c r="H5" s="17"/>
      <c r="I5" s="52"/>
      <c r="J5" s="17"/>
      <c r="K5" s="19"/>
    </row>
    <row r="6" spans="1:70" ht="15" x14ac:dyDescent="0.3">
      <c r="B6" s="16"/>
      <c r="C6" s="17"/>
      <c r="D6" s="22" t="s">
        <v>5</v>
      </c>
      <c r="E6" s="17"/>
      <c r="F6" s="17"/>
      <c r="G6" s="17"/>
      <c r="H6" s="17"/>
      <c r="I6" s="52"/>
      <c r="J6" s="17"/>
      <c r="K6" s="19"/>
    </row>
    <row r="7" spans="1:70" ht="22.5" customHeight="1" x14ac:dyDescent="0.3">
      <c r="B7" s="16"/>
      <c r="C7" s="17"/>
      <c r="D7" s="17"/>
      <c r="E7" s="270" t="e">
        <f>#REF!</f>
        <v>#REF!</v>
      </c>
      <c r="F7" s="271"/>
      <c r="G7" s="271"/>
      <c r="H7" s="271"/>
      <c r="I7" s="52"/>
      <c r="J7" s="17"/>
      <c r="K7" s="19"/>
    </row>
    <row r="8" spans="1:70" s="1" customFormat="1" ht="15" x14ac:dyDescent="0.3">
      <c r="B8" s="23"/>
      <c r="C8" s="24"/>
      <c r="D8" s="22" t="s">
        <v>49</v>
      </c>
      <c r="E8" s="24"/>
      <c r="F8" s="24"/>
      <c r="G8" s="24"/>
      <c r="H8" s="24"/>
      <c r="I8" s="53"/>
      <c r="J8" s="24"/>
      <c r="K8" s="25"/>
    </row>
    <row r="9" spans="1:70" s="1" customFormat="1" ht="36.950000000000003" customHeight="1" x14ac:dyDescent="0.3">
      <c r="B9" s="23"/>
      <c r="C9" s="24"/>
      <c r="D9" s="24"/>
      <c r="E9" s="272" t="s">
        <v>50</v>
      </c>
      <c r="F9" s="273"/>
      <c r="G9" s="273"/>
      <c r="H9" s="273"/>
      <c r="I9" s="53"/>
      <c r="J9" s="24"/>
      <c r="K9" s="25"/>
    </row>
    <row r="10" spans="1:70" s="1" customFormat="1" x14ac:dyDescent="0.3">
      <c r="B10" s="23"/>
      <c r="C10" s="24"/>
      <c r="D10" s="24"/>
      <c r="E10" s="24"/>
      <c r="F10" s="24"/>
      <c r="G10" s="24"/>
      <c r="H10" s="24"/>
      <c r="I10" s="53"/>
      <c r="J10" s="24"/>
      <c r="K10" s="25"/>
    </row>
    <row r="11" spans="1:70" s="1" customFormat="1" ht="14.45" customHeight="1" x14ac:dyDescent="0.3">
      <c r="B11" s="23"/>
      <c r="C11" s="24"/>
      <c r="D11" s="22" t="s">
        <v>6</v>
      </c>
      <c r="E11" s="24"/>
      <c r="F11" s="21" t="s">
        <v>7</v>
      </c>
      <c r="G11" s="24"/>
      <c r="H11" s="24"/>
      <c r="I11" s="54" t="s">
        <v>8</v>
      </c>
      <c r="J11" s="21" t="s">
        <v>7</v>
      </c>
      <c r="K11" s="25"/>
    </row>
    <row r="12" spans="1:70" s="1" customFormat="1" ht="14.45" customHeight="1" x14ac:dyDescent="0.3">
      <c r="B12" s="23"/>
      <c r="C12" s="24"/>
      <c r="D12" s="22" t="s">
        <v>10</v>
      </c>
      <c r="E12" s="24"/>
      <c r="F12" s="21" t="s">
        <v>11</v>
      </c>
      <c r="G12" s="24"/>
      <c r="H12" s="24"/>
      <c r="I12" s="54" t="s">
        <v>12</v>
      </c>
      <c r="J12" s="55" t="e">
        <f>#REF!</f>
        <v>#REF!</v>
      </c>
      <c r="K12" s="25"/>
    </row>
    <row r="13" spans="1:70" s="1" customFormat="1" ht="10.9" customHeight="1" x14ac:dyDescent="0.3">
      <c r="B13" s="23"/>
      <c r="C13" s="24"/>
      <c r="D13" s="24"/>
      <c r="E13" s="24"/>
      <c r="F13" s="24"/>
      <c r="G13" s="24"/>
      <c r="H13" s="24"/>
      <c r="I13" s="53"/>
      <c r="J13" s="24"/>
      <c r="K13" s="25"/>
    </row>
    <row r="14" spans="1:70" s="1" customFormat="1" ht="14.45" customHeight="1" x14ac:dyDescent="0.3">
      <c r="B14" s="23"/>
      <c r="C14" s="24"/>
      <c r="D14" s="22" t="s">
        <v>14</v>
      </c>
      <c r="E14" s="24"/>
      <c r="F14" s="24"/>
      <c r="G14" s="24"/>
      <c r="H14" s="24"/>
      <c r="I14" s="54" t="s">
        <v>15</v>
      </c>
      <c r="J14" s="21" t="s">
        <v>7</v>
      </c>
      <c r="K14" s="25"/>
    </row>
    <row r="15" spans="1:70" s="1" customFormat="1" ht="18" customHeight="1" x14ac:dyDescent="0.3">
      <c r="B15" s="23"/>
      <c r="C15" s="24"/>
      <c r="D15" s="24"/>
      <c r="E15" s="21" t="s">
        <v>16</v>
      </c>
      <c r="F15" s="24"/>
      <c r="G15" s="24"/>
      <c r="H15" s="24"/>
      <c r="I15" s="54" t="s">
        <v>17</v>
      </c>
      <c r="J15" s="21" t="s">
        <v>7</v>
      </c>
      <c r="K15" s="25"/>
    </row>
    <row r="16" spans="1:70" s="1" customFormat="1" ht="6.95" customHeight="1" x14ac:dyDescent="0.3">
      <c r="B16" s="23"/>
      <c r="C16" s="24"/>
      <c r="D16" s="24"/>
      <c r="E16" s="24"/>
      <c r="F16" s="24"/>
      <c r="G16" s="24"/>
      <c r="H16" s="24"/>
      <c r="I16" s="53"/>
      <c r="J16" s="24"/>
      <c r="K16" s="25"/>
    </row>
    <row r="17" spans="2:11" s="1" customFormat="1" ht="14.45" customHeight="1" x14ac:dyDescent="0.3">
      <c r="B17" s="23"/>
      <c r="C17" s="24"/>
      <c r="D17" s="22" t="s">
        <v>18</v>
      </c>
      <c r="E17" s="24"/>
      <c r="F17" s="24"/>
      <c r="G17" s="24"/>
      <c r="H17" s="24"/>
      <c r="I17" s="54" t="s">
        <v>15</v>
      </c>
      <c r="J17" s="21" t="e">
        <f>IF(#REF!="Vyplň údaj","",IF(#REF!="","",#REF!))</f>
        <v>#REF!</v>
      </c>
      <c r="K17" s="25"/>
    </row>
    <row r="18" spans="2:11" s="1" customFormat="1" ht="18" customHeight="1" x14ac:dyDescent="0.3">
      <c r="B18" s="23"/>
      <c r="C18" s="24"/>
      <c r="D18" s="24"/>
      <c r="E18" s="21" t="e">
        <f>IF(#REF!="Vyplň údaj","",IF(#REF!="","",#REF!))</f>
        <v>#REF!</v>
      </c>
      <c r="F18" s="24"/>
      <c r="G18" s="24"/>
      <c r="H18" s="24"/>
      <c r="I18" s="54" t="s">
        <v>17</v>
      </c>
      <c r="J18" s="21" t="e">
        <f>IF(#REF!="Vyplň údaj","",IF(#REF!="","",#REF!))</f>
        <v>#REF!</v>
      </c>
      <c r="K18" s="25"/>
    </row>
    <row r="19" spans="2:11" s="1" customFormat="1" ht="6.95" customHeight="1" x14ac:dyDescent="0.3">
      <c r="B19" s="23"/>
      <c r="C19" s="24"/>
      <c r="D19" s="24"/>
      <c r="E19" s="24"/>
      <c r="F19" s="24"/>
      <c r="G19" s="24"/>
      <c r="H19" s="24"/>
      <c r="I19" s="53"/>
      <c r="J19" s="24"/>
      <c r="K19" s="25"/>
    </row>
    <row r="20" spans="2:11" s="1" customFormat="1" ht="14.45" customHeight="1" x14ac:dyDescent="0.3">
      <c r="B20" s="23"/>
      <c r="C20" s="24"/>
      <c r="D20" s="22" t="s">
        <v>19</v>
      </c>
      <c r="E20" s="24"/>
      <c r="F20" s="24"/>
      <c r="G20" s="24"/>
      <c r="H20" s="24"/>
      <c r="I20" s="54" t="s">
        <v>15</v>
      </c>
      <c r="J20" s="21" t="s">
        <v>7</v>
      </c>
      <c r="K20" s="25"/>
    </row>
    <row r="21" spans="2:11" s="1" customFormat="1" ht="18" customHeight="1" x14ac:dyDescent="0.3">
      <c r="B21" s="23"/>
      <c r="C21" s="24"/>
      <c r="D21" s="24"/>
      <c r="E21" s="21" t="s">
        <v>20</v>
      </c>
      <c r="F21" s="24"/>
      <c r="G21" s="24"/>
      <c r="H21" s="24"/>
      <c r="I21" s="54" t="s">
        <v>17</v>
      </c>
      <c r="J21" s="21" t="s">
        <v>7</v>
      </c>
      <c r="K21" s="25"/>
    </row>
    <row r="22" spans="2:11" s="1" customFormat="1" ht="6.95" customHeight="1" x14ac:dyDescent="0.3">
      <c r="B22" s="23"/>
      <c r="C22" s="24"/>
      <c r="D22" s="24"/>
      <c r="E22" s="24"/>
      <c r="F22" s="24"/>
      <c r="G22" s="24"/>
      <c r="H22" s="24"/>
      <c r="I22" s="53"/>
      <c r="J22" s="24"/>
      <c r="K22" s="25"/>
    </row>
    <row r="23" spans="2:11" s="1" customFormat="1" ht="14.45" customHeight="1" x14ac:dyDescent="0.3">
      <c r="B23" s="23"/>
      <c r="C23" s="24"/>
      <c r="D23" s="22" t="s">
        <v>22</v>
      </c>
      <c r="E23" s="24"/>
      <c r="F23" s="24"/>
      <c r="G23" s="24"/>
      <c r="H23" s="24"/>
      <c r="I23" s="53"/>
      <c r="J23" s="24"/>
      <c r="K23" s="25"/>
    </row>
    <row r="24" spans="2:11" s="2" customFormat="1" ht="22.5" customHeight="1" x14ac:dyDescent="0.3">
      <c r="B24" s="56"/>
      <c r="C24" s="57"/>
      <c r="D24" s="57"/>
      <c r="E24" s="263" t="s">
        <v>7</v>
      </c>
      <c r="F24" s="263"/>
      <c r="G24" s="263"/>
      <c r="H24" s="263"/>
      <c r="I24" s="58"/>
      <c r="J24" s="57"/>
      <c r="K24" s="59"/>
    </row>
    <row r="25" spans="2:11" s="1" customFormat="1" ht="6.95" customHeight="1" x14ac:dyDescent="0.3">
      <c r="B25" s="23"/>
      <c r="C25" s="24"/>
      <c r="D25" s="24"/>
      <c r="E25" s="24"/>
      <c r="F25" s="24"/>
      <c r="G25" s="24"/>
      <c r="H25" s="24"/>
      <c r="I25" s="53"/>
      <c r="J25" s="24"/>
      <c r="K25" s="25"/>
    </row>
    <row r="26" spans="2:11" s="1" customFormat="1" ht="6.95" customHeight="1" x14ac:dyDescent="0.3">
      <c r="B26" s="23"/>
      <c r="C26" s="24"/>
      <c r="D26" s="44"/>
      <c r="E26" s="44"/>
      <c r="F26" s="44"/>
      <c r="G26" s="44"/>
      <c r="H26" s="44"/>
      <c r="I26" s="60"/>
      <c r="J26" s="44"/>
      <c r="K26" s="61"/>
    </row>
    <row r="27" spans="2:11" s="1" customFormat="1" ht="25.35" customHeight="1" x14ac:dyDescent="0.3">
      <c r="B27" s="23"/>
      <c r="C27" s="24"/>
      <c r="D27" s="62" t="s">
        <v>23</v>
      </c>
      <c r="E27" s="24"/>
      <c r="F27" s="24"/>
      <c r="G27" s="24"/>
      <c r="H27" s="24"/>
      <c r="I27" s="53"/>
      <c r="J27" s="63">
        <f>ROUND(J84,2)</f>
        <v>0</v>
      </c>
      <c r="K27" s="25"/>
    </row>
    <row r="28" spans="2:11" s="1" customFormat="1" ht="6.95" customHeight="1" x14ac:dyDescent="0.3">
      <c r="B28" s="23"/>
      <c r="C28" s="24"/>
      <c r="D28" s="44"/>
      <c r="E28" s="44"/>
      <c r="F28" s="44"/>
      <c r="G28" s="44"/>
      <c r="H28" s="44"/>
      <c r="I28" s="60"/>
      <c r="J28" s="44"/>
      <c r="K28" s="61"/>
    </row>
    <row r="29" spans="2:11" s="1" customFormat="1" ht="14.45" customHeight="1" x14ac:dyDescent="0.3">
      <c r="B29" s="23"/>
      <c r="C29" s="24"/>
      <c r="D29" s="24"/>
      <c r="E29" s="24"/>
      <c r="F29" s="26" t="s">
        <v>25</v>
      </c>
      <c r="G29" s="24"/>
      <c r="H29" s="24"/>
      <c r="I29" s="64" t="s">
        <v>24</v>
      </c>
      <c r="J29" s="26" t="s">
        <v>26</v>
      </c>
      <c r="K29" s="25"/>
    </row>
    <row r="30" spans="2:11" s="1" customFormat="1" ht="14.45" customHeight="1" x14ac:dyDescent="0.3">
      <c r="B30" s="23"/>
      <c r="C30" s="24"/>
      <c r="D30" s="27" t="s">
        <v>27</v>
      </c>
      <c r="E30" s="27" t="s">
        <v>28</v>
      </c>
      <c r="F30" s="65">
        <f>ROUND(SUM(BE84:BE391), 2)</f>
        <v>0</v>
      </c>
      <c r="G30" s="24"/>
      <c r="H30" s="24"/>
      <c r="I30" s="66">
        <v>0.21</v>
      </c>
      <c r="J30" s="65">
        <f>ROUND(ROUND((SUM(BE84:BE391)), 2)*I30, 2)</f>
        <v>0</v>
      </c>
      <c r="K30" s="25"/>
    </row>
    <row r="31" spans="2:11" s="1" customFormat="1" ht="14.45" customHeight="1" x14ac:dyDescent="0.3">
      <c r="B31" s="23"/>
      <c r="C31" s="24"/>
      <c r="D31" s="24"/>
      <c r="E31" s="27" t="s">
        <v>29</v>
      </c>
      <c r="F31" s="65">
        <f>ROUND(SUM(BF84:BF391), 2)</f>
        <v>0</v>
      </c>
      <c r="G31" s="24"/>
      <c r="H31" s="24"/>
      <c r="I31" s="66">
        <v>0.15</v>
      </c>
      <c r="J31" s="65">
        <f>ROUND(ROUND((SUM(BF84:BF391)), 2)*I31, 2)</f>
        <v>0</v>
      </c>
      <c r="K31" s="25"/>
    </row>
    <row r="32" spans="2:11" s="1" customFormat="1" ht="14.45" hidden="1" customHeight="1" x14ac:dyDescent="0.3">
      <c r="B32" s="23"/>
      <c r="C32" s="24"/>
      <c r="D32" s="24"/>
      <c r="E32" s="27" t="s">
        <v>30</v>
      </c>
      <c r="F32" s="65">
        <f>ROUND(SUM(BG84:BG391), 2)</f>
        <v>0</v>
      </c>
      <c r="G32" s="24"/>
      <c r="H32" s="24"/>
      <c r="I32" s="66">
        <v>0.21</v>
      </c>
      <c r="J32" s="65">
        <v>0</v>
      </c>
      <c r="K32" s="25"/>
    </row>
    <row r="33" spans="2:11" s="1" customFormat="1" ht="14.45" hidden="1" customHeight="1" x14ac:dyDescent="0.3">
      <c r="B33" s="23"/>
      <c r="C33" s="24"/>
      <c r="D33" s="24"/>
      <c r="E33" s="27" t="s">
        <v>31</v>
      </c>
      <c r="F33" s="65">
        <f>ROUND(SUM(BH84:BH391), 2)</f>
        <v>0</v>
      </c>
      <c r="G33" s="24"/>
      <c r="H33" s="24"/>
      <c r="I33" s="66">
        <v>0.15</v>
      </c>
      <c r="J33" s="65">
        <v>0</v>
      </c>
      <c r="K33" s="25"/>
    </row>
    <row r="34" spans="2:11" s="1" customFormat="1" ht="14.45" hidden="1" customHeight="1" x14ac:dyDescent="0.3">
      <c r="B34" s="23"/>
      <c r="C34" s="24"/>
      <c r="D34" s="24"/>
      <c r="E34" s="27" t="s">
        <v>32</v>
      </c>
      <c r="F34" s="65">
        <f>ROUND(SUM(BI84:BI391), 2)</f>
        <v>0</v>
      </c>
      <c r="G34" s="24"/>
      <c r="H34" s="24"/>
      <c r="I34" s="66">
        <v>0</v>
      </c>
      <c r="J34" s="65">
        <v>0</v>
      </c>
      <c r="K34" s="25"/>
    </row>
    <row r="35" spans="2:11" s="1" customFormat="1" ht="6.95" customHeight="1" x14ac:dyDescent="0.3">
      <c r="B35" s="23"/>
      <c r="C35" s="24"/>
      <c r="D35" s="24"/>
      <c r="E35" s="24"/>
      <c r="F35" s="24"/>
      <c r="G35" s="24"/>
      <c r="H35" s="24"/>
      <c r="I35" s="53"/>
      <c r="J35" s="24"/>
      <c r="K35" s="25"/>
    </row>
    <row r="36" spans="2:11" s="1" customFormat="1" ht="25.35" customHeight="1" x14ac:dyDescent="0.3">
      <c r="B36" s="23"/>
      <c r="C36" s="67"/>
      <c r="D36" s="68" t="s">
        <v>33</v>
      </c>
      <c r="E36" s="39"/>
      <c r="F36" s="39"/>
      <c r="G36" s="69" t="s">
        <v>34</v>
      </c>
      <c r="H36" s="70" t="s">
        <v>35</v>
      </c>
      <c r="I36" s="71"/>
      <c r="J36" s="72">
        <f>SUM(J27:J34)</f>
        <v>0</v>
      </c>
      <c r="K36" s="73"/>
    </row>
    <row r="37" spans="2:11" s="1" customFormat="1" ht="14.45" customHeight="1" x14ac:dyDescent="0.3">
      <c r="B37" s="28"/>
      <c r="C37" s="29"/>
      <c r="D37" s="29"/>
      <c r="E37" s="29"/>
      <c r="F37" s="29"/>
      <c r="G37" s="29"/>
      <c r="H37" s="29"/>
      <c r="I37" s="74"/>
      <c r="J37" s="29"/>
      <c r="K37" s="30"/>
    </row>
    <row r="41" spans="2:11" s="1" customFormat="1" ht="6.95" customHeight="1" x14ac:dyDescent="0.3">
      <c r="B41" s="75"/>
      <c r="C41" s="76"/>
      <c r="D41" s="76"/>
      <c r="E41" s="76"/>
      <c r="F41" s="76"/>
      <c r="G41" s="76"/>
      <c r="H41" s="76"/>
      <c r="I41" s="77"/>
      <c r="J41" s="76"/>
      <c r="K41" s="78"/>
    </row>
    <row r="42" spans="2:11" s="1" customFormat="1" ht="36.950000000000003" customHeight="1" x14ac:dyDescent="0.3">
      <c r="B42" s="23"/>
      <c r="C42" s="18" t="s">
        <v>51</v>
      </c>
      <c r="D42" s="24"/>
      <c r="E42" s="24"/>
      <c r="F42" s="24"/>
      <c r="G42" s="24"/>
      <c r="H42" s="24"/>
      <c r="I42" s="53"/>
      <c r="J42" s="24"/>
      <c r="K42" s="25"/>
    </row>
    <row r="43" spans="2:11" s="1" customFormat="1" ht="6.95" customHeight="1" x14ac:dyDescent="0.3">
      <c r="B43" s="23"/>
      <c r="C43" s="24"/>
      <c r="D43" s="24"/>
      <c r="E43" s="24"/>
      <c r="F43" s="24"/>
      <c r="G43" s="24"/>
      <c r="H43" s="24"/>
      <c r="I43" s="53"/>
      <c r="J43" s="24"/>
      <c r="K43" s="25"/>
    </row>
    <row r="44" spans="2:11" s="1" customFormat="1" ht="14.45" customHeight="1" x14ac:dyDescent="0.3">
      <c r="B44" s="23"/>
      <c r="C44" s="22" t="s">
        <v>5</v>
      </c>
      <c r="D44" s="24"/>
      <c r="E44" s="24"/>
      <c r="F44" s="24"/>
      <c r="G44" s="24"/>
      <c r="H44" s="24"/>
      <c r="I44" s="53"/>
      <c r="J44" s="24"/>
      <c r="K44" s="25"/>
    </row>
    <row r="45" spans="2:11" s="1" customFormat="1" ht="22.5" customHeight="1" x14ac:dyDescent="0.3">
      <c r="B45" s="23"/>
      <c r="C45" s="24"/>
      <c r="D45" s="24"/>
      <c r="E45" s="270" t="e">
        <f>E7</f>
        <v>#REF!</v>
      </c>
      <c r="F45" s="271"/>
      <c r="G45" s="271"/>
      <c r="H45" s="271"/>
      <c r="I45" s="53"/>
      <c r="J45" s="24"/>
      <c r="K45" s="25"/>
    </row>
    <row r="46" spans="2:11" s="1" customFormat="1" ht="14.45" customHeight="1" x14ac:dyDescent="0.3">
      <c r="B46" s="23"/>
      <c r="C46" s="22" t="s">
        <v>49</v>
      </c>
      <c r="D46" s="24"/>
      <c r="E46" s="24"/>
      <c r="F46" s="24"/>
      <c r="G46" s="24"/>
      <c r="H46" s="24"/>
      <c r="I46" s="53"/>
      <c r="J46" s="24"/>
      <c r="K46" s="25"/>
    </row>
    <row r="47" spans="2:11" s="1" customFormat="1" ht="23.25" customHeight="1" x14ac:dyDescent="0.3">
      <c r="B47" s="23"/>
      <c r="C47" s="24"/>
      <c r="D47" s="24"/>
      <c r="E47" s="272" t="str">
        <f>E9</f>
        <v>D.1.5 - SO 04 - PŘELOŽKY</v>
      </c>
      <c r="F47" s="273"/>
      <c r="G47" s="273"/>
      <c r="H47" s="273"/>
      <c r="I47" s="53"/>
      <c r="J47" s="24"/>
      <c r="K47" s="25"/>
    </row>
    <row r="48" spans="2:11" s="1" customFormat="1" ht="6.95" customHeight="1" x14ac:dyDescent="0.3">
      <c r="B48" s="23"/>
      <c r="C48" s="24"/>
      <c r="D48" s="24"/>
      <c r="E48" s="24"/>
      <c r="F48" s="24"/>
      <c r="G48" s="24"/>
      <c r="H48" s="24"/>
      <c r="I48" s="53"/>
      <c r="J48" s="24"/>
      <c r="K48" s="25"/>
    </row>
    <row r="49" spans="2:47" s="1" customFormat="1" ht="18" customHeight="1" x14ac:dyDescent="0.3">
      <c r="B49" s="23"/>
      <c r="C49" s="22" t="s">
        <v>10</v>
      </c>
      <c r="D49" s="24"/>
      <c r="E49" s="24"/>
      <c r="F49" s="21" t="str">
        <f>F12</f>
        <v>Jičín</v>
      </c>
      <c r="G49" s="24"/>
      <c r="H49" s="24"/>
      <c r="I49" s="54" t="s">
        <v>12</v>
      </c>
      <c r="J49" s="55" t="e">
        <f>IF(J12="","",J12)</f>
        <v>#REF!</v>
      </c>
      <c r="K49" s="25"/>
    </row>
    <row r="50" spans="2:47" s="1" customFormat="1" ht="6.95" customHeight="1" x14ac:dyDescent="0.3">
      <c r="B50" s="23"/>
      <c r="C50" s="24"/>
      <c r="D50" s="24"/>
      <c r="E50" s="24"/>
      <c r="F50" s="24"/>
      <c r="G50" s="24"/>
      <c r="H50" s="24"/>
      <c r="I50" s="53"/>
      <c r="J50" s="24"/>
      <c r="K50" s="25"/>
    </row>
    <row r="51" spans="2:47" s="1" customFormat="1" ht="15" x14ac:dyDescent="0.3">
      <c r="B51" s="23"/>
      <c r="C51" s="22" t="s">
        <v>14</v>
      </c>
      <c r="D51" s="24"/>
      <c r="E51" s="24"/>
      <c r="F51" s="21" t="str">
        <f>E15</f>
        <v>KRÁLOVEHRADECKÝ KRAJ,PIVOVARSKÉ NÁM.1245,500 03</v>
      </c>
      <c r="G51" s="24"/>
      <c r="H51" s="24"/>
      <c r="I51" s="54" t="s">
        <v>19</v>
      </c>
      <c r="J51" s="21" t="str">
        <f>E21</f>
        <v>Sanit Studio, s.r.o.</v>
      </c>
      <c r="K51" s="25"/>
    </row>
    <row r="52" spans="2:47" s="1" customFormat="1" ht="14.45" customHeight="1" x14ac:dyDescent="0.3">
      <c r="B52" s="23"/>
      <c r="C52" s="22" t="s">
        <v>18</v>
      </c>
      <c r="D52" s="24"/>
      <c r="E52" s="24"/>
      <c r="F52" s="21" t="e">
        <f>IF(E18="","",E18)</f>
        <v>#REF!</v>
      </c>
      <c r="G52" s="24"/>
      <c r="H52" s="24"/>
      <c r="I52" s="53"/>
      <c r="J52" s="24"/>
      <c r="K52" s="25"/>
    </row>
    <row r="53" spans="2:47" s="1" customFormat="1" ht="10.35" customHeight="1" x14ac:dyDescent="0.3">
      <c r="B53" s="23"/>
      <c r="C53" s="24"/>
      <c r="D53" s="24"/>
      <c r="E53" s="24"/>
      <c r="F53" s="24"/>
      <c r="G53" s="24"/>
      <c r="H53" s="24"/>
      <c r="I53" s="53"/>
      <c r="J53" s="24"/>
      <c r="K53" s="25"/>
    </row>
    <row r="54" spans="2:47" s="1" customFormat="1" ht="29.25" customHeight="1" x14ac:dyDescent="0.3">
      <c r="B54" s="23"/>
      <c r="C54" s="79" t="s">
        <v>52</v>
      </c>
      <c r="D54" s="67"/>
      <c r="E54" s="67"/>
      <c r="F54" s="67"/>
      <c r="G54" s="67"/>
      <c r="H54" s="67"/>
      <c r="I54" s="80"/>
      <c r="J54" s="81" t="s">
        <v>53</v>
      </c>
      <c r="K54" s="82"/>
    </row>
    <row r="55" spans="2:47" s="1" customFormat="1" ht="10.35" customHeight="1" x14ac:dyDescent="0.3">
      <c r="B55" s="23"/>
      <c r="C55" s="24"/>
      <c r="D55" s="24"/>
      <c r="E55" s="24"/>
      <c r="F55" s="24"/>
      <c r="G55" s="24"/>
      <c r="H55" s="24"/>
      <c r="I55" s="53"/>
      <c r="J55" s="24"/>
      <c r="K55" s="25"/>
    </row>
    <row r="56" spans="2:47" s="1" customFormat="1" ht="29.25" customHeight="1" x14ac:dyDescent="0.3">
      <c r="B56" s="23"/>
      <c r="C56" s="83" t="s">
        <v>54</v>
      </c>
      <c r="D56" s="24"/>
      <c r="E56" s="24"/>
      <c r="F56" s="24"/>
      <c r="G56" s="24"/>
      <c r="H56" s="24"/>
      <c r="I56" s="53"/>
      <c r="J56" s="63">
        <f>J84</f>
        <v>0</v>
      </c>
      <c r="K56" s="25"/>
      <c r="AU56" s="12" t="s">
        <v>55</v>
      </c>
    </row>
    <row r="57" spans="2:47" s="3" customFormat="1" ht="24.95" customHeight="1" x14ac:dyDescent="0.3">
      <c r="B57" s="84"/>
      <c r="C57" s="85"/>
      <c r="D57" s="86" t="s">
        <v>56</v>
      </c>
      <c r="E57" s="87"/>
      <c r="F57" s="87"/>
      <c r="G57" s="87"/>
      <c r="H57" s="87"/>
      <c r="I57" s="88"/>
      <c r="J57" s="89">
        <f>J85</f>
        <v>0</v>
      </c>
      <c r="K57" s="90"/>
    </row>
    <row r="58" spans="2:47" s="4" customFormat="1" ht="19.899999999999999" customHeight="1" x14ac:dyDescent="0.3">
      <c r="B58" s="91"/>
      <c r="C58" s="92"/>
      <c r="D58" s="93" t="s">
        <v>57</v>
      </c>
      <c r="E58" s="94"/>
      <c r="F58" s="94"/>
      <c r="G58" s="94"/>
      <c r="H58" s="94"/>
      <c r="I58" s="95"/>
      <c r="J58" s="96">
        <f>J86</f>
        <v>0</v>
      </c>
      <c r="K58" s="97"/>
    </row>
    <row r="59" spans="2:47" s="4" customFormat="1" ht="19.899999999999999" customHeight="1" x14ac:dyDescent="0.3">
      <c r="B59" s="91"/>
      <c r="C59" s="92"/>
      <c r="D59" s="93" t="s">
        <v>58</v>
      </c>
      <c r="E59" s="94"/>
      <c r="F59" s="94"/>
      <c r="G59" s="94"/>
      <c r="H59" s="94"/>
      <c r="I59" s="95"/>
      <c r="J59" s="96">
        <f>J225</f>
        <v>0</v>
      </c>
      <c r="K59" s="97"/>
    </row>
    <row r="60" spans="2:47" s="4" customFormat="1" ht="19.899999999999999" customHeight="1" x14ac:dyDescent="0.3">
      <c r="B60" s="91"/>
      <c r="C60" s="92"/>
      <c r="D60" s="93" t="s">
        <v>59</v>
      </c>
      <c r="E60" s="94"/>
      <c r="F60" s="94"/>
      <c r="G60" s="94"/>
      <c r="H60" s="94"/>
      <c r="I60" s="95"/>
      <c r="J60" s="96">
        <f>J241</f>
        <v>0</v>
      </c>
      <c r="K60" s="97"/>
    </row>
    <row r="61" spans="2:47" s="4" customFormat="1" ht="19.899999999999999" customHeight="1" x14ac:dyDescent="0.3">
      <c r="B61" s="91"/>
      <c r="C61" s="92"/>
      <c r="D61" s="93" t="s">
        <v>60</v>
      </c>
      <c r="E61" s="94"/>
      <c r="F61" s="94"/>
      <c r="G61" s="94"/>
      <c r="H61" s="94"/>
      <c r="I61" s="95"/>
      <c r="J61" s="96">
        <f>J247</f>
        <v>0</v>
      </c>
      <c r="K61" s="97"/>
    </row>
    <row r="62" spans="2:47" s="4" customFormat="1" ht="19.899999999999999" customHeight="1" x14ac:dyDescent="0.3">
      <c r="B62" s="91"/>
      <c r="C62" s="92"/>
      <c r="D62" s="93" t="s">
        <v>61</v>
      </c>
      <c r="E62" s="94"/>
      <c r="F62" s="94"/>
      <c r="G62" s="94"/>
      <c r="H62" s="94"/>
      <c r="I62" s="95"/>
      <c r="J62" s="96">
        <f>J349</f>
        <v>0</v>
      </c>
      <c r="K62" s="97"/>
    </row>
    <row r="63" spans="2:47" s="4" customFormat="1" ht="19.899999999999999" customHeight="1" x14ac:dyDescent="0.3">
      <c r="B63" s="91"/>
      <c r="C63" s="92"/>
      <c r="D63" s="93" t="s">
        <v>62</v>
      </c>
      <c r="E63" s="94"/>
      <c r="F63" s="94"/>
      <c r="G63" s="94"/>
      <c r="H63" s="94"/>
      <c r="I63" s="95"/>
      <c r="J63" s="96">
        <f>J360</f>
        <v>0</v>
      </c>
      <c r="K63" s="97"/>
    </row>
    <row r="64" spans="2:47" s="4" customFormat="1" ht="19.899999999999999" customHeight="1" x14ac:dyDescent="0.3">
      <c r="B64" s="91"/>
      <c r="C64" s="92"/>
      <c r="D64" s="93" t="s">
        <v>63</v>
      </c>
      <c r="E64" s="94"/>
      <c r="F64" s="94"/>
      <c r="G64" s="94"/>
      <c r="H64" s="94"/>
      <c r="I64" s="95"/>
      <c r="J64" s="96">
        <f>J386</f>
        <v>0</v>
      </c>
      <c r="K64" s="97"/>
    </row>
    <row r="65" spans="2:12" s="1" customFormat="1" ht="21.75" customHeight="1" x14ac:dyDescent="0.3">
      <c r="B65" s="23"/>
      <c r="C65" s="24"/>
      <c r="D65" s="24"/>
      <c r="E65" s="24"/>
      <c r="F65" s="24"/>
      <c r="G65" s="24"/>
      <c r="H65" s="24"/>
      <c r="I65" s="53"/>
      <c r="J65" s="24"/>
      <c r="K65" s="25"/>
    </row>
    <row r="66" spans="2:12" s="1" customFormat="1" ht="6.95" customHeight="1" x14ac:dyDescent="0.3">
      <c r="B66" s="28"/>
      <c r="C66" s="29"/>
      <c r="D66" s="29"/>
      <c r="E66" s="29"/>
      <c r="F66" s="29"/>
      <c r="G66" s="29"/>
      <c r="H66" s="29"/>
      <c r="I66" s="74"/>
      <c r="J66" s="29"/>
      <c r="K66" s="30"/>
    </row>
    <row r="70" spans="2:12" s="1" customFormat="1" ht="6.95" customHeight="1" x14ac:dyDescent="0.3">
      <c r="B70" s="31"/>
      <c r="C70" s="32"/>
      <c r="D70" s="32"/>
      <c r="E70" s="32"/>
      <c r="F70" s="32"/>
      <c r="G70" s="32"/>
      <c r="H70" s="32"/>
      <c r="I70" s="77"/>
      <c r="J70" s="32"/>
      <c r="K70" s="32"/>
      <c r="L70" s="33"/>
    </row>
    <row r="71" spans="2:12" s="1" customFormat="1" ht="36.950000000000003" customHeight="1" x14ac:dyDescent="0.3">
      <c r="B71" s="23"/>
      <c r="C71" s="34" t="s">
        <v>64</v>
      </c>
      <c r="D71" s="35"/>
      <c r="E71" s="35"/>
      <c r="F71" s="35"/>
      <c r="G71" s="35"/>
      <c r="H71" s="35"/>
      <c r="I71" s="98"/>
      <c r="J71" s="35"/>
      <c r="K71" s="35"/>
      <c r="L71" s="33"/>
    </row>
    <row r="72" spans="2:12" s="1" customFormat="1" ht="6.95" customHeight="1" x14ac:dyDescent="0.3">
      <c r="B72" s="23"/>
      <c r="C72" s="35"/>
      <c r="D72" s="35"/>
      <c r="E72" s="35"/>
      <c r="F72" s="35"/>
      <c r="G72" s="35"/>
      <c r="H72" s="35"/>
      <c r="I72" s="98"/>
      <c r="J72" s="35"/>
      <c r="K72" s="35"/>
      <c r="L72" s="33"/>
    </row>
    <row r="73" spans="2:12" s="1" customFormat="1" ht="14.45" customHeight="1" x14ac:dyDescent="0.3">
      <c r="B73" s="23"/>
      <c r="C73" s="36" t="s">
        <v>5</v>
      </c>
      <c r="D73" s="35"/>
      <c r="E73" s="35"/>
      <c r="F73" s="35"/>
      <c r="G73" s="35"/>
      <c r="H73" s="35"/>
      <c r="I73" s="98"/>
      <c r="J73" s="35"/>
      <c r="K73" s="35"/>
      <c r="L73" s="33"/>
    </row>
    <row r="74" spans="2:12" s="1" customFormat="1" ht="22.5" customHeight="1" x14ac:dyDescent="0.3">
      <c r="B74" s="23"/>
      <c r="C74" s="35"/>
      <c r="D74" s="35"/>
      <c r="E74" s="266" t="e">
        <f>E7</f>
        <v>#REF!</v>
      </c>
      <c r="F74" s="267"/>
      <c r="G74" s="267"/>
      <c r="H74" s="267"/>
      <c r="I74" s="98"/>
      <c r="J74" s="35"/>
      <c r="K74" s="35"/>
      <c r="L74" s="33"/>
    </row>
    <row r="75" spans="2:12" s="1" customFormat="1" ht="14.45" customHeight="1" x14ac:dyDescent="0.3">
      <c r="B75" s="23"/>
      <c r="C75" s="36" t="s">
        <v>49</v>
      </c>
      <c r="D75" s="35"/>
      <c r="E75" s="35"/>
      <c r="F75" s="35"/>
      <c r="G75" s="35"/>
      <c r="H75" s="35"/>
      <c r="I75" s="98"/>
      <c r="J75" s="35"/>
      <c r="K75" s="35"/>
      <c r="L75" s="33"/>
    </row>
    <row r="76" spans="2:12" s="1" customFormat="1" ht="23.25" customHeight="1" x14ac:dyDescent="0.3">
      <c r="B76" s="23"/>
      <c r="C76" s="35"/>
      <c r="D76" s="35"/>
      <c r="E76" s="265" t="str">
        <f>E9</f>
        <v>D.1.5 - SO 04 - PŘELOŽKY</v>
      </c>
      <c r="F76" s="268"/>
      <c r="G76" s="268"/>
      <c r="H76" s="268"/>
      <c r="I76" s="98"/>
      <c r="J76" s="35"/>
      <c r="K76" s="35"/>
      <c r="L76" s="33"/>
    </row>
    <row r="77" spans="2:12" s="1" customFormat="1" ht="6.95" customHeight="1" x14ac:dyDescent="0.3">
      <c r="B77" s="23"/>
      <c r="C77" s="35"/>
      <c r="D77" s="35"/>
      <c r="E77" s="35"/>
      <c r="F77" s="35"/>
      <c r="G77" s="35"/>
      <c r="H77" s="35"/>
      <c r="I77" s="98"/>
      <c r="J77" s="35"/>
      <c r="K77" s="35"/>
      <c r="L77" s="33"/>
    </row>
    <row r="78" spans="2:12" s="1" customFormat="1" ht="18" customHeight="1" x14ac:dyDescent="0.3">
      <c r="B78" s="23"/>
      <c r="C78" s="36" t="s">
        <v>10</v>
      </c>
      <c r="D78" s="35"/>
      <c r="E78" s="35"/>
      <c r="F78" s="99" t="str">
        <f>F12</f>
        <v>Jičín</v>
      </c>
      <c r="G78" s="35"/>
      <c r="H78" s="35"/>
      <c r="I78" s="100" t="s">
        <v>12</v>
      </c>
      <c r="J78" s="37" t="e">
        <f>IF(J12="","",J12)</f>
        <v>#REF!</v>
      </c>
      <c r="K78" s="35"/>
      <c r="L78" s="33"/>
    </row>
    <row r="79" spans="2:12" s="1" customFormat="1" ht="6.95" customHeight="1" x14ac:dyDescent="0.3">
      <c r="B79" s="23"/>
      <c r="C79" s="35"/>
      <c r="D79" s="35"/>
      <c r="E79" s="35"/>
      <c r="F79" s="35"/>
      <c r="G79" s="35"/>
      <c r="H79" s="35"/>
      <c r="I79" s="98"/>
      <c r="J79" s="35"/>
      <c r="K79" s="35"/>
      <c r="L79" s="33"/>
    </row>
    <row r="80" spans="2:12" s="1" customFormat="1" ht="15" x14ac:dyDescent="0.3">
      <c r="B80" s="23"/>
      <c r="C80" s="36" t="s">
        <v>14</v>
      </c>
      <c r="D80" s="35"/>
      <c r="E80" s="35"/>
      <c r="F80" s="99" t="str">
        <f>E15</f>
        <v>KRÁLOVEHRADECKÝ KRAJ,PIVOVARSKÉ NÁM.1245,500 03</v>
      </c>
      <c r="G80" s="35"/>
      <c r="H80" s="35"/>
      <c r="I80" s="100" t="s">
        <v>19</v>
      </c>
      <c r="J80" s="99" t="str">
        <f>E21</f>
        <v>Sanit Studio, s.r.o.</v>
      </c>
      <c r="K80" s="35"/>
      <c r="L80" s="33"/>
    </row>
    <row r="81" spans="2:65" s="1" customFormat="1" ht="14.45" customHeight="1" x14ac:dyDescent="0.3">
      <c r="B81" s="23"/>
      <c r="C81" s="36" t="s">
        <v>18</v>
      </c>
      <c r="D81" s="35"/>
      <c r="E81" s="35"/>
      <c r="F81" s="99" t="e">
        <f>IF(E18="","",E18)</f>
        <v>#REF!</v>
      </c>
      <c r="G81" s="35"/>
      <c r="H81" s="35"/>
      <c r="I81" s="98"/>
      <c r="J81" s="35"/>
      <c r="K81" s="35"/>
      <c r="L81" s="33"/>
    </row>
    <row r="82" spans="2:65" s="1" customFormat="1" ht="10.35" customHeight="1" x14ac:dyDescent="0.3">
      <c r="B82" s="23"/>
      <c r="C82" s="35"/>
      <c r="D82" s="35"/>
      <c r="E82" s="35"/>
      <c r="F82" s="35"/>
      <c r="G82" s="35"/>
      <c r="H82" s="35"/>
      <c r="I82" s="98"/>
      <c r="J82" s="35"/>
      <c r="K82" s="35"/>
      <c r="L82" s="33"/>
    </row>
    <row r="83" spans="2:65" s="5" customFormat="1" ht="29.25" customHeight="1" x14ac:dyDescent="0.3">
      <c r="B83" s="101"/>
      <c r="C83" s="102" t="s">
        <v>65</v>
      </c>
      <c r="D83" s="103" t="s">
        <v>37</v>
      </c>
      <c r="E83" s="103" t="s">
        <v>36</v>
      </c>
      <c r="F83" s="103" t="s">
        <v>66</v>
      </c>
      <c r="G83" s="103" t="s">
        <v>67</v>
      </c>
      <c r="H83" s="103" t="s">
        <v>68</v>
      </c>
      <c r="I83" s="104" t="s">
        <v>69</v>
      </c>
      <c r="J83" s="103" t="s">
        <v>53</v>
      </c>
      <c r="K83" s="105" t="s">
        <v>70</v>
      </c>
      <c r="L83" s="106"/>
      <c r="M83" s="40" t="s">
        <v>71</v>
      </c>
      <c r="N83" s="41" t="s">
        <v>27</v>
      </c>
      <c r="O83" s="41" t="s">
        <v>72</v>
      </c>
      <c r="P83" s="41" t="s">
        <v>73</v>
      </c>
      <c r="Q83" s="41" t="s">
        <v>74</v>
      </c>
      <c r="R83" s="41" t="s">
        <v>75</v>
      </c>
      <c r="S83" s="41" t="s">
        <v>76</v>
      </c>
      <c r="T83" s="42" t="s">
        <v>77</v>
      </c>
    </row>
    <row r="84" spans="2:65" s="1" customFormat="1" ht="29.25" customHeight="1" x14ac:dyDescent="0.35">
      <c r="B84" s="23"/>
      <c r="C84" s="45" t="s">
        <v>54</v>
      </c>
      <c r="D84" s="35"/>
      <c r="E84" s="35"/>
      <c r="F84" s="35"/>
      <c r="G84" s="35"/>
      <c r="H84" s="35"/>
      <c r="I84" s="98"/>
      <c r="J84" s="107">
        <f>BK84</f>
        <v>0</v>
      </c>
      <c r="K84" s="35"/>
      <c r="L84" s="33"/>
      <c r="M84" s="43"/>
      <c r="N84" s="44"/>
      <c r="O84" s="44"/>
      <c r="P84" s="108">
        <f>P85</f>
        <v>0</v>
      </c>
      <c r="Q84" s="44"/>
      <c r="R84" s="108">
        <f>R85</f>
        <v>25.088485133599995</v>
      </c>
      <c r="S84" s="44"/>
      <c r="T84" s="109">
        <f>T85</f>
        <v>46.879800000000003</v>
      </c>
      <c r="AT84" s="12" t="s">
        <v>38</v>
      </c>
      <c r="AU84" s="12" t="s">
        <v>55</v>
      </c>
      <c r="BK84" s="110">
        <f>BK85</f>
        <v>0</v>
      </c>
    </row>
    <row r="85" spans="2:65" s="6" customFormat="1" ht="37.35" customHeight="1" x14ac:dyDescent="0.35">
      <c r="B85" s="111"/>
      <c r="C85" s="112"/>
      <c r="D85" s="113" t="s">
        <v>38</v>
      </c>
      <c r="E85" s="114" t="s">
        <v>78</v>
      </c>
      <c r="F85" s="114" t="s">
        <v>79</v>
      </c>
      <c r="G85" s="112"/>
      <c r="H85" s="112"/>
      <c r="I85" s="115"/>
      <c r="J85" s="116">
        <f>BK85</f>
        <v>0</v>
      </c>
      <c r="K85" s="112"/>
      <c r="L85" s="117"/>
      <c r="M85" s="118"/>
      <c r="N85" s="119"/>
      <c r="O85" s="119"/>
      <c r="P85" s="120">
        <f>P86+P225+P241+P247+P349+P360+P386</f>
        <v>0</v>
      </c>
      <c r="Q85" s="119"/>
      <c r="R85" s="120">
        <f>R86+R225+R241+R247+R349+R360+R386</f>
        <v>25.088485133599995</v>
      </c>
      <c r="S85" s="119"/>
      <c r="T85" s="121">
        <f>T86+T225+T241+T247+T349+T360+T386</f>
        <v>46.879800000000003</v>
      </c>
      <c r="AR85" s="122" t="s">
        <v>9</v>
      </c>
      <c r="AT85" s="123" t="s">
        <v>38</v>
      </c>
      <c r="AU85" s="123" t="s">
        <v>39</v>
      </c>
      <c r="AY85" s="122" t="s">
        <v>80</v>
      </c>
      <c r="BK85" s="124">
        <f>BK86+BK225+BK241+BK247+BK349+BK360+BK386</f>
        <v>0</v>
      </c>
    </row>
    <row r="86" spans="2:65" s="6" customFormat="1" ht="19.899999999999999" customHeight="1" x14ac:dyDescent="0.3">
      <c r="B86" s="111"/>
      <c r="C86" s="112"/>
      <c r="D86" s="125" t="s">
        <v>38</v>
      </c>
      <c r="E86" s="126" t="s">
        <v>9</v>
      </c>
      <c r="F86" s="126" t="s">
        <v>81</v>
      </c>
      <c r="G86" s="112"/>
      <c r="H86" s="112"/>
      <c r="I86" s="115"/>
      <c r="J86" s="127">
        <f>BK86</f>
        <v>0</v>
      </c>
      <c r="K86" s="112"/>
      <c r="L86" s="117"/>
      <c r="M86" s="118"/>
      <c r="N86" s="119"/>
      <c r="O86" s="119"/>
      <c r="P86" s="120">
        <f>SUM(P87:P224)</f>
        <v>0</v>
      </c>
      <c r="Q86" s="119"/>
      <c r="R86" s="120">
        <f>SUM(R87:R224)</f>
        <v>23.064804959999996</v>
      </c>
      <c r="S86" s="119"/>
      <c r="T86" s="121">
        <f>SUM(T87:T224)</f>
        <v>46.656000000000006</v>
      </c>
      <c r="AR86" s="122" t="s">
        <v>9</v>
      </c>
      <c r="AT86" s="123" t="s">
        <v>38</v>
      </c>
      <c r="AU86" s="123" t="s">
        <v>9</v>
      </c>
      <c r="AY86" s="122" t="s">
        <v>80</v>
      </c>
      <c r="BK86" s="124">
        <f>SUM(BK87:BK224)</f>
        <v>0</v>
      </c>
    </row>
    <row r="87" spans="2:65" s="1" customFormat="1" ht="44.25" customHeight="1" x14ac:dyDescent="0.3">
      <c r="B87" s="23"/>
      <c r="C87" s="128" t="s">
        <v>9</v>
      </c>
      <c r="D87" s="128" t="s">
        <v>82</v>
      </c>
      <c r="E87" s="129" t="s">
        <v>83</v>
      </c>
      <c r="F87" s="130" t="s">
        <v>84</v>
      </c>
      <c r="G87" s="131" t="s">
        <v>85</v>
      </c>
      <c r="H87" s="132">
        <v>57.6</v>
      </c>
      <c r="I87" s="133"/>
      <c r="J87" s="134">
        <f>ROUND(I87*H87,2)</f>
        <v>0</v>
      </c>
      <c r="K87" s="130" t="s">
        <v>86</v>
      </c>
      <c r="L87" s="33"/>
      <c r="M87" s="135" t="s">
        <v>7</v>
      </c>
      <c r="N87" s="136" t="s">
        <v>28</v>
      </c>
      <c r="O87" s="24"/>
      <c r="P87" s="137">
        <f>O87*H87</f>
        <v>0</v>
      </c>
      <c r="Q87" s="137">
        <v>0</v>
      </c>
      <c r="R87" s="137">
        <f>Q87*H87</f>
        <v>0</v>
      </c>
      <c r="S87" s="137">
        <v>0.3</v>
      </c>
      <c r="T87" s="138">
        <f>S87*H87</f>
        <v>17.28</v>
      </c>
      <c r="AR87" s="12" t="s">
        <v>87</v>
      </c>
      <c r="AT87" s="12" t="s">
        <v>82</v>
      </c>
      <c r="AU87" s="12" t="s">
        <v>42</v>
      </c>
      <c r="AY87" s="12" t="s">
        <v>80</v>
      </c>
      <c r="BE87" s="139">
        <f>IF(N87="základní",J87,0)</f>
        <v>0</v>
      </c>
      <c r="BF87" s="139">
        <f>IF(N87="snížená",J87,0)</f>
        <v>0</v>
      </c>
      <c r="BG87" s="139">
        <f>IF(N87="zákl. přenesená",J87,0)</f>
        <v>0</v>
      </c>
      <c r="BH87" s="139">
        <f>IF(N87="sníž. přenesená",J87,0)</f>
        <v>0</v>
      </c>
      <c r="BI87" s="139">
        <f>IF(N87="nulová",J87,0)</f>
        <v>0</v>
      </c>
      <c r="BJ87" s="12" t="s">
        <v>9</v>
      </c>
      <c r="BK87" s="139">
        <f>ROUND(I87*H87,2)</f>
        <v>0</v>
      </c>
      <c r="BL87" s="12" t="s">
        <v>87</v>
      </c>
      <c r="BM87" s="12" t="s">
        <v>88</v>
      </c>
    </row>
    <row r="88" spans="2:65" s="1" customFormat="1" ht="256.5" x14ac:dyDescent="0.3">
      <c r="B88" s="23"/>
      <c r="C88" s="35"/>
      <c r="D88" s="140" t="s">
        <v>89</v>
      </c>
      <c r="E88" s="35"/>
      <c r="F88" s="141" t="s">
        <v>90</v>
      </c>
      <c r="G88" s="35"/>
      <c r="H88" s="35"/>
      <c r="I88" s="98"/>
      <c r="J88" s="35"/>
      <c r="K88" s="35"/>
      <c r="L88" s="33"/>
      <c r="M88" s="142"/>
      <c r="N88" s="24"/>
      <c r="O88" s="24"/>
      <c r="P88" s="24"/>
      <c r="Q88" s="24"/>
      <c r="R88" s="24"/>
      <c r="S88" s="24"/>
      <c r="T88" s="38"/>
      <c r="AT88" s="12" t="s">
        <v>89</v>
      </c>
      <c r="AU88" s="12" t="s">
        <v>42</v>
      </c>
    </row>
    <row r="89" spans="2:65" s="1" customFormat="1" ht="27" x14ac:dyDescent="0.3">
      <c r="B89" s="23"/>
      <c r="C89" s="35"/>
      <c r="D89" s="140" t="s">
        <v>91</v>
      </c>
      <c r="E89" s="35"/>
      <c r="F89" s="141" t="s">
        <v>92</v>
      </c>
      <c r="G89" s="35"/>
      <c r="H89" s="35"/>
      <c r="I89" s="98"/>
      <c r="J89" s="35"/>
      <c r="K89" s="35"/>
      <c r="L89" s="33"/>
      <c r="M89" s="142"/>
      <c r="N89" s="24"/>
      <c r="O89" s="24"/>
      <c r="P89" s="24"/>
      <c r="Q89" s="24"/>
      <c r="R89" s="24"/>
      <c r="S89" s="24"/>
      <c r="T89" s="38"/>
      <c r="AT89" s="12" t="s">
        <v>91</v>
      </c>
      <c r="AU89" s="12" t="s">
        <v>42</v>
      </c>
    </row>
    <row r="90" spans="2:65" s="7" customFormat="1" x14ac:dyDescent="0.3">
      <c r="B90" s="143"/>
      <c r="C90" s="144"/>
      <c r="D90" s="140" t="s">
        <v>93</v>
      </c>
      <c r="E90" s="145" t="s">
        <v>7</v>
      </c>
      <c r="F90" s="146" t="s">
        <v>94</v>
      </c>
      <c r="G90" s="144"/>
      <c r="H90" s="147">
        <v>57.6</v>
      </c>
      <c r="I90" s="148"/>
      <c r="J90" s="144"/>
      <c r="K90" s="144"/>
      <c r="L90" s="149"/>
      <c r="M90" s="150"/>
      <c r="N90" s="151"/>
      <c r="O90" s="151"/>
      <c r="P90" s="151"/>
      <c r="Q90" s="151"/>
      <c r="R90" s="151"/>
      <c r="S90" s="151"/>
      <c r="T90" s="152"/>
      <c r="AT90" s="153" t="s">
        <v>93</v>
      </c>
      <c r="AU90" s="153" t="s">
        <v>42</v>
      </c>
      <c r="AV90" s="7" t="s">
        <v>42</v>
      </c>
      <c r="AW90" s="7" t="s">
        <v>21</v>
      </c>
      <c r="AX90" s="7" t="s">
        <v>39</v>
      </c>
      <c r="AY90" s="153" t="s">
        <v>80</v>
      </c>
    </row>
    <row r="91" spans="2:65" s="8" customFormat="1" x14ac:dyDescent="0.3">
      <c r="B91" s="154"/>
      <c r="C91" s="155"/>
      <c r="D91" s="156" t="s">
        <v>93</v>
      </c>
      <c r="E91" s="157" t="s">
        <v>7</v>
      </c>
      <c r="F91" s="158" t="s">
        <v>95</v>
      </c>
      <c r="G91" s="155"/>
      <c r="H91" s="159">
        <v>57.6</v>
      </c>
      <c r="I91" s="160"/>
      <c r="J91" s="155"/>
      <c r="K91" s="155"/>
      <c r="L91" s="161"/>
      <c r="M91" s="162"/>
      <c r="N91" s="163"/>
      <c r="O91" s="163"/>
      <c r="P91" s="163"/>
      <c r="Q91" s="163"/>
      <c r="R91" s="163"/>
      <c r="S91" s="163"/>
      <c r="T91" s="164"/>
      <c r="AT91" s="165" t="s">
        <v>93</v>
      </c>
      <c r="AU91" s="165" t="s">
        <v>42</v>
      </c>
      <c r="AV91" s="8" t="s">
        <v>87</v>
      </c>
      <c r="AW91" s="8" t="s">
        <v>21</v>
      </c>
      <c r="AX91" s="8" t="s">
        <v>9</v>
      </c>
      <c r="AY91" s="165" t="s">
        <v>80</v>
      </c>
    </row>
    <row r="92" spans="2:65" s="1" customFormat="1" ht="44.25" customHeight="1" x14ac:dyDescent="0.3">
      <c r="B92" s="23"/>
      <c r="C92" s="128" t="s">
        <v>42</v>
      </c>
      <c r="D92" s="128" t="s">
        <v>82</v>
      </c>
      <c r="E92" s="129" t="s">
        <v>96</v>
      </c>
      <c r="F92" s="130" t="s">
        <v>97</v>
      </c>
      <c r="G92" s="131" t="s">
        <v>85</v>
      </c>
      <c r="H92" s="132">
        <v>57.6</v>
      </c>
      <c r="I92" s="133"/>
      <c r="J92" s="134">
        <f>ROUND(I92*H92,2)</f>
        <v>0</v>
      </c>
      <c r="K92" s="130" t="s">
        <v>86</v>
      </c>
      <c r="L92" s="33"/>
      <c r="M92" s="135" t="s">
        <v>7</v>
      </c>
      <c r="N92" s="136" t="s">
        <v>28</v>
      </c>
      <c r="O92" s="24"/>
      <c r="P92" s="137">
        <f>O92*H92</f>
        <v>0</v>
      </c>
      <c r="Q92" s="137">
        <v>0</v>
      </c>
      <c r="R92" s="137">
        <f>Q92*H92</f>
        <v>0</v>
      </c>
      <c r="S92" s="137">
        <v>0.28999999999999998</v>
      </c>
      <c r="T92" s="138">
        <f>S92*H92</f>
        <v>16.704000000000001</v>
      </c>
      <c r="AR92" s="12" t="s">
        <v>87</v>
      </c>
      <c r="AT92" s="12" t="s">
        <v>82</v>
      </c>
      <c r="AU92" s="12" t="s">
        <v>42</v>
      </c>
      <c r="AY92" s="12" t="s">
        <v>80</v>
      </c>
      <c r="BE92" s="139">
        <f>IF(N92="základní",J92,0)</f>
        <v>0</v>
      </c>
      <c r="BF92" s="139">
        <f>IF(N92="snížená",J92,0)</f>
        <v>0</v>
      </c>
      <c r="BG92" s="139">
        <f>IF(N92="zákl. přenesená",J92,0)</f>
        <v>0</v>
      </c>
      <c r="BH92" s="139">
        <f>IF(N92="sníž. přenesená",J92,0)</f>
        <v>0</v>
      </c>
      <c r="BI92" s="139">
        <f>IF(N92="nulová",J92,0)</f>
        <v>0</v>
      </c>
      <c r="BJ92" s="12" t="s">
        <v>9</v>
      </c>
      <c r="BK92" s="139">
        <f>ROUND(I92*H92,2)</f>
        <v>0</v>
      </c>
      <c r="BL92" s="12" t="s">
        <v>87</v>
      </c>
      <c r="BM92" s="12" t="s">
        <v>98</v>
      </c>
    </row>
    <row r="93" spans="2:65" s="1" customFormat="1" ht="256.5" x14ac:dyDescent="0.3">
      <c r="B93" s="23"/>
      <c r="C93" s="35"/>
      <c r="D93" s="140" t="s">
        <v>89</v>
      </c>
      <c r="E93" s="35"/>
      <c r="F93" s="141" t="s">
        <v>90</v>
      </c>
      <c r="G93" s="35"/>
      <c r="H93" s="35"/>
      <c r="I93" s="98"/>
      <c r="J93" s="35"/>
      <c r="K93" s="35"/>
      <c r="L93" s="33"/>
      <c r="M93" s="142"/>
      <c r="N93" s="24"/>
      <c r="O93" s="24"/>
      <c r="P93" s="24"/>
      <c r="Q93" s="24"/>
      <c r="R93" s="24"/>
      <c r="S93" s="24"/>
      <c r="T93" s="38"/>
      <c r="AT93" s="12" t="s">
        <v>89</v>
      </c>
      <c r="AU93" s="12" t="s">
        <v>42</v>
      </c>
    </row>
    <row r="94" spans="2:65" s="1" customFormat="1" ht="27" x14ac:dyDescent="0.3">
      <c r="B94" s="23"/>
      <c r="C94" s="35"/>
      <c r="D94" s="140" t="s">
        <v>91</v>
      </c>
      <c r="E94" s="35"/>
      <c r="F94" s="141" t="s">
        <v>92</v>
      </c>
      <c r="G94" s="35"/>
      <c r="H94" s="35"/>
      <c r="I94" s="98"/>
      <c r="J94" s="35"/>
      <c r="K94" s="35"/>
      <c r="L94" s="33"/>
      <c r="M94" s="142"/>
      <c r="N94" s="24"/>
      <c r="O94" s="24"/>
      <c r="P94" s="24"/>
      <c r="Q94" s="24"/>
      <c r="R94" s="24"/>
      <c r="S94" s="24"/>
      <c r="T94" s="38"/>
      <c r="AT94" s="12" t="s">
        <v>91</v>
      </c>
      <c r="AU94" s="12" t="s">
        <v>42</v>
      </c>
    </row>
    <row r="95" spans="2:65" s="7" customFormat="1" x14ac:dyDescent="0.3">
      <c r="B95" s="143"/>
      <c r="C95" s="144"/>
      <c r="D95" s="140" t="s">
        <v>93</v>
      </c>
      <c r="E95" s="145" t="s">
        <v>7</v>
      </c>
      <c r="F95" s="146" t="s">
        <v>94</v>
      </c>
      <c r="G95" s="144"/>
      <c r="H95" s="147">
        <v>57.6</v>
      </c>
      <c r="I95" s="148"/>
      <c r="J95" s="144"/>
      <c r="K95" s="144"/>
      <c r="L95" s="149"/>
      <c r="M95" s="150"/>
      <c r="N95" s="151"/>
      <c r="O95" s="151"/>
      <c r="P95" s="151"/>
      <c r="Q95" s="151"/>
      <c r="R95" s="151"/>
      <c r="S95" s="151"/>
      <c r="T95" s="152"/>
      <c r="AT95" s="153" t="s">
        <v>93</v>
      </c>
      <c r="AU95" s="153" t="s">
        <v>42</v>
      </c>
      <c r="AV95" s="7" t="s">
        <v>42</v>
      </c>
      <c r="AW95" s="7" t="s">
        <v>21</v>
      </c>
      <c r="AX95" s="7" t="s">
        <v>39</v>
      </c>
      <c r="AY95" s="153" t="s">
        <v>80</v>
      </c>
    </row>
    <row r="96" spans="2:65" s="8" customFormat="1" x14ac:dyDescent="0.3">
      <c r="B96" s="154"/>
      <c r="C96" s="155"/>
      <c r="D96" s="156" t="s">
        <v>93</v>
      </c>
      <c r="E96" s="157" t="s">
        <v>7</v>
      </c>
      <c r="F96" s="158" t="s">
        <v>95</v>
      </c>
      <c r="G96" s="155"/>
      <c r="H96" s="159">
        <v>57.6</v>
      </c>
      <c r="I96" s="160"/>
      <c r="J96" s="155"/>
      <c r="K96" s="155"/>
      <c r="L96" s="161"/>
      <c r="M96" s="162"/>
      <c r="N96" s="163"/>
      <c r="O96" s="163"/>
      <c r="P96" s="163"/>
      <c r="Q96" s="163"/>
      <c r="R96" s="163"/>
      <c r="S96" s="163"/>
      <c r="T96" s="164"/>
      <c r="AT96" s="165" t="s">
        <v>93</v>
      </c>
      <c r="AU96" s="165" t="s">
        <v>42</v>
      </c>
      <c r="AV96" s="8" t="s">
        <v>87</v>
      </c>
      <c r="AW96" s="8" t="s">
        <v>21</v>
      </c>
      <c r="AX96" s="8" t="s">
        <v>9</v>
      </c>
      <c r="AY96" s="165" t="s">
        <v>80</v>
      </c>
    </row>
    <row r="97" spans="2:65" s="1" customFormat="1" ht="44.25" customHeight="1" x14ac:dyDescent="0.3">
      <c r="B97" s="23"/>
      <c r="C97" s="128" t="s">
        <v>99</v>
      </c>
      <c r="D97" s="128" t="s">
        <v>82</v>
      </c>
      <c r="E97" s="129" t="s">
        <v>100</v>
      </c>
      <c r="F97" s="130" t="s">
        <v>101</v>
      </c>
      <c r="G97" s="131" t="s">
        <v>85</v>
      </c>
      <c r="H97" s="132">
        <v>57.6</v>
      </c>
      <c r="I97" s="133"/>
      <c r="J97" s="134">
        <f>ROUND(I97*H97,2)</f>
        <v>0</v>
      </c>
      <c r="K97" s="130" t="s">
        <v>86</v>
      </c>
      <c r="L97" s="33"/>
      <c r="M97" s="135" t="s">
        <v>7</v>
      </c>
      <c r="N97" s="136" t="s">
        <v>28</v>
      </c>
      <c r="O97" s="24"/>
      <c r="P97" s="137">
        <f>O97*H97</f>
        <v>0</v>
      </c>
      <c r="Q97" s="137">
        <v>0</v>
      </c>
      <c r="R97" s="137">
        <f>Q97*H97</f>
        <v>0</v>
      </c>
      <c r="S97" s="137">
        <v>0.22</v>
      </c>
      <c r="T97" s="138">
        <f>S97*H97</f>
        <v>12.672000000000001</v>
      </c>
      <c r="AR97" s="12" t="s">
        <v>87</v>
      </c>
      <c r="AT97" s="12" t="s">
        <v>82</v>
      </c>
      <c r="AU97" s="12" t="s">
        <v>42</v>
      </c>
      <c r="AY97" s="12" t="s">
        <v>80</v>
      </c>
      <c r="BE97" s="139">
        <f>IF(N97="základní",J97,0)</f>
        <v>0</v>
      </c>
      <c r="BF97" s="139">
        <f>IF(N97="snížená",J97,0)</f>
        <v>0</v>
      </c>
      <c r="BG97" s="139">
        <f>IF(N97="zákl. přenesená",J97,0)</f>
        <v>0</v>
      </c>
      <c r="BH97" s="139">
        <f>IF(N97="sníž. přenesená",J97,0)</f>
        <v>0</v>
      </c>
      <c r="BI97" s="139">
        <f>IF(N97="nulová",J97,0)</f>
        <v>0</v>
      </c>
      <c r="BJ97" s="12" t="s">
        <v>9</v>
      </c>
      <c r="BK97" s="139">
        <f>ROUND(I97*H97,2)</f>
        <v>0</v>
      </c>
      <c r="BL97" s="12" t="s">
        <v>87</v>
      </c>
      <c r="BM97" s="12" t="s">
        <v>102</v>
      </c>
    </row>
    <row r="98" spans="2:65" s="1" customFormat="1" ht="256.5" x14ac:dyDescent="0.3">
      <c r="B98" s="23"/>
      <c r="C98" s="35"/>
      <c r="D98" s="140" t="s">
        <v>89</v>
      </c>
      <c r="E98" s="35"/>
      <c r="F98" s="141" t="s">
        <v>90</v>
      </c>
      <c r="G98" s="35"/>
      <c r="H98" s="35"/>
      <c r="I98" s="98"/>
      <c r="J98" s="35"/>
      <c r="K98" s="35"/>
      <c r="L98" s="33"/>
      <c r="M98" s="142"/>
      <c r="N98" s="24"/>
      <c r="O98" s="24"/>
      <c r="P98" s="24"/>
      <c r="Q98" s="24"/>
      <c r="R98" s="24"/>
      <c r="S98" s="24"/>
      <c r="T98" s="38"/>
      <c r="AT98" s="12" t="s">
        <v>89</v>
      </c>
      <c r="AU98" s="12" t="s">
        <v>42</v>
      </c>
    </row>
    <row r="99" spans="2:65" s="1" customFormat="1" ht="27" x14ac:dyDescent="0.3">
      <c r="B99" s="23"/>
      <c r="C99" s="35"/>
      <c r="D99" s="140" t="s">
        <v>91</v>
      </c>
      <c r="E99" s="35"/>
      <c r="F99" s="141" t="s">
        <v>92</v>
      </c>
      <c r="G99" s="35"/>
      <c r="H99" s="35"/>
      <c r="I99" s="98"/>
      <c r="J99" s="35"/>
      <c r="K99" s="35"/>
      <c r="L99" s="33"/>
      <c r="M99" s="142"/>
      <c r="N99" s="24"/>
      <c r="O99" s="24"/>
      <c r="P99" s="24"/>
      <c r="Q99" s="24"/>
      <c r="R99" s="24"/>
      <c r="S99" s="24"/>
      <c r="T99" s="38"/>
      <c r="AT99" s="12" t="s">
        <v>91</v>
      </c>
      <c r="AU99" s="12" t="s">
        <v>42</v>
      </c>
    </row>
    <row r="100" spans="2:65" s="7" customFormat="1" x14ac:dyDescent="0.3">
      <c r="B100" s="143"/>
      <c r="C100" s="144"/>
      <c r="D100" s="140" t="s">
        <v>93</v>
      </c>
      <c r="E100" s="145" t="s">
        <v>7</v>
      </c>
      <c r="F100" s="146" t="s">
        <v>94</v>
      </c>
      <c r="G100" s="144"/>
      <c r="H100" s="147">
        <v>57.6</v>
      </c>
      <c r="I100" s="148"/>
      <c r="J100" s="144"/>
      <c r="K100" s="144"/>
      <c r="L100" s="149"/>
      <c r="M100" s="150"/>
      <c r="N100" s="151"/>
      <c r="O100" s="151"/>
      <c r="P100" s="151"/>
      <c r="Q100" s="151"/>
      <c r="R100" s="151"/>
      <c r="S100" s="151"/>
      <c r="T100" s="152"/>
      <c r="AT100" s="153" t="s">
        <v>93</v>
      </c>
      <c r="AU100" s="153" t="s">
        <v>42</v>
      </c>
      <c r="AV100" s="7" t="s">
        <v>42</v>
      </c>
      <c r="AW100" s="7" t="s">
        <v>21</v>
      </c>
      <c r="AX100" s="7" t="s">
        <v>39</v>
      </c>
      <c r="AY100" s="153" t="s">
        <v>80</v>
      </c>
    </row>
    <row r="101" spans="2:65" s="8" customFormat="1" x14ac:dyDescent="0.3">
      <c r="B101" s="154"/>
      <c r="C101" s="155"/>
      <c r="D101" s="156" t="s">
        <v>93</v>
      </c>
      <c r="E101" s="157" t="s">
        <v>7</v>
      </c>
      <c r="F101" s="158" t="s">
        <v>95</v>
      </c>
      <c r="G101" s="155"/>
      <c r="H101" s="159">
        <v>57.6</v>
      </c>
      <c r="I101" s="160"/>
      <c r="J101" s="155"/>
      <c r="K101" s="155"/>
      <c r="L101" s="161"/>
      <c r="M101" s="162"/>
      <c r="N101" s="163"/>
      <c r="O101" s="163"/>
      <c r="P101" s="163"/>
      <c r="Q101" s="163"/>
      <c r="R101" s="163"/>
      <c r="S101" s="163"/>
      <c r="T101" s="164"/>
      <c r="AT101" s="165" t="s">
        <v>93</v>
      </c>
      <c r="AU101" s="165" t="s">
        <v>42</v>
      </c>
      <c r="AV101" s="8" t="s">
        <v>87</v>
      </c>
      <c r="AW101" s="8" t="s">
        <v>21</v>
      </c>
      <c r="AX101" s="8" t="s">
        <v>9</v>
      </c>
      <c r="AY101" s="165" t="s">
        <v>80</v>
      </c>
    </row>
    <row r="102" spans="2:65" s="1" customFormat="1" ht="57" customHeight="1" x14ac:dyDescent="0.3">
      <c r="B102" s="23"/>
      <c r="C102" s="128" t="s">
        <v>87</v>
      </c>
      <c r="D102" s="128" t="s">
        <v>82</v>
      </c>
      <c r="E102" s="129" t="s">
        <v>103</v>
      </c>
      <c r="F102" s="130" t="s">
        <v>104</v>
      </c>
      <c r="G102" s="131" t="s">
        <v>105</v>
      </c>
      <c r="H102" s="132">
        <v>10</v>
      </c>
      <c r="I102" s="133"/>
      <c r="J102" s="134">
        <f>ROUND(I102*H102,2)</f>
        <v>0</v>
      </c>
      <c r="K102" s="130" t="s">
        <v>86</v>
      </c>
      <c r="L102" s="33"/>
      <c r="M102" s="135" t="s">
        <v>7</v>
      </c>
      <c r="N102" s="136" t="s">
        <v>28</v>
      </c>
      <c r="O102" s="24"/>
      <c r="P102" s="137">
        <f>O102*H102</f>
        <v>0</v>
      </c>
      <c r="Q102" s="137">
        <v>8.6800000000000002E-3</v>
      </c>
      <c r="R102" s="137">
        <f>Q102*H102</f>
        <v>8.6800000000000002E-2</v>
      </c>
      <c r="S102" s="137">
        <v>0</v>
      </c>
      <c r="T102" s="138">
        <f>S102*H102</f>
        <v>0</v>
      </c>
      <c r="AR102" s="12" t="s">
        <v>87</v>
      </c>
      <c r="AT102" s="12" t="s">
        <v>82</v>
      </c>
      <c r="AU102" s="12" t="s">
        <v>42</v>
      </c>
      <c r="AY102" s="12" t="s">
        <v>80</v>
      </c>
      <c r="BE102" s="139">
        <f>IF(N102="základní",J102,0)</f>
        <v>0</v>
      </c>
      <c r="BF102" s="139">
        <f>IF(N102="snížená",J102,0)</f>
        <v>0</v>
      </c>
      <c r="BG102" s="139">
        <f>IF(N102="zákl. přenesená",J102,0)</f>
        <v>0</v>
      </c>
      <c r="BH102" s="139">
        <f>IF(N102="sníž. přenesená",J102,0)</f>
        <v>0</v>
      </c>
      <c r="BI102" s="139">
        <f>IF(N102="nulová",J102,0)</f>
        <v>0</v>
      </c>
      <c r="BJ102" s="12" t="s">
        <v>9</v>
      </c>
      <c r="BK102" s="139">
        <f>ROUND(I102*H102,2)</f>
        <v>0</v>
      </c>
      <c r="BL102" s="12" t="s">
        <v>87</v>
      </c>
      <c r="BM102" s="12" t="s">
        <v>106</v>
      </c>
    </row>
    <row r="103" spans="2:65" s="1" customFormat="1" ht="27" x14ac:dyDescent="0.3">
      <c r="B103" s="23"/>
      <c r="C103" s="35"/>
      <c r="D103" s="140" t="s">
        <v>91</v>
      </c>
      <c r="E103" s="35"/>
      <c r="F103" s="141" t="s">
        <v>92</v>
      </c>
      <c r="G103" s="35"/>
      <c r="H103" s="35"/>
      <c r="I103" s="98"/>
      <c r="J103" s="35"/>
      <c r="K103" s="35"/>
      <c r="L103" s="33"/>
      <c r="M103" s="142"/>
      <c r="N103" s="24"/>
      <c r="O103" s="24"/>
      <c r="P103" s="24"/>
      <c r="Q103" s="24"/>
      <c r="R103" s="24"/>
      <c r="S103" s="24"/>
      <c r="T103" s="38"/>
      <c r="AT103" s="12" t="s">
        <v>91</v>
      </c>
      <c r="AU103" s="12" t="s">
        <v>42</v>
      </c>
    </row>
    <row r="104" spans="2:65" s="7" customFormat="1" x14ac:dyDescent="0.3">
      <c r="B104" s="143"/>
      <c r="C104" s="144"/>
      <c r="D104" s="140" t="s">
        <v>93</v>
      </c>
      <c r="E104" s="145" t="s">
        <v>7</v>
      </c>
      <c r="F104" s="146" t="s">
        <v>107</v>
      </c>
      <c r="G104" s="144"/>
      <c r="H104" s="147">
        <v>10</v>
      </c>
      <c r="I104" s="148"/>
      <c r="J104" s="144"/>
      <c r="K104" s="144"/>
      <c r="L104" s="149"/>
      <c r="M104" s="150"/>
      <c r="N104" s="151"/>
      <c r="O104" s="151"/>
      <c r="P104" s="151"/>
      <c r="Q104" s="151"/>
      <c r="R104" s="151"/>
      <c r="S104" s="151"/>
      <c r="T104" s="152"/>
      <c r="AT104" s="153" t="s">
        <v>93</v>
      </c>
      <c r="AU104" s="153" t="s">
        <v>42</v>
      </c>
      <c r="AV104" s="7" t="s">
        <v>42</v>
      </c>
      <c r="AW104" s="7" t="s">
        <v>21</v>
      </c>
      <c r="AX104" s="7" t="s">
        <v>39</v>
      </c>
      <c r="AY104" s="153" t="s">
        <v>80</v>
      </c>
    </row>
    <row r="105" spans="2:65" s="8" customFormat="1" x14ac:dyDescent="0.3">
      <c r="B105" s="154"/>
      <c r="C105" s="155"/>
      <c r="D105" s="156" t="s">
        <v>93</v>
      </c>
      <c r="E105" s="157" t="s">
        <v>7</v>
      </c>
      <c r="F105" s="158" t="s">
        <v>95</v>
      </c>
      <c r="G105" s="155"/>
      <c r="H105" s="159">
        <v>10</v>
      </c>
      <c r="I105" s="160"/>
      <c r="J105" s="155"/>
      <c r="K105" s="155"/>
      <c r="L105" s="161"/>
      <c r="M105" s="162"/>
      <c r="N105" s="163"/>
      <c r="O105" s="163"/>
      <c r="P105" s="163"/>
      <c r="Q105" s="163"/>
      <c r="R105" s="163"/>
      <c r="S105" s="163"/>
      <c r="T105" s="164"/>
      <c r="AT105" s="165" t="s">
        <v>93</v>
      </c>
      <c r="AU105" s="165" t="s">
        <v>42</v>
      </c>
      <c r="AV105" s="8" t="s">
        <v>87</v>
      </c>
      <c r="AW105" s="8" t="s">
        <v>21</v>
      </c>
      <c r="AX105" s="8" t="s">
        <v>9</v>
      </c>
      <c r="AY105" s="165" t="s">
        <v>80</v>
      </c>
    </row>
    <row r="106" spans="2:65" s="1" customFormat="1" ht="57" customHeight="1" x14ac:dyDescent="0.3">
      <c r="B106" s="23"/>
      <c r="C106" s="128" t="s">
        <v>108</v>
      </c>
      <c r="D106" s="128" t="s">
        <v>82</v>
      </c>
      <c r="E106" s="129" t="s">
        <v>109</v>
      </c>
      <c r="F106" s="130" t="s">
        <v>104</v>
      </c>
      <c r="G106" s="131" t="s">
        <v>105</v>
      </c>
      <c r="H106" s="132">
        <v>5</v>
      </c>
      <c r="I106" s="133"/>
      <c r="J106" s="134">
        <f>ROUND(I106*H106,2)</f>
        <v>0</v>
      </c>
      <c r="K106" s="130" t="s">
        <v>86</v>
      </c>
      <c r="L106" s="33"/>
      <c r="M106" s="135" t="s">
        <v>7</v>
      </c>
      <c r="N106" s="136" t="s">
        <v>28</v>
      </c>
      <c r="O106" s="24"/>
      <c r="P106" s="137">
        <f>O106*H106</f>
        <v>0</v>
      </c>
      <c r="Q106" s="137">
        <v>1.06826E-2</v>
      </c>
      <c r="R106" s="137">
        <f>Q106*H106</f>
        <v>5.3413000000000002E-2</v>
      </c>
      <c r="S106" s="137">
        <v>0</v>
      </c>
      <c r="T106" s="138">
        <f>S106*H106</f>
        <v>0</v>
      </c>
      <c r="AR106" s="12" t="s">
        <v>87</v>
      </c>
      <c r="AT106" s="12" t="s">
        <v>82</v>
      </c>
      <c r="AU106" s="12" t="s">
        <v>42</v>
      </c>
      <c r="AY106" s="12" t="s">
        <v>80</v>
      </c>
      <c r="BE106" s="139">
        <f>IF(N106="základní",J106,0)</f>
        <v>0</v>
      </c>
      <c r="BF106" s="139">
        <f>IF(N106="snížená",J106,0)</f>
        <v>0</v>
      </c>
      <c r="BG106" s="139">
        <f>IF(N106="zákl. přenesená",J106,0)</f>
        <v>0</v>
      </c>
      <c r="BH106" s="139">
        <f>IF(N106="sníž. přenesená",J106,0)</f>
        <v>0</v>
      </c>
      <c r="BI106" s="139">
        <f>IF(N106="nulová",J106,0)</f>
        <v>0</v>
      </c>
      <c r="BJ106" s="12" t="s">
        <v>9</v>
      </c>
      <c r="BK106" s="139">
        <f>ROUND(I106*H106,2)</f>
        <v>0</v>
      </c>
      <c r="BL106" s="12" t="s">
        <v>87</v>
      </c>
      <c r="BM106" s="12" t="s">
        <v>110</v>
      </c>
    </row>
    <row r="107" spans="2:65" s="1" customFormat="1" ht="81" x14ac:dyDescent="0.3">
      <c r="B107" s="23"/>
      <c r="C107" s="35"/>
      <c r="D107" s="140" t="s">
        <v>89</v>
      </c>
      <c r="E107" s="35"/>
      <c r="F107" s="141" t="s">
        <v>111</v>
      </c>
      <c r="G107" s="35"/>
      <c r="H107" s="35"/>
      <c r="I107" s="98"/>
      <c r="J107" s="35"/>
      <c r="K107" s="35"/>
      <c r="L107" s="33"/>
      <c r="M107" s="142"/>
      <c r="N107" s="24"/>
      <c r="O107" s="24"/>
      <c r="P107" s="24"/>
      <c r="Q107" s="24"/>
      <c r="R107" s="24"/>
      <c r="S107" s="24"/>
      <c r="T107" s="38"/>
      <c r="AT107" s="12" t="s">
        <v>89</v>
      </c>
      <c r="AU107" s="12" t="s">
        <v>42</v>
      </c>
    </row>
    <row r="108" spans="2:65" s="1" customFormat="1" ht="27" x14ac:dyDescent="0.3">
      <c r="B108" s="23"/>
      <c r="C108" s="35"/>
      <c r="D108" s="140" t="s">
        <v>91</v>
      </c>
      <c r="E108" s="35"/>
      <c r="F108" s="141" t="s">
        <v>92</v>
      </c>
      <c r="G108" s="35"/>
      <c r="H108" s="35"/>
      <c r="I108" s="98"/>
      <c r="J108" s="35"/>
      <c r="K108" s="35"/>
      <c r="L108" s="33"/>
      <c r="M108" s="142"/>
      <c r="N108" s="24"/>
      <c r="O108" s="24"/>
      <c r="P108" s="24"/>
      <c r="Q108" s="24"/>
      <c r="R108" s="24"/>
      <c r="S108" s="24"/>
      <c r="T108" s="38"/>
      <c r="AT108" s="12" t="s">
        <v>91</v>
      </c>
      <c r="AU108" s="12" t="s">
        <v>42</v>
      </c>
    </row>
    <row r="109" spans="2:65" s="7" customFormat="1" x14ac:dyDescent="0.3">
      <c r="B109" s="143"/>
      <c r="C109" s="144"/>
      <c r="D109" s="140" t="s">
        <v>93</v>
      </c>
      <c r="E109" s="145" t="s">
        <v>7</v>
      </c>
      <c r="F109" s="146" t="s">
        <v>108</v>
      </c>
      <c r="G109" s="144"/>
      <c r="H109" s="147">
        <v>5</v>
      </c>
      <c r="I109" s="148"/>
      <c r="J109" s="144"/>
      <c r="K109" s="144"/>
      <c r="L109" s="149"/>
      <c r="M109" s="150"/>
      <c r="N109" s="151"/>
      <c r="O109" s="151"/>
      <c r="P109" s="151"/>
      <c r="Q109" s="151"/>
      <c r="R109" s="151"/>
      <c r="S109" s="151"/>
      <c r="T109" s="152"/>
      <c r="AT109" s="153" t="s">
        <v>93</v>
      </c>
      <c r="AU109" s="153" t="s">
        <v>42</v>
      </c>
      <c r="AV109" s="7" t="s">
        <v>42</v>
      </c>
      <c r="AW109" s="7" t="s">
        <v>21</v>
      </c>
      <c r="AX109" s="7" t="s">
        <v>39</v>
      </c>
      <c r="AY109" s="153" t="s">
        <v>80</v>
      </c>
    </row>
    <row r="110" spans="2:65" s="8" customFormat="1" x14ac:dyDescent="0.3">
      <c r="B110" s="154"/>
      <c r="C110" s="155"/>
      <c r="D110" s="156" t="s">
        <v>93</v>
      </c>
      <c r="E110" s="157" t="s">
        <v>7</v>
      </c>
      <c r="F110" s="158" t="s">
        <v>95</v>
      </c>
      <c r="G110" s="155"/>
      <c r="H110" s="159">
        <v>5</v>
      </c>
      <c r="I110" s="160"/>
      <c r="J110" s="155"/>
      <c r="K110" s="155"/>
      <c r="L110" s="161"/>
      <c r="M110" s="162"/>
      <c r="N110" s="163"/>
      <c r="O110" s="163"/>
      <c r="P110" s="163"/>
      <c r="Q110" s="163"/>
      <c r="R110" s="163"/>
      <c r="S110" s="163"/>
      <c r="T110" s="164"/>
      <c r="AT110" s="165" t="s">
        <v>93</v>
      </c>
      <c r="AU110" s="165" t="s">
        <v>42</v>
      </c>
      <c r="AV110" s="8" t="s">
        <v>87</v>
      </c>
      <c r="AW110" s="8" t="s">
        <v>21</v>
      </c>
      <c r="AX110" s="8" t="s">
        <v>9</v>
      </c>
      <c r="AY110" s="165" t="s">
        <v>80</v>
      </c>
    </row>
    <row r="111" spans="2:65" s="1" customFormat="1" ht="69.75" customHeight="1" x14ac:dyDescent="0.3">
      <c r="B111" s="23"/>
      <c r="C111" s="128" t="s">
        <v>112</v>
      </c>
      <c r="D111" s="128" t="s">
        <v>82</v>
      </c>
      <c r="E111" s="129" t="s">
        <v>113</v>
      </c>
      <c r="F111" s="130" t="s">
        <v>114</v>
      </c>
      <c r="G111" s="131" t="s">
        <v>105</v>
      </c>
      <c r="H111" s="132">
        <v>15</v>
      </c>
      <c r="I111" s="133"/>
      <c r="J111" s="134">
        <f>ROUND(I111*H111,2)</f>
        <v>0</v>
      </c>
      <c r="K111" s="130" t="s">
        <v>86</v>
      </c>
      <c r="L111" s="33"/>
      <c r="M111" s="135" t="s">
        <v>7</v>
      </c>
      <c r="N111" s="136" t="s">
        <v>28</v>
      </c>
      <c r="O111" s="24"/>
      <c r="P111" s="137">
        <f>O111*H111</f>
        <v>0</v>
      </c>
      <c r="Q111" s="137">
        <v>1.269E-2</v>
      </c>
      <c r="R111" s="137">
        <f>Q111*H111</f>
        <v>0.19034999999999999</v>
      </c>
      <c r="S111" s="137">
        <v>0</v>
      </c>
      <c r="T111" s="138">
        <f>S111*H111</f>
        <v>0</v>
      </c>
      <c r="AR111" s="12" t="s">
        <v>87</v>
      </c>
      <c r="AT111" s="12" t="s">
        <v>82</v>
      </c>
      <c r="AU111" s="12" t="s">
        <v>42</v>
      </c>
      <c r="AY111" s="12" t="s">
        <v>80</v>
      </c>
      <c r="BE111" s="139">
        <f>IF(N111="základní",J111,0)</f>
        <v>0</v>
      </c>
      <c r="BF111" s="139">
        <f>IF(N111="snížená",J111,0)</f>
        <v>0</v>
      </c>
      <c r="BG111" s="139">
        <f>IF(N111="zákl. přenesená",J111,0)</f>
        <v>0</v>
      </c>
      <c r="BH111" s="139">
        <f>IF(N111="sníž. přenesená",J111,0)</f>
        <v>0</v>
      </c>
      <c r="BI111" s="139">
        <f>IF(N111="nulová",J111,0)</f>
        <v>0</v>
      </c>
      <c r="BJ111" s="12" t="s">
        <v>9</v>
      </c>
      <c r="BK111" s="139">
        <f>ROUND(I111*H111,2)</f>
        <v>0</v>
      </c>
      <c r="BL111" s="12" t="s">
        <v>87</v>
      </c>
      <c r="BM111" s="12" t="s">
        <v>115</v>
      </c>
    </row>
    <row r="112" spans="2:65" s="1" customFormat="1" ht="27" x14ac:dyDescent="0.3">
      <c r="B112" s="23"/>
      <c r="C112" s="35"/>
      <c r="D112" s="140" t="s">
        <v>91</v>
      </c>
      <c r="E112" s="35"/>
      <c r="F112" s="141" t="s">
        <v>92</v>
      </c>
      <c r="G112" s="35"/>
      <c r="H112" s="35"/>
      <c r="I112" s="98"/>
      <c r="J112" s="35"/>
      <c r="K112" s="35"/>
      <c r="L112" s="33"/>
      <c r="M112" s="142"/>
      <c r="N112" s="24"/>
      <c r="O112" s="24"/>
      <c r="P112" s="24"/>
      <c r="Q112" s="24"/>
      <c r="R112" s="24"/>
      <c r="S112" s="24"/>
      <c r="T112" s="38"/>
      <c r="AT112" s="12" t="s">
        <v>91</v>
      </c>
      <c r="AU112" s="12" t="s">
        <v>42</v>
      </c>
    </row>
    <row r="113" spans="2:65" s="7" customFormat="1" x14ac:dyDescent="0.3">
      <c r="B113" s="143"/>
      <c r="C113" s="144"/>
      <c r="D113" s="156" t="s">
        <v>93</v>
      </c>
      <c r="E113" s="166" t="s">
        <v>7</v>
      </c>
      <c r="F113" s="167" t="s">
        <v>116</v>
      </c>
      <c r="G113" s="144"/>
      <c r="H113" s="168">
        <v>15</v>
      </c>
      <c r="I113" s="148"/>
      <c r="J113" s="144"/>
      <c r="K113" s="144"/>
      <c r="L113" s="149"/>
      <c r="M113" s="150"/>
      <c r="N113" s="151"/>
      <c r="O113" s="151"/>
      <c r="P113" s="151"/>
      <c r="Q113" s="151"/>
      <c r="R113" s="151"/>
      <c r="S113" s="151"/>
      <c r="T113" s="152"/>
      <c r="AT113" s="153" t="s">
        <v>93</v>
      </c>
      <c r="AU113" s="153" t="s">
        <v>42</v>
      </c>
      <c r="AV113" s="7" t="s">
        <v>42</v>
      </c>
      <c r="AW113" s="7" t="s">
        <v>21</v>
      </c>
      <c r="AX113" s="7" t="s">
        <v>9</v>
      </c>
      <c r="AY113" s="153" t="s">
        <v>80</v>
      </c>
    </row>
    <row r="114" spans="2:65" s="1" customFormat="1" ht="57" customHeight="1" x14ac:dyDescent="0.3">
      <c r="B114" s="23"/>
      <c r="C114" s="128" t="s">
        <v>117</v>
      </c>
      <c r="D114" s="128" t="s">
        <v>82</v>
      </c>
      <c r="E114" s="129" t="s">
        <v>118</v>
      </c>
      <c r="F114" s="130" t="s">
        <v>104</v>
      </c>
      <c r="G114" s="131" t="s">
        <v>105</v>
      </c>
      <c r="H114" s="132">
        <v>6</v>
      </c>
      <c r="I114" s="133"/>
      <c r="J114" s="134">
        <f>ROUND(I114*H114,2)</f>
        <v>0</v>
      </c>
      <c r="K114" s="130" t="s">
        <v>86</v>
      </c>
      <c r="L114" s="33"/>
      <c r="M114" s="135" t="s">
        <v>7</v>
      </c>
      <c r="N114" s="136" t="s">
        <v>28</v>
      </c>
      <c r="O114" s="24"/>
      <c r="P114" s="137">
        <f>O114*H114</f>
        <v>0</v>
      </c>
      <c r="Q114" s="137">
        <v>3.6904300000000001E-2</v>
      </c>
      <c r="R114" s="137">
        <f>Q114*H114</f>
        <v>0.22142580000000001</v>
      </c>
      <c r="S114" s="137">
        <v>0</v>
      </c>
      <c r="T114" s="138">
        <f>S114*H114</f>
        <v>0</v>
      </c>
      <c r="AR114" s="12" t="s">
        <v>87</v>
      </c>
      <c r="AT114" s="12" t="s">
        <v>82</v>
      </c>
      <c r="AU114" s="12" t="s">
        <v>42</v>
      </c>
      <c r="AY114" s="12" t="s">
        <v>80</v>
      </c>
      <c r="BE114" s="139">
        <f>IF(N114="základní",J114,0)</f>
        <v>0</v>
      </c>
      <c r="BF114" s="139">
        <f>IF(N114="snížená",J114,0)</f>
        <v>0</v>
      </c>
      <c r="BG114" s="139">
        <f>IF(N114="zákl. přenesená",J114,0)</f>
        <v>0</v>
      </c>
      <c r="BH114" s="139">
        <f>IF(N114="sníž. přenesená",J114,0)</f>
        <v>0</v>
      </c>
      <c r="BI114" s="139">
        <f>IF(N114="nulová",J114,0)</f>
        <v>0</v>
      </c>
      <c r="BJ114" s="12" t="s">
        <v>9</v>
      </c>
      <c r="BK114" s="139">
        <f>ROUND(I114*H114,2)</f>
        <v>0</v>
      </c>
      <c r="BL114" s="12" t="s">
        <v>87</v>
      </c>
      <c r="BM114" s="12" t="s">
        <v>119</v>
      </c>
    </row>
    <row r="115" spans="2:65" s="1" customFormat="1" ht="81" x14ac:dyDescent="0.3">
      <c r="B115" s="23"/>
      <c r="C115" s="35"/>
      <c r="D115" s="140" t="s">
        <v>89</v>
      </c>
      <c r="E115" s="35"/>
      <c r="F115" s="141" t="s">
        <v>111</v>
      </c>
      <c r="G115" s="35"/>
      <c r="H115" s="35"/>
      <c r="I115" s="98"/>
      <c r="J115" s="35"/>
      <c r="K115" s="35"/>
      <c r="L115" s="33"/>
      <c r="M115" s="142"/>
      <c r="N115" s="24"/>
      <c r="O115" s="24"/>
      <c r="P115" s="24"/>
      <c r="Q115" s="24"/>
      <c r="R115" s="24"/>
      <c r="S115" s="24"/>
      <c r="T115" s="38"/>
      <c r="AT115" s="12" t="s">
        <v>89</v>
      </c>
      <c r="AU115" s="12" t="s">
        <v>42</v>
      </c>
    </row>
    <row r="116" spans="2:65" s="1" customFormat="1" ht="27" x14ac:dyDescent="0.3">
      <c r="B116" s="23"/>
      <c r="C116" s="35"/>
      <c r="D116" s="140" t="s">
        <v>91</v>
      </c>
      <c r="E116" s="35"/>
      <c r="F116" s="141" t="s">
        <v>92</v>
      </c>
      <c r="G116" s="35"/>
      <c r="H116" s="35"/>
      <c r="I116" s="98"/>
      <c r="J116" s="35"/>
      <c r="K116" s="35"/>
      <c r="L116" s="33"/>
      <c r="M116" s="142"/>
      <c r="N116" s="24"/>
      <c r="O116" s="24"/>
      <c r="P116" s="24"/>
      <c r="Q116" s="24"/>
      <c r="R116" s="24"/>
      <c r="S116" s="24"/>
      <c r="T116" s="38"/>
      <c r="AT116" s="12" t="s">
        <v>91</v>
      </c>
      <c r="AU116" s="12" t="s">
        <v>42</v>
      </c>
    </row>
    <row r="117" spans="2:65" s="7" customFormat="1" x14ac:dyDescent="0.3">
      <c r="B117" s="143"/>
      <c r="C117" s="144"/>
      <c r="D117" s="140" t="s">
        <v>93</v>
      </c>
      <c r="E117" s="145" t="s">
        <v>7</v>
      </c>
      <c r="F117" s="146" t="s">
        <v>120</v>
      </c>
      <c r="G117" s="144"/>
      <c r="H117" s="147">
        <v>6</v>
      </c>
      <c r="I117" s="148"/>
      <c r="J117" s="144"/>
      <c r="K117" s="144"/>
      <c r="L117" s="149"/>
      <c r="M117" s="150"/>
      <c r="N117" s="151"/>
      <c r="O117" s="151"/>
      <c r="P117" s="151"/>
      <c r="Q117" s="151"/>
      <c r="R117" s="151"/>
      <c r="S117" s="151"/>
      <c r="T117" s="152"/>
      <c r="AT117" s="153" t="s">
        <v>93</v>
      </c>
      <c r="AU117" s="153" t="s">
        <v>42</v>
      </c>
      <c r="AV117" s="7" t="s">
        <v>42</v>
      </c>
      <c r="AW117" s="7" t="s">
        <v>21</v>
      </c>
      <c r="AX117" s="7" t="s">
        <v>39</v>
      </c>
      <c r="AY117" s="153" t="s">
        <v>80</v>
      </c>
    </row>
    <row r="118" spans="2:65" s="8" customFormat="1" x14ac:dyDescent="0.3">
      <c r="B118" s="154"/>
      <c r="C118" s="155"/>
      <c r="D118" s="156" t="s">
        <v>93</v>
      </c>
      <c r="E118" s="157" t="s">
        <v>7</v>
      </c>
      <c r="F118" s="158" t="s">
        <v>95</v>
      </c>
      <c r="G118" s="155"/>
      <c r="H118" s="159">
        <v>6</v>
      </c>
      <c r="I118" s="160"/>
      <c r="J118" s="155"/>
      <c r="K118" s="155"/>
      <c r="L118" s="161"/>
      <c r="M118" s="162"/>
      <c r="N118" s="163"/>
      <c r="O118" s="163"/>
      <c r="P118" s="163"/>
      <c r="Q118" s="163"/>
      <c r="R118" s="163"/>
      <c r="S118" s="163"/>
      <c r="T118" s="164"/>
      <c r="AT118" s="165" t="s">
        <v>93</v>
      </c>
      <c r="AU118" s="165" t="s">
        <v>42</v>
      </c>
      <c r="AV118" s="8" t="s">
        <v>87</v>
      </c>
      <c r="AW118" s="8" t="s">
        <v>21</v>
      </c>
      <c r="AX118" s="8" t="s">
        <v>9</v>
      </c>
      <c r="AY118" s="165" t="s">
        <v>80</v>
      </c>
    </row>
    <row r="119" spans="2:65" s="1" customFormat="1" ht="31.5" customHeight="1" x14ac:dyDescent="0.3">
      <c r="B119" s="23"/>
      <c r="C119" s="128" t="s">
        <v>121</v>
      </c>
      <c r="D119" s="128" t="s">
        <v>82</v>
      </c>
      <c r="E119" s="129" t="s">
        <v>122</v>
      </c>
      <c r="F119" s="130" t="s">
        <v>123</v>
      </c>
      <c r="G119" s="131" t="s">
        <v>124</v>
      </c>
      <c r="H119" s="132">
        <v>35.64</v>
      </c>
      <c r="I119" s="133"/>
      <c r="J119" s="134">
        <f>ROUND(I119*H119,2)</f>
        <v>0</v>
      </c>
      <c r="K119" s="130" t="s">
        <v>86</v>
      </c>
      <c r="L119" s="33"/>
      <c r="M119" s="135" t="s">
        <v>7</v>
      </c>
      <c r="N119" s="136" t="s">
        <v>28</v>
      </c>
      <c r="O119" s="24"/>
      <c r="P119" s="137">
        <f>O119*H119</f>
        <v>0</v>
      </c>
      <c r="Q119" s="137">
        <v>0</v>
      </c>
      <c r="R119" s="137">
        <f>Q119*H119</f>
        <v>0</v>
      </c>
      <c r="S119" s="137">
        <v>0</v>
      </c>
      <c r="T119" s="138">
        <f>S119*H119</f>
        <v>0</v>
      </c>
      <c r="AR119" s="12" t="s">
        <v>87</v>
      </c>
      <c r="AT119" s="12" t="s">
        <v>82</v>
      </c>
      <c r="AU119" s="12" t="s">
        <v>42</v>
      </c>
      <c r="AY119" s="12" t="s">
        <v>80</v>
      </c>
      <c r="BE119" s="139">
        <f>IF(N119="základní",J119,0)</f>
        <v>0</v>
      </c>
      <c r="BF119" s="139">
        <f>IF(N119="snížená",J119,0)</f>
        <v>0</v>
      </c>
      <c r="BG119" s="139">
        <f>IF(N119="zákl. přenesená",J119,0)</f>
        <v>0</v>
      </c>
      <c r="BH119" s="139">
        <f>IF(N119="sníž. přenesená",J119,0)</f>
        <v>0</v>
      </c>
      <c r="BI119" s="139">
        <f>IF(N119="nulová",J119,0)</f>
        <v>0</v>
      </c>
      <c r="BJ119" s="12" t="s">
        <v>9</v>
      </c>
      <c r="BK119" s="139">
        <f>ROUND(I119*H119,2)</f>
        <v>0</v>
      </c>
      <c r="BL119" s="12" t="s">
        <v>87</v>
      </c>
      <c r="BM119" s="12" t="s">
        <v>125</v>
      </c>
    </row>
    <row r="120" spans="2:65" s="1" customFormat="1" ht="378" x14ac:dyDescent="0.3">
      <c r="B120" s="23"/>
      <c r="C120" s="35"/>
      <c r="D120" s="140" t="s">
        <v>89</v>
      </c>
      <c r="E120" s="35"/>
      <c r="F120" s="141" t="s">
        <v>126</v>
      </c>
      <c r="G120" s="35"/>
      <c r="H120" s="35"/>
      <c r="I120" s="98"/>
      <c r="J120" s="35"/>
      <c r="K120" s="35"/>
      <c r="L120" s="33"/>
      <c r="M120" s="142"/>
      <c r="N120" s="24"/>
      <c r="O120" s="24"/>
      <c r="P120" s="24"/>
      <c r="Q120" s="24"/>
      <c r="R120" s="24"/>
      <c r="S120" s="24"/>
      <c r="T120" s="38"/>
      <c r="AT120" s="12" t="s">
        <v>89</v>
      </c>
      <c r="AU120" s="12" t="s">
        <v>42</v>
      </c>
    </row>
    <row r="121" spans="2:65" s="1" customFormat="1" ht="27" x14ac:dyDescent="0.3">
      <c r="B121" s="23"/>
      <c r="C121" s="35"/>
      <c r="D121" s="140" t="s">
        <v>91</v>
      </c>
      <c r="E121" s="35"/>
      <c r="F121" s="141" t="s">
        <v>92</v>
      </c>
      <c r="G121" s="35"/>
      <c r="H121" s="35"/>
      <c r="I121" s="98"/>
      <c r="J121" s="35"/>
      <c r="K121" s="35"/>
      <c r="L121" s="33"/>
      <c r="M121" s="142"/>
      <c r="N121" s="24"/>
      <c r="O121" s="24"/>
      <c r="P121" s="24"/>
      <c r="Q121" s="24"/>
      <c r="R121" s="24"/>
      <c r="S121" s="24"/>
      <c r="T121" s="38"/>
      <c r="AT121" s="12" t="s">
        <v>91</v>
      </c>
      <c r="AU121" s="12" t="s">
        <v>42</v>
      </c>
    </row>
    <row r="122" spans="2:65" s="7" customFormat="1" x14ac:dyDescent="0.3">
      <c r="B122" s="143"/>
      <c r="C122" s="144"/>
      <c r="D122" s="140" t="s">
        <v>93</v>
      </c>
      <c r="E122" s="145" t="s">
        <v>7</v>
      </c>
      <c r="F122" s="146" t="s">
        <v>127</v>
      </c>
      <c r="G122" s="144"/>
      <c r="H122" s="147">
        <v>35.64</v>
      </c>
      <c r="I122" s="148"/>
      <c r="J122" s="144"/>
      <c r="K122" s="144"/>
      <c r="L122" s="149"/>
      <c r="M122" s="150"/>
      <c r="N122" s="151"/>
      <c r="O122" s="151"/>
      <c r="P122" s="151"/>
      <c r="Q122" s="151"/>
      <c r="R122" s="151"/>
      <c r="S122" s="151"/>
      <c r="T122" s="152"/>
      <c r="AT122" s="153" t="s">
        <v>93</v>
      </c>
      <c r="AU122" s="153" t="s">
        <v>42</v>
      </c>
      <c r="AV122" s="7" t="s">
        <v>42</v>
      </c>
      <c r="AW122" s="7" t="s">
        <v>21</v>
      </c>
      <c r="AX122" s="7" t="s">
        <v>39</v>
      </c>
      <c r="AY122" s="153" t="s">
        <v>80</v>
      </c>
    </row>
    <row r="123" spans="2:65" s="8" customFormat="1" x14ac:dyDescent="0.3">
      <c r="B123" s="154"/>
      <c r="C123" s="155"/>
      <c r="D123" s="156" t="s">
        <v>93</v>
      </c>
      <c r="E123" s="157" t="s">
        <v>7</v>
      </c>
      <c r="F123" s="158" t="s">
        <v>95</v>
      </c>
      <c r="G123" s="155"/>
      <c r="H123" s="159">
        <v>35.64</v>
      </c>
      <c r="I123" s="160"/>
      <c r="J123" s="155"/>
      <c r="K123" s="155"/>
      <c r="L123" s="161"/>
      <c r="M123" s="162"/>
      <c r="N123" s="163"/>
      <c r="O123" s="163"/>
      <c r="P123" s="163"/>
      <c r="Q123" s="163"/>
      <c r="R123" s="163"/>
      <c r="S123" s="163"/>
      <c r="T123" s="164"/>
      <c r="AT123" s="165" t="s">
        <v>93</v>
      </c>
      <c r="AU123" s="165" t="s">
        <v>42</v>
      </c>
      <c r="AV123" s="8" t="s">
        <v>87</v>
      </c>
      <c r="AW123" s="8" t="s">
        <v>21</v>
      </c>
      <c r="AX123" s="8" t="s">
        <v>9</v>
      </c>
      <c r="AY123" s="165" t="s">
        <v>80</v>
      </c>
    </row>
    <row r="124" spans="2:65" s="1" customFormat="1" ht="31.5" customHeight="1" x14ac:dyDescent="0.3">
      <c r="B124" s="23"/>
      <c r="C124" s="128" t="s">
        <v>128</v>
      </c>
      <c r="D124" s="128" t="s">
        <v>82</v>
      </c>
      <c r="E124" s="129" t="s">
        <v>129</v>
      </c>
      <c r="F124" s="130" t="s">
        <v>130</v>
      </c>
      <c r="G124" s="131" t="s">
        <v>124</v>
      </c>
      <c r="H124" s="132">
        <v>154</v>
      </c>
      <c r="I124" s="133"/>
      <c r="J124" s="134">
        <f>ROUND(I124*H124,2)</f>
        <v>0</v>
      </c>
      <c r="K124" s="130" t="s">
        <v>86</v>
      </c>
      <c r="L124" s="33"/>
      <c r="M124" s="135" t="s">
        <v>7</v>
      </c>
      <c r="N124" s="136" t="s">
        <v>28</v>
      </c>
      <c r="O124" s="24"/>
      <c r="P124" s="137">
        <f>O124*H124</f>
        <v>0</v>
      </c>
      <c r="Q124" s="137">
        <v>0</v>
      </c>
      <c r="R124" s="137">
        <f>Q124*H124</f>
        <v>0</v>
      </c>
      <c r="S124" s="137">
        <v>0</v>
      </c>
      <c r="T124" s="138">
        <f>S124*H124</f>
        <v>0</v>
      </c>
      <c r="AR124" s="12" t="s">
        <v>87</v>
      </c>
      <c r="AT124" s="12" t="s">
        <v>82</v>
      </c>
      <c r="AU124" s="12" t="s">
        <v>42</v>
      </c>
      <c r="AY124" s="12" t="s">
        <v>80</v>
      </c>
      <c r="BE124" s="139">
        <f>IF(N124="základní",J124,0)</f>
        <v>0</v>
      </c>
      <c r="BF124" s="139">
        <f>IF(N124="snížená",J124,0)</f>
        <v>0</v>
      </c>
      <c r="BG124" s="139">
        <f>IF(N124="zákl. přenesená",J124,0)</f>
        <v>0</v>
      </c>
      <c r="BH124" s="139">
        <f>IF(N124="sníž. přenesená",J124,0)</f>
        <v>0</v>
      </c>
      <c r="BI124" s="139">
        <f>IF(N124="nulová",J124,0)</f>
        <v>0</v>
      </c>
      <c r="BJ124" s="12" t="s">
        <v>9</v>
      </c>
      <c r="BK124" s="139">
        <f>ROUND(I124*H124,2)</f>
        <v>0</v>
      </c>
      <c r="BL124" s="12" t="s">
        <v>87</v>
      </c>
      <c r="BM124" s="12" t="s">
        <v>131</v>
      </c>
    </row>
    <row r="125" spans="2:65" s="1" customFormat="1" ht="202.5" x14ac:dyDescent="0.3">
      <c r="B125" s="23"/>
      <c r="C125" s="35"/>
      <c r="D125" s="140" t="s">
        <v>89</v>
      </c>
      <c r="E125" s="35"/>
      <c r="F125" s="141" t="s">
        <v>132</v>
      </c>
      <c r="G125" s="35"/>
      <c r="H125" s="35"/>
      <c r="I125" s="98"/>
      <c r="J125" s="35"/>
      <c r="K125" s="35"/>
      <c r="L125" s="33"/>
      <c r="M125" s="142"/>
      <c r="N125" s="24"/>
      <c r="O125" s="24"/>
      <c r="P125" s="24"/>
      <c r="Q125" s="24"/>
      <c r="R125" s="24"/>
      <c r="S125" s="24"/>
      <c r="T125" s="38"/>
      <c r="AT125" s="12" t="s">
        <v>89</v>
      </c>
      <c r="AU125" s="12" t="s">
        <v>42</v>
      </c>
    </row>
    <row r="126" spans="2:65" s="1" customFormat="1" ht="27" x14ac:dyDescent="0.3">
      <c r="B126" s="23"/>
      <c r="C126" s="35"/>
      <c r="D126" s="140" t="s">
        <v>91</v>
      </c>
      <c r="E126" s="35"/>
      <c r="F126" s="141" t="s">
        <v>92</v>
      </c>
      <c r="G126" s="35"/>
      <c r="H126" s="35"/>
      <c r="I126" s="98"/>
      <c r="J126" s="35"/>
      <c r="K126" s="35"/>
      <c r="L126" s="33"/>
      <c r="M126" s="142"/>
      <c r="N126" s="24"/>
      <c r="O126" s="24"/>
      <c r="P126" s="24"/>
      <c r="Q126" s="24"/>
      <c r="R126" s="24"/>
      <c r="S126" s="24"/>
      <c r="T126" s="38"/>
      <c r="AT126" s="12" t="s">
        <v>91</v>
      </c>
      <c r="AU126" s="12" t="s">
        <v>42</v>
      </c>
    </row>
    <row r="127" spans="2:65" s="7" customFormat="1" x14ac:dyDescent="0.3">
      <c r="B127" s="143"/>
      <c r="C127" s="144"/>
      <c r="D127" s="140" t="s">
        <v>93</v>
      </c>
      <c r="E127" s="145" t="s">
        <v>7</v>
      </c>
      <c r="F127" s="146" t="s">
        <v>133</v>
      </c>
      <c r="G127" s="144"/>
      <c r="H127" s="147">
        <v>17.600000000000001</v>
      </c>
      <c r="I127" s="148"/>
      <c r="J127" s="144"/>
      <c r="K127" s="144"/>
      <c r="L127" s="149"/>
      <c r="M127" s="150"/>
      <c r="N127" s="151"/>
      <c r="O127" s="151"/>
      <c r="P127" s="151"/>
      <c r="Q127" s="151"/>
      <c r="R127" s="151"/>
      <c r="S127" s="151"/>
      <c r="T127" s="152"/>
      <c r="AT127" s="153" t="s">
        <v>93</v>
      </c>
      <c r="AU127" s="153" t="s">
        <v>42</v>
      </c>
      <c r="AV127" s="7" t="s">
        <v>42</v>
      </c>
      <c r="AW127" s="7" t="s">
        <v>21</v>
      </c>
      <c r="AX127" s="7" t="s">
        <v>39</v>
      </c>
      <c r="AY127" s="153" t="s">
        <v>80</v>
      </c>
    </row>
    <row r="128" spans="2:65" s="7" customFormat="1" x14ac:dyDescent="0.3">
      <c r="B128" s="143"/>
      <c r="C128" s="144"/>
      <c r="D128" s="140" t="s">
        <v>93</v>
      </c>
      <c r="E128" s="145" t="s">
        <v>7</v>
      </c>
      <c r="F128" s="146" t="s">
        <v>134</v>
      </c>
      <c r="G128" s="144"/>
      <c r="H128" s="147">
        <v>44</v>
      </c>
      <c r="I128" s="148"/>
      <c r="J128" s="144"/>
      <c r="K128" s="144"/>
      <c r="L128" s="149"/>
      <c r="M128" s="150"/>
      <c r="N128" s="151"/>
      <c r="O128" s="151"/>
      <c r="P128" s="151"/>
      <c r="Q128" s="151"/>
      <c r="R128" s="151"/>
      <c r="S128" s="151"/>
      <c r="T128" s="152"/>
      <c r="AT128" s="153" t="s">
        <v>93</v>
      </c>
      <c r="AU128" s="153" t="s">
        <v>42</v>
      </c>
      <c r="AV128" s="7" t="s">
        <v>42</v>
      </c>
      <c r="AW128" s="7" t="s">
        <v>21</v>
      </c>
      <c r="AX128" s="7" t="s">
        <v>39</v>
      </c>
      <c r="AY128" s="153" t="s">
        <v>80</v>
      </c>
    </row>
    <row r="129" spans="2:65" s="7" customFormat="1" x14ac:dyDescent="0.3">
      <c r="B129" s="143"/>
      <c r="C129" s="144"/>
      <c r="D129" s="140" t="s">
        <v>93</v>
      </c>
      <c r="E129" s="145" t="s">
        <v>7</v>
      </c>
      <c r="F129" s="146" t="s">
        <v>135</v>
      </c>
      <c r="G129" s="144"/>
      <c r="H129" s="147">
        <v>92.4</v>
      </c>
      <c r="I129" s="148"/>
      <c r="J129" s="144"/>
      <c r="K129" s="144"/>
      <c r="L129" s="149"/>
      <c r="M129" s="150"/>
      <c r="N129" s="151"/>
      <c r="O129" s="151"/>
      <c r="P129" s="151"/>
      <c r="Q129" s="151"/>
      <c r="R129" s="151"/>
      <c r="S129" s="151"/>
      <c r="T129" s="152"/>
      <c r="AT129" s="153" t="s">
        <v>93</v>
      </c>
      <c r="AU129" s="153" t="s">
        <v>42</v>
      </c>
      <c r="AV129" s="7" t="s">
        <v>42</v>
      </c>
      <c r="AW129" s="7" t="s">
        <v>21</v>
      </c>
      <c r="AX129" s="7" t="s">
        <v>39</v>
      </c>
      <c r="AY129" s="153" t="s">
        <v>80</v>
      </c>
    </row>
    <row r="130" spans="2:65" s="8" customFormat="1" x14ac:dyDescent="0.3">
      <c r="B130" s="154"/>
      <c r="C130" s="155"/>
      <c r="D130" s="156" t="s">
        <v>93</v>
      </c>
      <c r="E130" s="157" t="s">
        <v>7</v>
      </c>
      <c r="F130" s="158" t="s">
        <v>95</v>
      </c>
      <c r="G130" s="155"/>
      <c r="H130" s="159">
        <v>154</v>
      </c>
      <c r="I130" s="160"/>
      <c r="J130" s="155"/>
      <c r="K130" s="155"/>
      <c r="L130" s="161"/>
      <c r="M130" s="162"/>
      <c r="N130" s="163"/>
      <c r="O130" s="163"/>
      <c r="P130" s="163"/>
      <c r="Q130" s="163"/>
      <c r="R130" s="163"/>
      <c r="S130" s="163"/>
      <c r="T130" s="164"/>
      <c r="AT130" s="165" t="s">
        <v>93</v>
      </c>
      <c r="AU130" s="165" t="s">
        <v>42</v>
      </c>
      <c r="AV130" s="8" t="s">
        <v>87</v>
      </c>
      <c r="AW130" s="8" t="s">
        <v>21</v>
      </c>
      <c r="AX130" s="8" t="s">
        <v>9</v>
      </c>
      <c r="AY130" s="165" t="s">
        <v>80</v>
      </c>
    </row>
    <row r="131" spans="2:65" s="1" customFormat="1" ht="31.5" customHeight="1" x14ac:dyDescent="0.3">
      <c r="B131" s="23"/>
      <c r="C131" s="128" t="s">
        <v>13</v>
      </c>
      <c r="D131" s="128" t="s">
        <v>82</v>
      </c>
      <c r="E131" s="129" t="s">
        <v>136</v>
      </c>
      <c r="F131" s="130" t="s">
        <v>137</v>
      </c>
      <c r="G131" s="131" t="s">
        <v>124</v>
      </c>
      <c r="H131" s="132">
        <v>77</v>
      </c>
      <c r="I131" s="133"/>
      <c r="J131" s="134">
        <f>ROUND(I131*H131,2)</f>
        <v>0</v>
      </c>
      <c r="K131" s="130" t="s">
        <v>86</v>
      </c>
      <c r="L131" s="33"/>
      <c r="M131" s="135" t="s">
        <v>7</v>
      </c>
      <c r="N131" s="136" t="s">
        <v>28</v>
      </c>
      <c r="O131" s="24"/>
      <c r="P131" s="137">
        <f>O131*H131</f>
        <v>0</v>
      </c>
      <c r="Q131" s="137">
        <v>0</v>
      </c>
      <c r="R131" s="137">
        <f>Q131*H131</f>
        <v>0</v>
      </c>
      <c r="S131" s="137">
        <v>0</v>
      </c>
      <c r="T131" s="138">
        <f>S131*H131</f>
        <v>0</v>
      </c>
      <c r="AR131" s="12" t="s">
        <v>87</v>
      </c>
      <c r="AT131" s="12" t="s">
        <v>82</v>
      </c>
      <c r="AU131" s="12" t="s">
        <v>42</v>
      </c>
      <c r="AY131" s="12" t="s">
        <v>80</v>
      </c>
      <c r="BE131" s="139">
        <f>IF(N131="základní",J131,0)</f>
        <v>0</v>
      </c>
      <c r="BF131" s="139">
        <f>IF(N131="snížená",J131,0)</f>
        <v>0</v>
      </c>
      <c r="BG131" s="139">
        <f>IF(N131="zákl. přenesená",J131,0)</f>
        <v>0</v>
      </c>
      <c r="BH131" s="139">
        <f>IF(N131="sníž. přenesená",J131,0)</f>
        <v>0</v>
      </c>
      <c r="BI131" s="139">
        <f>IF(N131="nulová",J131,0)</f>
        <v>0</v>
      </c>
      <c r="BJ131" s="12" t="s">
        <v>9</v>
      </c>
      <c r="BK131" s="139">
        <f>ROUND(I131*H131,2)</f>
        <v>0</v>
      </c>
      <c r="BL131" s="12" t="s">
        <v>87</v>
      </c>
      <c r="BM131" s="12" t="s">
        <v>138</v>
      </c>
    </row>
    <row r="132" spans="2:65" s="1" customFormat="1" ht="202.5" x14ac:dyDescent="0.3">
      <c r="B132" s="23"/>
      <c r="C132" s="35"/>
      <c r="D132" s="140" t="s">
        <v>89</v>
      </c>
      <c r="E132" s="35"/>
      <c r="F132" s="141" t="s">
        <v>132</v>
      </c>
      <c r="G132" s="35"/>
      <c r="H132" s="35"/>
      <c r="I132" s="98"/>
      <c r="J132" s="35"/>
      <c r="K132" s="35"/>
      <c r="L132" s="33"/>
      <c r="M132" s="142"/>
      <c r="N132" s="24"/>
      <c r="O132" s="24"/>
      <c r="P132" s="24"/>
      <c r="Q132" s="24"/>
      <c r="R132" s="24"/>
      <c r="S132" s="24"/>
      <c r="T132" s="38"/>
      <c r="AT132" s="12" t="s">
        <v>89</v>
      </c>
      <c r="AU132" s="12" t="s">
        <v>42</v>
      </c>
    </row>
    <row r="133" spans="2:65" s="1" customFormat="1" ht="27" x14ac:dyDescent="0.3">
      <c r="B133" s="23"/>
      <c r="C133" s="35"/>
      <c r="D133" s="140" t="s">
        <v>91</v>
      </c>
      <c r="E133" s="35"/>
      <c r="F133" s="141" t="s">
        <v>92</v>
      </c>
      <c r="G133" s="35"/>
      <c r="H133" s="35"/>
      <c r="I133" s="98"/>
      <c r="J133" s="35"/>
      <c r="K133" s="35"/>
      <c r="L133" s="33"/>
      <c r="M133" s="142"/>
      <c r="N133" s="24"/>
      <c r="O133" s="24"/>
      <c r="P133" s="24"/>
      <c r="Q133" s="24"/>
      <c r="R133" s="24"/>
      <c r="S133" s="24"/>
      <c r="T133" s="38"/>
      <c r="AT133" s="12" t="s">
        <v>91</v>
      </c>
      <c r="AU133" s="12" t="s">
        <v>42</v>
      </c>
    </row>
    <row r="134" spans="2:65" s="7" customFormat="1" x14ac:dyDescent="0.3">
      <c r="B134" s="143"/>
      <c r="C134" s="144"/>
      <c r="D134" s="140" t="s">
        <v>93</v>
      </c>
      <c r="E134" s="145" t="s">
        <v>7</v>
      </c>
      <c r="F134" s="146" t="s">
        <v>139</v>
      </c>
      <c r="G134" s="144"/>
      <c r="H134" s="147">
        <v>8.8000000000000007</v>
      </c>
      <c r="I134" s="148"/>
      <c r="J134" s="144"/>
      <c r="K134" s="144"/>
      <c r="L134" s="149"/>
      <c r="M134" s="150"/>
      <c r="N134" s="151"/>
      <c r="O134" s="151"/>
      <c r="P134" s="151"/>
      <c r="Q134" s="151"/>
      <c r="R134" s="151"/>
      <c r="S134" s="151"/>
      <c r="T134" s="152"/>
      <c r="AT134" s="153" t="s">
        <v>93</v>
      </c>
      <c r="AU134" s="153" t="s">
        <v>42</v>
      </c>
      <c r="AV134" s="7" t="s">
        <v>42</v>
      </c>
      <c r="AW134" s="7" t="s">
        <v>21</v>
      </c>
      <c r="AX134" s="7" t="s">
        <v>39</v>
      </c>
      <c r="AY134" s="153" t="s">
        <v>80</v>
      </c>
    </row>
    <row r="135" spans="2:65" s="7" customFormat="1" x14ac:dyDescent="0.3">
      <c r="B135" s="143"/>
      <c r="C135" s="144"/>
      <c r="D135" s="140" t="s">
        <v>93</v>
      </c>
      <c r="E135" s="145" t="s">
        <v>7</v>
      </c>
      <c r="F135" s="146" t="s">
        <v>140</v>
      </c>
      <c r="G135" s="144"/>
      <c r="H135" s="147">
        <v>22</v>
      </c>
      <c r="I135" s="148"/>
      <c r="J135" s="144"/>
      <c r="K135" s="144"/>
      <c r="L135" s="149"/>
      <c r="M135" s="150"/>
      <c r="N135" s="151"/>
      <c r="O135" s="151"/>
      <c r="P135" s="151"/>
      <c r="Q135" s="151"/>
      <c r="R135" s="151"/>
      <c r="S135" s="151"/>
      <c r="T135" s="152"/>
      <c r="AT135" s="153" t="s">
        <v>93</v>
      </c>
      <c r="AU135" s="153" t="s">
        <v>42</v>
      </c>
      <c r="AV135" s="7" t="s">
        <v>42</v>
      </c>
      <c r="AW135" s="7" t="s">
        <v>21</v>
      </c>
      <c r="AX135" s="7" t="s">
        <v>39</v>
      </c>
      <c r="AY135" s="153" t="s">
        <v>80</v>
      </c>
    </row>
    <row r="136" spans="2:65" s="7" customFormat="1" x14ac:dyDescent="0.3">
      <c r="B136" s="143"/>
      <c r="C136" s="144"/>
      <c r="D136" s="140" t="s">
        <v>93</v>
      </c>
      <c r="E136" s="145" t="s">
        <v>7</v>
      </c>
      <c r="F136" s="146" t="s">
        <v>141</v>
      </c>
      <c r="G136" s="144"/>
      <c r="H136" s="147">
        <v>46.2</v>
      </c>
      <c r="I136" s="148"/>
      <c r="J136" s="144"/>
      <c r="K136" s="144"/>
      <c r="L136" s="149"/>
      <c r="M136" s="150"/>
      <c r="N136" s="151"/>
      <c r="O136" s="151"/>
      <c r="P136" s="151"/>
      <c r="Q136" s="151"/>
      <c r="R136" s="151"/>
      <c r="S136" s="151"/>
      <c r="T136" s="152"/>
      <c r="AT136" s="153" t="s">
        <v>93</v>
      </c>
      <c r="AU136" s="153" t="s">
        <v>42</v>
      </c>
      <c r="AV136" s="7" t="s">
        <v>42</v>
      </c>
      <c r="AW136" s="7" t="s">
        <v>21</v>
      </c>
      <c r="AX136" s="7" t="s">
        <v>39</v>
      </c>
      <c r="AY136" s="153" t="s">
        <v>80</v>
      </c>
    </row>
    <row r="137" spans="2:65" s="8" customFormat="1" x14ac:dyDescent="0.3">
      <c r="B137" s="154"/>
      <c r="C137" s="155"/>
      <c r="D137" s="156" t="s">
        <v>93</v>
      </c>
      <c r="E137" s="157" t="s">
        <v>7</v>
      </c>
      <c r="F137" s="158" t="s">
        <v>95</v>
      </c>
      <c r="G137" s="155"/>
      <c r="H137" s="159">
        <v>77</v>
      </c>
      <c r="I137" s="160"/>
      <c r="J137" s="155"/>
      <c r="K137" s="155"/>
      <c r="L137" s="161"/>
      <c r="M137" s="162"/>
      <c r="N137" s="163"/>
      <c r="O137" s="163"/>
      <c r="P137" s="163"/>
      <c r="Q137" s="163"/>
      <c r="R137" s="163"/>
      <c r="S137" s="163"/>
      <c r="T137" s="164"/>
      <c r="AT137" s="165" t="s">
        <v>93</v>
      </c>
      <c r="AU137" s="165" t="s">
        <v>42</v>
      </c>
      <c r="AV137" s="8" t="s">
        <v>87</v>
      </c>
      <c r="AW137" s="8" t="s">
        <v>21</v>
      </c>
      <c r="AX137" s="8" t="s">
        <v>9</v>
      </c>
      <c r="AY137" s="165" t="s">
        <v>80</v>
      </c>
    </row>
    <row r="138" spans="2:65" s="1" customFormat="1" ht="31.5" customHeight="1" x14ac:dyDescent="0.3">
      <c r="B138" s="23"/>
      <c r="C138" s="128" t="s">
        <v>142</v>
      </c>
      <c r="D138" s="128" t="s">
        <v>82</v>
      </c>
      <c r="E138" s="129" t="s">
        <v>143</v>
      </c>
      <c r="F138" s="130" t="s">
        <v>144</v>
      </c>
      <c r="G138" s="131" t="s">
        <v>85</v>
      </c>
      <c r="H138" s="132">
        <v>16</v>
      </c>
      <c r="I138" s="133"/>
      <c r="J138" s="134">
        <f>ROUND(I138*H138,2)</f>
        <v>0</v>
      </c>
      <c r="K138" s="130" t="s">
        <v>86</v>
      </c>
      <c r="L138" s="33"/>
      <c r="M138" s="135" t="s">
        <v>7</v>
      </c>
      <c r="N138" s="136" t="s">
        <v>28</v>
      </c>
      <c r="O138" s="24"/>
      <c r="P138" s="137">
        <f>O138*H138</f>
        <v>0</v>
      </c>
      <c r="Q138" s="137">
        <v>8.3850999999999999E-4</v>
      </c>
      <c r="R138" s="137">
        <f>Q138*H138</f>
        <v>1.341616E-2</v>
      </c>
      <c r="S138" s="137">
        <v>0</v>
      </c>
      <c r="T138" s="138">
        <f>S138*H138</f>
        <v>0</v>
      </c>
      <c r="AR138" s="12" t="s">
        <v>87</v>
      </c>
      <c r="AT138" s="12" t="s">
        <v>82</v>
      </c>
      <c r="AU138" s="12" t="s">
        <v>42</v>
      </c>
      <c r="AY138" s="12" t="s">
        <v>80</v>
      </c>
      <c r="BE138" s="139">
        <f>IF(N138="základní",J138,0)</f>
        <v>0</v>
      </c>
      <c r="BF138" s="139">
        <f>IF(N138="snížená",J138,0)</f>
        <v>0</v>
      </c>
      <c r="BG138" s="139">
        <f>IF(N138="zákl. přenesená",J138,0)</f>
        <v>0</v>
      </c>
      <c r="BH138" s="139">
        <f>IF(N138="sníž. přenesená",J138,0)</f>
        <v>0</v>
      </c>
      <c r="BI138" s="139">
        <f>IF(N138="nulová",J138,0)</f>
        <v>0</v>
      </c>
      <c r="BJ138" s="12" t="s">
        <v>9</v>
      </c>
      <c r="BK138" s="139">
        <f>ROUND(I138*H138,2)</f>
        <v>0</v>
      </c>
      <c r="BL138" s="12" t="s">
        <v>87</v>
      </c>
      <c r="BM138" s="12" t="s">
        <v>145</v>
      </c>
    </row>
    <row r="139" spans="2:65" s="1" customFormat="1" ht="148.5" x14ac:dyDescent="0.3">
      <c r="B139" s="23"/>
      <c r="C139" s="35"/>
      <c r="D139" s="140" t="s">
        <v>89</v>
      </c>
      <c r="E139" s="35"/>
      <c r="F139" s="141" t="s">
        <v>146</v>
      </c>
      <c r="G139" s="35"/>
      <c r="H139" s="35"/>
      <c r="I139" s="98"/>
      <c r="J139" s="35"/>
      <c r="K139" s="35"/>
      <c r="L139" s="33"/>
      <c r="M139" s="142"/>
      <c r="N139" s="24"/>
      <c r="O139" s="24"/>
      <c r="P139" s="24"/>
      <c r="Q139" s="24"/>
      <c r="R139" s="24"/>
      <c r="S139" s="24"/>
      <c r="T139" s="38"/>
      <c r="AT139" s="12" t="s">
        <v>89</v>
      </c>
      <c r="AU139" s="12" t="s">
        <v>42</v>
      </c>
    </row>
    <row r="140" spans="2:65" s="1" customFormat="1" ht="27" x14ac:dyDescent="0.3">
      <c r="B140" s="23"/>
      <c r="C140" s="35"/>
      <c r="D140" s="140" t="s">
        <v>91</v>
      </c>
      <c r="E140" s="35"/>
      <c r="F140" s="141" t="s">
        <v>92</v>
      </c>
      <c r="G140" s="35"/>
      <c r="H140" s="35"/>
      <c r="I140" s="98"/>
      <c r="J140" s="35"/>
      <c r="K140" s="35"/>
      <c r="L140" s="33"/>
      <c r="M140" s="142"/>
      <c r="N140" s="24"/>
      <c r="O140" s="24"/>
      <c r="P140" s="24"/>
      <c r="Q140" s="24"/>
      <c r="R140" s="24"/>
      <c r="S140" s="24"/>
      <c r="T140" s="38"/>
      <c r="AT140" s="12" t="s">
        <v>91</v>
      </c>
      <c r="AU140" s="12" t="s">
        <v>42</v>
      </c>
    </row>
    <row r="141" spans="2:65" s="7" customFormat="1" x14ac:dyDescent="0.3">
      <c r="B141" s="143"/>
      <c r="C141" s="144"/>
      <c r="D141" s="140" t="s">
        <v>93</v>
      </c>
      <c r="E141" s="145" t="s">
        <v>7</v>
      </c>
      <c r="F141" s="146" t="s">
        <v>147</v>
      </c>
      <c r="G141" s="144"/>
      <c r="H141" s="147">
        <v>16</v>
      </c>
      <c r="I141" s="148"/>
      <c r="J141" s="144"/>
      <c r="K141" s="144"/>
      <c r="L141" s="149"/>
      <c r="M141" s="150"/>
      <c r="N141" s="151"/>
      <c r="O141" s="151"/>
      <c r="P141" s="151"/>
      <c r="Q141" s="151"/>
      <c r="R141" s="151"/>
      <c r="S141" s="151"/>
      <c r="T141" s="152"/>
      <c r="AT141" s="153" t="s">
        <v>93</v>
      </c>
      <c r="AU141" s="153" t="s">
        <v>42</v>
      </c>
      <c r="AV141" s="7" t="s">
        <v>42</v>
      </c>
      <c r="AW141" s="7" t="s">
        <v>21</v>
      </c>
      <c r="AX141" s="7" t="s">
        <v>39</v>
      </c>
      <c r="AY141" s="153" t="s">
        <v>80</v>
      </c>
    </row>
    <row r="142" spans="2:65" s="8" customFormat="1" x14ac:dyDescent="0.3">
      <c r="B142" s="154"/>
      <c r="C142" s="155"/>
      <c r="D142" s="156" t="s">
        <v>93</v>
      </c>
      <c r="E142" s="157" t="s">
        <v>7</v>
      </c>
      <c r="F142" s="158" t="s">
        <v>95</v>
      </c>
      <c r="G142" s="155"/>
      <c r="H142" s="159">
        <v>16</v>
      </c>
      <c r="I142" s="160"/>
      <c r="J142" s="155"/>
      <c r="K142" s="155"/>
      <c r="L142" s="161"/>
      <c r="M142" s="162"/>
      <c r="N142" s="163"/>
      <c r="O142" s="163"/>
      <c r="P142" s="163"/>
      <c r="Q142" s="163"/>
      <c r="R142" s="163"/>
      <c r="S142" s="163"/>
      <c r="T142" s="164"/>
      <c r="AT142" s="165" t="s">
        <v>93</v>
      </c>
      <c r="AU142" s="165" t="s">
        <v>42</v>
      </c>
      <c r="AV142" s="8" t="s">
        <v>87</v>
      </c>
      <c r="AW142" s="8" t="s">
        <v>21</v>
      </c>
      <c r="AX142" s="8" t="s">
        <v>9</v>
      </c>
      <c r="AY142" s="165" t="s">
        <v>80</v>
      </c>
    </row>
    <row r="143" spans="2:65" s="1" customFormat="1" ht="31.5" customHeight="1" x14ac:dyDescent="0.3">
      <c r="B143" s="23"/>
      <c r="C143" s="128" t="s">
        <v>148</v>
      </c>
      <c r="D143" s="128" t="s">
        <v>82</v>
      </c>
      <c r="E143" s="129" t="s">
        <v>149</v>
      </c>
      <c r="F143" s="130" t="s">
        <v>150</v>
      </c>
      <c r="G143" s="131" t="s">
        <v>85</v>
      </c>
      <c r="H143" s="132">
        <v>124</v>
      </c>
      <c r="I143" s="133"/>
      <c r="J143" s="134">
        <f>ROUND(I143*H143,2)</f>
        <v>0</v>
      </c>
      <c r="K143" s="130" t="s">
        <v>86</v>
      </c>
      <c r="L143" s="33"/>
      <c r="M143" s="135" t="s">
        <v>7</v>
      </c>
      <c r="N143" s="136" t="s">
        <v>28</v>
      </c>
      <c r="O143" s="24"/>
      <c r="P143" s="137">
        <f>O143*H143</f>
        <v>0</v>
      </c>
      <c r="Q143" s="137">
        <v>8.4999999999999995E-4</v>
      </c>
      <c r="R143" s="137">
        <f>Q143*H143</f>
        <v>0.10539999999999999</v>
      </c>
      <c r="S143" s="137">
        <v>0</v>
      </c>
      <c r="T143" s="138">
        <f>S143*H143</f>
        <v>0</v>
      </c>
      <c r="AR143" s="12" t="s">
        <v>87</v>
      </c>
      <c r="AT143" s="12" t="s">
        <v>82</v>
      </c>
      <c r="AU143" s="12" t="s">
        <v>42</v>
      </c>
      <c r="AY143" s="12" t="s">
        <v>80</v>
      </c>
      <c r="BE143" s="139">
        <f>IF(N143="základní",J143,0)</f>
        <v>0</v>
      </c>
      <c r="BF143" s="139">
        <f>IF(N143="snížená",J143,0)</f>
        <v>0</v>
      </c>
      <c r="BG143" s="139">
        <f>IF(N143="zákl. přenesená",J143,0)</f>
        <v>0</v>
      </c>
      <c r="BH143" s="139">
        <f>IF(N143="sníž. přenesená",J143,0)</f>
        <v>0</v>
      </c>
      <c r="BI143" s="139">
        <f>IF(N143="nulová",J143,0)</f>
        <v>0</v>
      </c>
      <c r="BJ143" s="12" t="s">
        <v>9</v>
      </c>
      <c r="BK143" s="139">
        <f>ROUND(I143*H143,2)</f>
        <v>0</v>
      </c>
      <c r="BL143" s="12" t="s">
        <v>87</v>
      </c>
      <c r="BM143" s="12" t="s">
        <v>151</v>
      </c>
    </row>
    <row r="144" spans="2:65" s="1" customFormat="1" ht="27" x14ac:dyDescent="0.3">
      <c r="B144" s="23"/>
      <c r="C144" s="35"/>
      <c r="D144" s="140" t="s">
        <v>91</v>
      </c>
      <c r="E144" s="35"/>
      <c r="F144" s="141" t="s">
        <v>92</v>
      </c>
      <c r="G144" s="35"/>
      <c r="H144" s="35"/>
      <c r="I144" s="98"/>
      <c r="J144" s="35"/>
      <c r="K144" s="35"/>
      <c r="L144" s="33"/>
      <c r="M144" s="142"/>
      <c r="N144" s="24"/>
      <c r="O144" s="24"/>
      <c r="P144" s="24"/>
      <c r="Q144" s="24"/>
      <c r="R144" s="24"/>
      <c r="S144" s="24"/>
      <c r="T144" s="38"/>
      <c r="AT144" s="12" t="s">
        <v>91</v>
      </c>
      <c r="AU144" s="12" t="s">
        <v>42</v>
      </c>
    </row>
    <row r="145" spans="2:65" s="7" customFormat="1" x14ac:dyDescent="0.3">
      <c r="B145" s="143"/>
      <c r="C145" s="144"/>
      <c r="D145" s="140" t="s">
        <v>93</v>
      </c>
      <c r="E145" s="145" t="s">
        <v>7</v>
      </c>
      <c r="F145" s="146" t="s">
        <v>152</v>
      </c>
      <c r="G145" s="144"/>
      <c r="H145" s="147">
        <v>40</v>
      </c>
      <c r="I145" s="148"/>
      <c r="J145" s="144"/>
      <c r="K145" s="144"/>
      <c r="L145" s="149"/>
      <c r="M145" s="150"/>
      <c r="N145" s="151"/>
      <c r="O145" s="151"/>
      <c r="P145" s="151"/>
      <c r="Q145" s="151"/>
      <c r="R145" s="151"/>
      <c r="S145" s="151"/>
      <c r="T145" s="152"/>
      <c r="AT145" s="153" t="s">
        <v>93</v>
      </c>
      <c r="AU145" s="153" t="s">
        <v>42</v>
      </c>
      <c r="AV145" s="7" t="s">
        <v>42</v>
      </c>
      <c r="AW145" s="7" t="s">
        <v>21</v>
      </c>
      <c r="AX145" s="7" t="s">
        <v>39</v>
      </c>
      <c r="AY145" s="153" t="s">
        <v>80</v>
      </c>
    </row>
    <row r="146" spans="2:65" s="7" customFormat="1" x14ac:dyDescent="0.3">
      <c r="B146" s="143"/>
      <c r="C146" s="144"/>
      <c r="D146" s="140" t="s">
        <v>93</v>
      </c>
      <c r="E146" s="145" t="s">
        <v>7</v>
      </c>
      <c r="F146" s="146" t="s">
        <v>153</v>
      </c>
      <c r="G146" s="144"/>
      <c r="H146" s="147">
        <v>84</v>
      </c>
      <c r="I146" s="148"/>
      <c r="J146" s="144"/>
      <c r="K146" s="144"/>
      <c r="L146" s="149"/>
      <c r="M146" s="150"/>
      <c r="N146" s="151"/>
      <c r="O146" s="151"/>
      <c r="P146" s="151"/>
      <c r="Q146" s="151"/>
      <c r="R146" s="151"/>
      <c r="S146" s="151"/>
      <c r="T146" s="152"/>
      <c r="AT146" s="153" t="s">
        <v>93</v>
      </c>
      <c r="AU146" s="153" t="s">
        <v>42</v>
      </c>
      <c r="AV146" s="7" t="s">
        <v>42</v>
      </c>
      <c r="AW146" s="7" t="s">
        <v>21</v>
      </c>
      <c r="AX146" s="7" t="s">
        <v>39</v>
      </c>
      <c r="AY146" s="153" t="s">
        <v>80</v>
      </c>
    </row>
    <row r="147" spans="2:65" s="8" customFormat="1" x14ac:dyDescent="0.3">
      <c r="B147" s="154"/>
      <c r="C147" s="155"/>
      <c r="D147" s="156" t="s">
        <v>93</v>
      </c>
      <c r="E147" s="157" t="s">
        <v>7</v>
      </c>
      <c r="F147" s="158" t="s">
        <v>95</v>
      </c>
      <c r="G147" s="155"/>
      <c r="H147" s="159">
        <v>124</v>
      </c>
      <c r="I147" s="160"/>
      <c r="J147" s="155"/>
      <c r="K147" s="155"/>
      <c r="L147" s="161"/>
      <c r="M147" s="162"/>
      <c r="N147" s="163"/>
      <c r="O147" s="163"/>
      <c r="P147" s="163"/>
      <c r="Q147" s="163"/>
      <c r="R147" s="163"/>
      <c r="S147" s="163"/>
      <c r="T147" s="164"/>
      <c r="AT147" s="165" t="s">
        <v>93</v>
      </c>
      <c r="AU147" s="165" t="s">
        <v>42</v>
      </c>
      <c r="AV147" s="8" t="s">
        <v>87</v>
      </c>
      <c r="AW147" s="8" t="s">
        <v>21</v>
      </c>
      <c r="AX147" s="8" t="s">
        <v>9</v>
      </c>
      <c r="AY147" s="165" t="s">
        <v>80</v>
      </c>
    </row>
    <row r="148" spans="2:65" s="1" customFormat="1" ht="31.5" customHeight="1" x14ac:dyDescent="0.3">
      <c r="B148" s="23"/>
      <c r="C148" s="128" t="s">
        <v>154</v>
      </c>
      <c r="D148" s="128" t="s">
        <v>82</v>
      </c>
      <c r="E148" s="129" t="s">
        <v>155</v>
      </c>
      <c r="F148" s="130" t="s">
        <v>156</v>
      </c>
      <c r="G148" s="131" t="s">
        <v>85</v>
      </c>
      <c r="H148" s="132">
        <v>16</v>
      </c>
      <c r="I148" s="133"/>
      <c r="J148" s="134">
        <f>ROUND(I148*H148,2)</f>
        <v>0</v>
      </c>
      <c r="K148" s="130" t="s">
        <v>86</v>
      </c>
      <c r="L148" s="33"/>
      <c r="M148" s="135" t="s">
        <v>7</v>
      </c>
      <c r="N148" s="136" t="s">
        <v>28</v>
      </c>
      <c r="O148" s="24"/>
      <c r="P148" s="137">
        <f>O148*H148</f>
        <v>0</v>
      </c>
      <c r="Q148" s="137">
        <v>0</v>
      </c>
      <c r="R148" s="137">
        <f>Q148*H148</f>
        <v>0</v>
      </c>
      <c r="S148" s="137">
        <v>0</v>
      </c>
      <c r="T148" s="138">
        <f>S148*H148</f>
        <v>0</v>
      </c>
      <c r="AR148" s="12" t="s">
        <v>87</v>
      </c>
      <c r="AT148" s="12" t="s">
        <v>82</v>
      </c>
      <c r="AU148" s="12" t="s">
        <v>42</v>
      </c>
      <c r="AY148" s="12" t="s">
        <v>80</v>
      </c>
      <c r="BE148" s="139">
        <f>IF(N148="základní",J148,0)</f>
        <v>0</v>
      </c>
      <c r="BF148" s="139">
        <f>IF(N148="snížená",J148,0)</f>
        <v>0</v>
      </c>
      <c r="BG148" s="139">
        <f>IF(N148="zákl. přenesená",J148,0)</f>
        <v>0</v>
      </c>
      <c r="BH148" s="139">
        <f>IF(N148="sníž. přenesená",J148,0)</f>
        <v>0</v>
      </c>
      <c r="BI148" s="139">
        <f>IF(N148="nulová",J148,0)</f>
        <v>0</v>
      </c>
      <c r="BJ148" s="12" t="s">
        <v>9</v>
      </c>
      <c r="BK148" s="139">
        <f>ROUND(I148*H148,2)</f>
        <v>0</v>
      </c>
      <c r="BL148" s="12" t="s">
        <v>87</v>
      </c>
      <c r="BM148" s="12" t="s">
        <v>157</v>
      </c>
    </row>
    <row r="149" spans="2:65" s="1" customFormat="1" ht="27" x14ac:dyDescent="0.3">
      <c r="B149" s="23"/>
      <c r="C149" s="35"/>
      <c r="D149" s="140" t="s">
        <v>91</v>
      </c>
      <c r="E149" s="35"/>
      <c r="F149" s="141" t="s">
        <v>92</v>
      </c>
      <c r="G149" s="35"/>
      <c r="H149" s="35"/>
      <c r="I149" s="98"/>
      <c r="J149" s="35"/>
      <c r="K149" s="35"/>
      <c r="L149" s="33"/>
      <c r="M149" s="142"/>
      <c r="N149" s="24"/>
      <c r="O149" s="24"/>
      <c r="P149" s="24"/>
      <c r="Q149" s="24"/>
      <c r="R149" s="24"/>
      <c r="S149" s="24"/>
      <c r="T149" s="38"/>
      <c r="AT149" s="12" t="s">
        <v>91</v>
      </c>
      <c r="AU149" s="12" t="s">
        <v>42</v>
      </c>
    </row>
    <row r="150" spans="2:65" s="7" customFormat="1" x14ac:dyDescent="0.3">
      <c r="B150" s="143"/>
      <c r="C150" s="144"/>
      <c r="D150" s="140" t="s">
        <v>93</v>
      </c>
      <c r="E150" s="145" t="s">
        <v>7</v>
      </c>
      <c r="F150" s="146" t="s">
        <v>147</v>
      </c>
      <c r="G150" s="144"/>
      <c r="H150" s="147">
        <v>16</v>
      </c>
      <c r="I150" s="148"/>
      <c r="J150" s="144"/>
      <c r="K150" s="144"/>
      <c r="L150" s="149"/>
      <c r="M150" s="150"/>
      <c r="N150" s="151"/>
      <c r="O150" s="151"/>
      <c r="P150" s="151"/>
      <c r="Q150" s="151"/>
      <c r="R150" s="151"/>
      <c r="S150" s="151"/>
      <c r="T150" s="152"/>
      <c r="AT150" s="153" t="s">
        <v>93</v>
      </c>
      <c r="AU150" s="153" t="s">
        <v>42</v>
      </c>
      <c r="AV150" s="7" t="s">
        <v>42</v>
      </c>
      <c r="AW150" s="7" t="s">
        <v>21</v>
      </c>
      <c r="AX150" s="7" t="s">
        <v>39</v>
      </c>
      <c r="AY150" s="153" t="s">
        <v>80</v>
      </c>
    </row>
    <row r="151" spans="2:65" s="8" customFormat="1" x14ac:dyDescent="0.3">
      <c r="B151" s="154"/>
      <c r="C151" s="155"/>
      <c r="D151" s="156" t="s">
        <v>93</v>
      </c>
      <c r="E151" s="157" t="s">
        <v>7</v>
      </c>
      <c r="F151" s="158" t="s">
        <v>95</v>
      </c>
      <c r="G151" s="155"/>
      <c r="H151" s="159">
        <v>16</v>
      </c>
      <c r="I151" s="160"/>
      <c r="J151" s="155"/>
      <c r="K151" s="155"/>
      <c r="L151" s="161"/>
      <c r="M151" s="162"/>
      <c r="N151" s="163"/>
      <c r="O151" s="163"/>
      <c r="P151" s="163"/>
      <c r="Q151" s="163"/>
      <c r="R151" s="163"/>
      <c r="S151" s="163"/>
      <c r="T151" s="164"/>
      <c r="AT151" s="165" t="s">
        <v>93</v>
      </c>
      <c r="AU151" s="165" t="s">
        <v>42</v>
      </c>
      <c r="AV151" s="8" t="s">
        <v>87</v>
      </c>
      <c r="AW151" s="8" t="s">
        <v>21</v>
      </c>
      <c r="AX151" s="8" t="s">
        <v>9</v>
      </c>
      <c r="AY151" s="165" t="s">
        <v>80</v>
      </c>
    </row>
    <row r="152" spans="2:65" s="1" customFormat="1" ht="31.5" customHeight="1" x14ac:dyDescent="0.3">
      <c r="B152" s="23"/>
      <c r="C152" s="128" t="s">
        <v>158</v>
      </c>
      <c r="D152" s="128" t="s">
        <v>82</v>
      </c>
      <c r="E152" s="129" t="s">
        <v>159</v>
      </c>
      <c r="F152" s="130" t="s">
        <v>160</v>
      </c>
      <c r="G152" s="131" t="s">
        <v>85</v>
      </c>
      <c r="H152" s="132">
        <v>124</v>
      </c>
      <c r="I152" s="133"/>
      <c r="J152" s="134">
        <f>ROUND(I152*H152,2)</f>
        <v>0</v>
      </c>
      <c r="K152" s="130" t="s">
        <v>86</v>
      </c>
      <c r="L152" s="33"/>
      <c r="M152" s="135" t="s">
        <v>7</v>
      </c>
      <c r="N152" s="136" t="s">
        <v>28</v>
      </c>
      <c r="O152" s="24"/>
      <c r="P152" s="137">
        <f>O152*H152</f>
        <v>0</v>
      </c>
      <c r="Q152" s="137">
        <v>0</v>
      </c>
      <c r="R152" s="137">
        <f>Q152*H152</f>
        <v>0</v>
      </c>
      <c r="S152" s="137">
        <v>0</v>
      </c>
      <c r="T152" s="138">
        <f>S152*H152</f>
        <v>0</v>
      </c>
      <c r="AR152" s="12" t="s">
        <v>87</v>
      </c>
      <c r="AT152" s="12" t="s">
        <v>82</v>
      </c>
      <c r="AU152" s="12" t="s">
        <v>42</v>
      </c>
      <c r="AY152" s="12" t="s">
        <v>80</v>
      </c>
      <c r="BE152" s="139">
        <f>IF(N152="základní",J152,0)</f>
        <v>0</v>
      </c>
      <c r="BF152" s="139">
        <f>IF(N152="snížená",J152,0)</f>
        <v>0</v>
      </c>
      <c r="BG152" s="139">
        <f>IF(N152="zákl. přenesená",J152,0)</f>
        <v>0</v>
      </c>
      <c r="BH152" s="139">
        <f>IF(N152="sníž. přenesená",J152,0)</f>
        <v>0</v>
      </c>
      <c r="BI152" s="139">
        <f>IF(N152="nulová",J152,0)</f>
        <v>0</v>
      </c>
      <c r="BJ152" s="12" t="s">
        <v>9</v>
      </c>
      <c r="BK152" s="139">
        <f>ROUND(I152*H152,2)</f>
        <v>0</v>
      </c>
      <c r="BL152" s="12" t="s">
        <v>87</v>
      </c>
      <c r="BM152" s="12" t="s">
        <v>161</v>
      </c>
    </row>
    <row r="153" spans="2:65" s="1" customFormat="1" ht="27" x14ac:dyDescent="0.3">
      <c r="B153" s="23"/>
      <c r="C153" s="35"/>
      <c r="D153" s="140" t="s">
        <v>91</v>
      </c>
      <c r="E153" s="35"/>
      <c r="F153" s="141" t="s">
        <v>92</v>
      </c>
      <c r="G153" s="35"/>
      <c r="H153" s="35"/>
      <c r="I153" s="98"/>
      <c r="J153" s="35"/>
      <c r="K153" s="35"/>
      <c r="L153" s="33"/>
      <c r="M153" s="142"/>
      <c r="N153" s="24"/>
      <c r="O153" s="24"/>
      <c r="P153" s="24"/>
      <c r="Q153" s="24"/>
      <c r="R153" s="24"/>
      <c r="S153" s="24"/>
      <c r="T153" s="38"/>
      <c r="AT153" s="12" t="s">
        <v>91</v>
      </c>
      <c r="AU153" s="12" t="s">
        <v>42</v>
      </c>
    </row>
    <row r="154" spans="2:65" s="7" customFormat="1" x14ac:dyDescent="0.3">
      <c r="B154" s="143"/>
      <c r="C154" s="144"/>
      <c r="D154" s="140" t="s">
        <v>93</v>
      </c>
      <c r="E154" s="145" t="s">
        <v>7</v>
      </c>
      <c r="F154" s="146" t="s">
        <v>152</v>
      </c>
      <c r="G154" s="144"/>
      <c r="H154" s="147">
        <v>40</v>
      </c>
      <c r="I154" s="148"/>
      <c r="J154" s="144"/>
      <c r="K154" s="144"/>
      <c r="L154" s="149"/>
      <c r="M154" s="150"/>
      <c r="N154" s="151"/>
      <c r="O154" s="151"/>
      <c r="P154" s="151"/>
      <c r="Q154" s="151"/>
      <c r="R154" s="151"/>
      <c r="S154" s="151"/>
      <c r="T154" s="152"/>
      <c r="AT154" s="153" t="s">
        <v>93</v>
      </c>
      <c r="AU154" s="153" t="s">
        <v>42</v>
      </c>
      <c r="AV154" s="7" t="s">
        <v>42</v>
      </c>
      <c r="AW154" s="7" t="s">
        <v>21</v>
      </c>
      <c r="AX154" s="7" t="s">
        <v>39</v>
      </c>
      <c r="AY154" s="153" t="s">
        <v>80</v>
      </c>
    </row>
    <row r="155" spans="2:65" s="7" customFormat="1" x14ac:dyDescent="0.3">
      <c r="B155" s="143"/>
      <c r="C155" s="144"/>
      <c r="D155" s="140" t="s">
        <v>93</v>
      </c>
      <c r="E155" s="145" t="s">
        <v>7</v>
      </c>
      <c r="F155" s="146" t="s">
        <v>153</v>
      </c>
      <c r="G155" s="144"/>
      <c r="H155" s="147">
        <v>84</v>
      </c>
      <c r="I155" s="148"/>
      <c r="J155" s="144"/>
      <c r="K155" s="144"/>
      <c r="L155" s="149"/>
      <c r="M155" s="150"/>
      <c r="N155" s="151"/>
      <c r="O155" s="151"/>
      <c r="P155" s="151"/>
      <c r="Q155" s="151"/>
      <c r="R155" s="151"/>
      <c r="S155" s="151"/>
      <c r="T155" s="152"/>
      <c r="AT155" s="153" t="s">
        <v>93</v>
      </c>
      <c r="AU155" s="153" t="s">
        <v>42</v>
      </c>
      <c r="AV155" s="7" t="s">
        <v>42</v>
      </c>
      <c r="AW155" s="7" t="s">
        <v>21</v>
      </c>
      <c r="AX155" s="7" t="s">
        <v>39</v>
      </c>
      <c r="AY155" s="153" t="s">
        <v>80</v>
      </c>
    </row>
    <row r="156" spans="2:65" s="8" customFormat="1" x14ac:dyDescent="0.3">
      <c r="B156" s="154"/>
      <c r="C156" s="155"/>
      <c r="D156" s="156" t="s">
        <v>93</v>
      </c>
      <c r="E156" s="157" t="s">
        <v>7</v>
      </c>
      <c r="F156" s="158" t="s">
        <v>95</v>
      </c>
      <c r="G156" s="155"/>
      <c r="H156" s="159">
        <v>124</v>
      </c>
      <c r="I156" s="160"/>
      <c r="J156" s="155"/>
      <c r="K156" s="155"/>
      <c r="L156" s="161"/>
      <c r="M156" s="162"/>
      <c r="N156" s="163"/>
      <c r="O156" s="163"/>
      <c r="P156" s="163"/>
      <c r="Q156" s="163"/>
      <c r="R156" s="163"/>
      <c r="S156" s="163"/>
      <c r="T156" s="164"/>
      <c r="AT156" s="165" t="s">
        <v>93</v>
      </c>
      <c r="AU156" s="165" t="s">
        <v>42</v>
      </c>
      <c r="AV156" s="8" t="s">
        <v>87</v>
      </c>
      <c r="AW156" s="8" t="s">
        <v>21</v>
      </c>
      <c r="AX156" s="8" t="s">
        <v>9</v>
      </c>
      <c r="AY156" s="165" t="s">
        <v>80</v>
      </c>
    </row>
    <row r="157" spans="2:65" s="1" customFormat="1" ht="44.25" customHeight="1" x14ac:dyDescent="0.3">
      <c r="B157" s="23"/>
      <c r="C157" s="128" t="s">
        <v>3</v>
      </c>
      <c r="D157" s="128" t="s">
        <v>82</v>
      </c>
      <c r="E157" s="129" t="s">
        <v>162</v>
      </c>
      <c r="F157" s="130" t="s">
        <v>163</v>
      </c>
      <c r="G157" s="131" t="s">
        <v>124</v>
      </c>
      <c r="H157" s="132">
        <v>154</v>
      </c>
      <c r="I157" s="133"/>
      <c r="J157" s="134">
        <f>ROUND(I157*H157,2)</f>
        <v>0</v>
      </c>
      <c r="K157" s="130" t="s">
        <v>86</v>
      </c>
      <c r="L157" s="33"/>
      <c r="M157" s="135" t="s">
        <v>7</v>
      </c>
      <c r="N157" s="136" t="s">
        <v>28</v>
      </c>
      <c r="O157" s="24"/>
      <c r="P157" s="137">
        <f>O157*H157</f>
        <v>0</v>
      </c>
      <c r="Q157" s="137">
        <v>0</v>
      </c>
      <c r="R157" s="137">
        <f>Q157*H157</f>
        <v>0</v>
      </c>
      <c r="S157" s="137">
        <v>0</v>
      </c>
      <c r="T157" s="138">
        <f>S157*H157</f>
        <v>0</v>
      </c>
      <c r="AR157" s="12" t="s">
        <v>87</v>
      </c>
      <c r="AT157" s="12" t="s">
        <v>82</v>
      </c>
      <c r="AU157" s="12" t="s">
        <v>42</v>
      </c>
      <c r="AY157" s="12" t="s">
        <v>80</v>
      </c>
      <c r="BE157" s="139">
        <f>IF(N157="základní",J157,0)</f>
        <v>0</v>
      </c>
      <c r="BF157" s="139">
        <f>IF(N157="snížená",J157,0)</f>
        <v>0</v>
      </c>
      <c r="BG157" s="139">
        <f>IF(N157="zákl. přenesená",J157,0)</f>
        <v>0</v>
      </c>
      <c r="BH157" s="139">
        <f>IF(N157="sníž. přenesená",J157,0)</f>
        <v>0</v>
      </c>
      <c r="BI157" s="139">
        <f>IF(N157="nulová",J157,0)</f>
        <v>0</v>
      </c>
      <c r="BJ157" s="12" t="s">
        <v>9</v>
      </c>
      <c r="BK157" s="139">
        <f>ROUND(I157*H157,2)</f>
        <v>0</v>
      </c>
      <c r="BL157" s="12" t="s">
        <v>87</v>
      </c>
      <c r="BM157" s="12" t="s">
        <v>164</v>
      </c>
    </row>
    <row r="158" spans="2:65" s="1" customFormat="1" ht="94.5" x14ac:dyDescent="0.3">
      <c r="B158" s="23"/>
      <c r="C158" s="35"/>
      <c r="D158" s="140" t="s">
        <v>89</v>
      </c>
      <c r="E158" s="35"/>
      <c r="F158" s="141" t="s">
        <v>165</v>
      </c>
      <c r="G158" s="35"/>
      <c r="H158" s="35"/>
      <c r="I158" s="98"/>
      <c r="J158" s="35"/>
      <c r="K158" s="35"/>
      <c r="L158" s="33"/>
      <c r="M158" s="142"/>
      <c r="N158" s="24"/>
      <c r="O158" s="24"/>
      <c r="P158" s="24"/>
      <c r="Q158" s="24"/>
      <c r="R158" s="24"/>
      <c r="S158" s="24"/>
      <c r="T158" s="38"/>
      <c r="AT158" s="12" t="s">
        <v>89</v>
      </c>
      <c r="AU158" s="12" t="s">
        <v>42</v>
      </c>
    </row>
    <row r="159" spans="2:65" s="1" customFormat="1" ht="27" x14ac:dyDescent="0.3">
      <c r="B159" s="23"/>
      <c r="C159" s="35"/>
      <c r="D159" s="140" t="s">
        <v>91</v>
      </c>
      <c r="E159" s="35"/>
      <c r="F159" s="141" t="s">
        <v>166</v>
      </c>
      <c r="G159" s="35"/>
      <c r="H159" s="35"/>
      <c r="I159" s="98"/>
      <c r="J159" s="35"/>
      <c r="K159" s="35"/>
      <c r="L159" s="33"/>
      <c r="M159" s="142"/>
      <c r="N159" s="24"/>
      <c r="O159" s="24"/>
      <c r="P159" s="24"/>
      <c r="Q159" s="24"/>
      <c r="R159" s="24"/>
      <c r="S159" s="24"/>
      <c r="T159" s="38"/>
      <c r="AT159" s="12" t="s">
        <v>91</v>
      </c>
      <c r="AU159" s="12" t="s">
        <v>42</v>
      </c>
    </row>
    <row r="160" spans="2:65" s="7" customFormat="1" x14ac:dyDescent="0.3">
      <c r="B160" s="143"/>
      <c r="C160" s="144"/>
      <c r="D160" s="140" t="s">
        <v>93</v>
      </c>
      <c r="E160" s="145" t="s">
        <v>7</v>
      </c>
      <c r="F160" s="146" t="s">
        <v>133</v>
      </c>
      <c r="G160" s="144"/>
      <c r="H160" s="147">
        <v>17.600000000000001</v>
      </c>
      <c r="I160" s="148"/>
      <c r="J160" s="144"/>
      <c r="K160" s="144"/>
      <c r="L160" s="149"/>
      <c r="M160" s="150"/>
      <c r="N160" s="151"/>
      <c r="O160" s="151"/>
      <c r="P160" s="151"/>
      <c r="Q160" s="151"/>
      <c r="R160" s="151"/>
      <c r="S160" s="151"/>
      <c r="T160" s="152"/>
      <c r="AT160" s="153" t="s">
        <v>93</v>
      </c>
      <c r="AU160" s="153" t="s">
        <v>42</v>
      </c>
      <c r="AV160" s="7" t="s">
        <v>42</v>
      </c>
      <c r="AW160" s="7" t="s">
        <v>21</v>
      </c>
      <c r="AX160" s="7" t="s">
        <v>39</v>
      </c>
      <c r="AY160" s="153" t="s">
        <v>80</v>
      </c>
    </row>
    <row r="161" spans="2:65" s="7" customFormat="1" x14ac:dyDescent="0.3">
      <c r="B161" s="143"/>
      <c r="C161" s="144"/>
      <c r="D161" s="140" t="s">
        <v>93</v>
      </c>
      <c r="E161" s="145" t="s">
        <v>7</v>
      </c>
      <c r="F161" s="146" t="s">
        <v>134</v>
      </c>
      <c r="G161" s="144"/>
      <c r="H161" s="147">
        <v>44</v>
      </c>
      <c r="I161" s="148"/>
      <c r="J161" s="144"/>
      <c r="K161" s="144"/>
      <c r="L161" s="149"/>
      <c r="M161" s="150"/>
      <c r="N161" s="151"/>
      <c r="O161" s="151"/>
      <c r="P161" s="151"/>
      <c r="Q161" s="151"/>
      <c r="R161" s="151"/>
      <c r="S161" s="151"/>
      <c r="T161" s="152"/>
      <c r="AT161" s="153" t="s">
        <v>93</v>
      </c>
      <c r="AU161" s="153" t="s">
        <v>42</v>
      </c>
      <c r="AV161" s="7" t="s">
        <v>42</v>
      </c>
      <c r="AW161" s="7" t="s">
        <v>21</v>
      </c>
      <c r="AX161" s="7" t="s">
        <v>39</v>
      </c>
      <c r="AY161" s="153" t="s">
        <v>80</v>
      </c>
    </row>
    <row r="162" spans="2:65" s="7" customFormat="1" x14ac:dyDescent="0.3">
      <c r="B162" s="143"/>
      <c r="C162" s="144"/>
      <c r="D162" s="140" t="s">
        <v>93</v>
      </c>
      <c r="E162" s="145" t="s">
        <v>7</v>
      </c>
      <c r="F162" s="146" t="s">
        <v>135</v>
      </c>
      <c r="G162" s="144"/>
      <c r="H162" s="147">
        <v>92.4</v>
      </c>
      <c r="I162" s="148"/>
      <c r="J162" s="144"/>
      <c r="K162" s="144"/>
      <c r="L162" s="149"/>
      <c r="M162" s="150"/>
      <c r="N162" s="151"/>
      <c r="O162" s="151"/>
      <c r="P162" s="151"/>
      <c r="Q162" s="151"/>
      <c r="R162" s="151"/>
      <c r="S162" s="151"/>
      <c r="T162" s="152"/>
      <c r="AT162" s="153" t="s">
        <v>93</v>
      </c>
      <c r="AU162" s="153" t="s">
        <v>42</v>
      </c>
      <c r="AV162" s="7" t="s">
        <v>42</v>
      </c>
      <c r="AW162" s="7" t="s">
        <v>21</v>
      </c>
      <c r="AX162" s="7" t="s">
        <v>39</v>
      </c>
      <c r="AY162" s="153" t="s">
        <v>80</v>
      </c>
    </row>
    <row r="163" spans="2:65" s="8" customFormat="1" x14ac:dyDescent="0.3">
      <c r="B163" s="154"/>
      <c r="C163" s="155"/>
      <c r="D163" s="156" t="s">
        <v>93</v>
      </c>
      <c r="E163" s="157" t="s">
        <v>7</v>
      </c>
      <c r="F163" s="158" t="s">
        <v>95</v>
      </c>
      <c r="G163" s="155"/>
      <c r="H163" s="159">
        <v>154</v>
      </c>
      <c r="I163" s="160"/>
      <c r="J163" s="155"/>
      <c r="K163" s="155"/>
      <c r="L163" s="161"/>
      <c r="M163" s="162"/>
      <c r="N163" s="163"/>
      <c r="O163" s="163"/>
      <c r="P163" s="163"/>
      <c r="Q163" s="163"/>
      <c r="R163" s="163"/>
      <c r="S163" s="163"/>
      <c r="T163" s="164"/>
      <c r="AT163" s="165" t="s">
        <v>93</v>
      </c>
      <c r="AU163" s="165" t="s">
        <v>42</v>
      </c>
      <c r="AV163" s="8" t="s">
        <v>87</v>
      </c>
      <c r="AW163" s="8" t="s">
        <v>21</v>
      </c>
      <c r="AX163" s="8" t="s">
        <v>9</v>
      </c>
      <c r="AY163" s="165" t="s">
        <v>80</v>
      </c>
    </row>
    <row r="164" spans="2:65" s="1" customFormat="1" ht="44.25" customHeight="1" x14ac:dyDescent="0.3">
      <c r="B164" s="23"/>
      <c r="C164" s="128" t="s">
        <v>167</v>
      </c>
      <c r="D164" s="128" t="s">
        <v>82</v>
      </c>
      <c r="E164" s="129" t="s">
        <v>168</v>
      </c>
      <c r="F164" s="130" t="s">
        <v>169</v>
      </c>
      <c r="G164" s="131" t="s">
        <v>124</v>
      </c>
      <c r="H164" s="132">
        <v>62.48</v>
      </c>
      <c r="I164" s="133"/>
      <c r="J164" s="134">
        <f>ROUND(I164*H164,2)</f>
        <v>0</v>
      </c>
      <c r="K164" s="130" t="s">
        <v>86</v>
      </c>
      <c r="L164" s="33"/>
      <c r="M164" s="135" t="s">
        <v>7</v>
      </c>
      <c r="N164" s="136" t="s">
        <v>28</v>
      </c>
      <c r="O164" s="24"/>
      <c r="P164" s="137">
        <f>O164*H164</f>
        <v>0</v>
      </c>
      <c r="Q164" s="137">
        <v>0</v>
      </c>
      <c r="R164" s="137">
        <f>Q164*H164</f>
        <v>0</v>
      </c>
      <c r="S164" s="137">
        <v>0</v>
      </c>
      <c r="T164" s="138">
        <f>S164*H164</f>
        <v>0</v>
      </c>
      <c r="AR164" s="12" t="s">
        <v>87</v>
      </c>
      <c r="AT164" s="12" t="s">
        <v>82</v>
      </c>
      <c r="AU164" s="12" t="s">
        <v>42</v>
      </c>
      <c r="AY164" s="12" t="s">
        <v>80</v>
      </c>
      <c r="BE164" s="139">
        <f>IF(N164="základní",J164,0)</f>
        <v>0</v>
      </c>
      <c r="BF164" s="139">
        <f>IF(N164="snížená",J164,0)</f>
        <v>0</v>
      </c>
      <c r="BG164" s="139">
        <f>IF(N164="zákl. přenesená",J164,0)</f>
        <v>0</v>
      </c>
      <c r="BH164" s="139">
        <f>IF(N164="sníž. přenesená",J164,0)</f>
        <v>0</v>
      </c>
      <c r="BI164" s="139">
        <f>IF(N164="nulová",J164,0)</f>
        <v>0</v>
      </c>
      <c r="BJ164" s="12" t="s">
        <v>9</v>
      </c>
      <c r="BK164" s="139">
        <f>ROUND(I164*H164,2)</f>
        <v>0</v>
      </c>
      <c r="BL164" s="12" t="s">
        <v>87</v>
      </c>
      <c r="BM164" s="12" t="s">
        <v>170</v>
      </c>
    </row>
    <row r="165" spans="2:65" s="1" customFormat="1" ht="189" x14ac:dyDescent="0.3">
      <c r="B165" s="23"/>
      <c r="C165" s="35"/>
      <c r="D165" s="140" t="s">
        <v>89</v>
      </c>
      <c r="E165" s="35"/>
      <c r="F165" s="141" t="s">
        <v>171</v>
      </c>
      <c r="G165" s="35"/>
      <c r="H165" s="35"/>
      <c r="I165" s="98"/>
      <c r="J165" s="35"/>
      <c r="K165" s="35"/>
      <c r="L165" s="33"/>
      <c r="M165" s="142"/>
      <c r="N165" s="24"/>
      <c r="O165" s="24"/>
      <c r="P165" s="24"/>
      <c r="Q165" s="24"/>
      <c r="R165" s="24"/>
      <c r="S165" s="24"/>
      <c r="T165" s="38"/>
      <c r="AT165" s="12" t="s">
        <v>89</v>
      </c>
      <c r="AU165" s="12" t="s">
        <v>42</v>
      </c>
    </row>
    <row r="166" spans="2:65" s="1" customFormat="1" ht="27" x14ac:dyDescent="0.3">
      <c r="B166" s="23"/>
      <c r="C166" s="35"/>
      <c r="D166" s="140" t="s">
        <v>91</v>
      </c>
      <c r="E166" s="35"/>
      <c r="F166" s="141" t="s">
        <v>172</v>
      </c>
      <c r="G166" s="35"/>
      <c r="H166" s="35"/>
      <c r="I166" s="98"/>
      <c r="J166" s="35"/>
      <c r="K166" s="35"/>
      <c r="L166" s="33"/>
      <c r="M166" s="142"/>
      <c r="N166" s="24"/>
      <c r="O166" s="24"/>
      <c r="P166" s="24"/>
      <c r="Q166" s="24"/>
      <c r="R166" s="24"/>
      <c r="S166" s="24"/>
      <c r="T166" s="38"/>
      <c r="AT166" s="12" t="s">
        <v>91</v>
      </c>
      <c r="AU166" s="12" t="s">
        <v>42</v>
      </c>
    </row>
    <row r="167" spans="2:65" s="7" customFormat="1" x14ac:dyDescent="0.3">
      <c r="B167" s="143"/>
      <c r="C167" s="144"/>
      <c r="D167" s="140" t="s">
        <v>93</v>
      </c>
      <c r="E167" s="145" t="s">
        <v>7</v>
      </c>
      <c r="F167" s="146" t="s">
        <v>173</v>
      </c>
      <c r="G167" s="144"/>
      <c r="H167" s="147">
        <v>6.38</v>
      </c>
      <c r="I167" s="148"/>
      <c r="J167" s="144"/>
      <c r="K167" s="144"/>
      <c r="L167" s="149"/>
      <c r="M167" s="150"/>
      <c r="N167" s="151"/>
      <c r="O167" s="151"/>
      <c r="P167" s="151"/>
      <c r="Q167" s="151"/>
      <c r="R167" s="151"/>
      <c r="S167" s="151"/>
      <c r="T167" s="152"/>
      <c r="AT167" s="153" t="s">
        <v>93</v>
      </c>
      <c r="AU167" s="153" t="s">
        <v>42</v>
      </c>
      <c r="AV167" s="7" t="s">
        <v>42</v>
      </c>
      <c r="AW167" s="7" t="s">
        <v>21</v>
      </c>
      <c r="AX167" s="7" t="s">
        <v>39</v>
      </c>
      <c r="AY167" s="153" t="s">
        <v>80</v>
      </c>
    </row>
    <row r="168" spans="2:65" s="7" customFormat="1" x14ac:dyDescent="0.3">
      <c r="B168" s="143"/>
      <c r="C168" s="144"/>
      <c r="D168" s="140" t="s">
        <v>93</v>
      </c>
      <c r="E168" s="145" t="s">
        <v>7</v>
      </c>
      <c r="F168" s="146" t="s">
        <v>174</v>
      </c>
      <c r="G168" s="144"/>
      <c r="H168" s="147">
        <v>17.16</v>
      </c>
      <c r="I168" s="148"/>
      <c r="J168" s="144"/>
      <c r="K168" s="144"/>
      <c r="L168" s="149"/>
      <c r="M168" s="150"/>
      <c r="N168" s="151"/>
      <c r="O168" s="151"/>
      <c r="P168" s="151"/>
      <c r="Q168" s="151"/>
      <c r="R168" s="151"/>
      <c r="S168" s="151"/>
      <c r="T168" s="152"/>
      <c r="AT168" s="153" t="s">
        <v>93</v>
      </c>
      <c r="AU168" s="153" t="s">
        <v>42</v>
      </c>
      <c r="AV168" s="7" t="s">
        <v>42</v>
      </c>
      <c r="AW168" s="7" t="s">
        <v>21</v>
      </c>
      <c r="AX168" s="7" t="s">
        <v>39</v>
      </c>
      <c r="AY168" s="153" t="s">
        <v>80</v>
      </c>
    </row>
    <row r="169" spans="2:65" s="7" customFormat="1" x14ac:dyDescent="0.3">
      <c r="B169" s="143"/>
      <c r="C169" s="144"/>
      <c r="D169" s="140" t="s">
        <v>93</v>
      </c>
      <c r="E169" s="145" t="s">
        <v>7</v>
      </c>
      <c r="F169" s="146" t="s">
        <v>175</v>
      </c>
      <c r="G169" s="144"/>
      <c r="H169" s="147">
        <v>38.94</v>
      </c>
      <c r="I169" s="148"/>
      <c r="J169" s="144"/>
      <c r="K169" s="144"/>
      <c r="L169" s="149"/>
      <c r="M169" s="150"/>
      <c r="N169" s="151"/>
      <c r="O169" s="151"/>
      <c r="P169" s="151"/>
      <c r="Q169" s="151"/>
      <c r="R169" s="151"/>
      <c r="S169" s="151"/>
      <c r="T169" s="152"/>
      <c r="AT169" s="153" t="s">
        <v>93</v>
      </c>
      <c r="AU169" s="153" t="s">
        <v>42</v>
      </c>
      <c r="AV169" s="7" t="s">
        <v>42</v>
      </c>
      <c r="AW169" s="7" t="s">
        <v>21</v>
      </c>
      <c r="AX169" s="7" t="s">
        <v>39</v>
      </c>
      <c r="AY169" s="153" t="s">
        <v>80</v>
      </c>
    </row>
    <row r="170" spans="2:65" s="8" customFormat="1" x14ac:dyDescent="0.3">
      <c r="B170" s="154"/>
      <c r="C170" s="155"/>
      <c r="D170" s="156" t="s">
        <v>93</v>
      </c>
      <c r="E170" s="157" t="s">
        <v>7</v>
      </c>
      <c r="F170" s="158" t="s">
        <v>95</v>
      </c>
      <c r="G170" s="155"/>
      <c r="H170" s="159">
        <v>62.48</v>
      </c>
      <c r="I170" s="160"/>
      <c r="J170" s="155"/>
      <c r="K170" s="155"/>
      <c r="L170" s="161"/>
      <c r="M170" s="162"/>
      <c r="N170" s="163"/>
      <c r="O170" s="163"/>
      <c r="P170" s="163"/>
      <c r="Q170" s="163"/>
      <c r="R170" s="163"/>
      <c r="S170" s="163"/>
      <c r="T170" s="164"/>
      <c r="AT170" s="165" t="s">
        <v>93</v>
      </c>
      <c r="AU170" s="165" t="s">
        <v>42</v>
      </c>
      <c r="AV170" s="8" t="s">
        <v>87</v>
      </c>
      <c r="AW170" s="8" t="s">
        <v>21</v>
      </c>
      <c r="AX170" s="8" t="s">
        <v>9</v>
      </c>
      <c r="AY170" s="165" t="s">
        <v>80</v>
      </c>
    </row>
    <row r="171" spans="2:65" s="1" customFormat="1" ht="44.25" customHeight="1" x14ac:dyDescent="0.3">
      <c r="B171" s="23"/>
      <c r="C171" s="128" t="s">
        <v>176</v>
      </c>
      <c r="D171" s="128" t="s">
        <v>82</v>
      </c>
      <c r="E171" s="129" t="s">
        <v>177</v>
      </c>
      <c r="F171" s="130" t="s">
        <v>178</v>
      </c>
      <c r="G171" s="131" t="s">
        <v>124</v>
      </c>
      <c r="H171" s="132">
        <v>183.04</v>
      </c>
      <c r="I171" s="133"/>
      <c r="J171" s="134">
        <f>ROUND(I171*H171,2)</f>
        <v>0</v>
      </c>
      <c r="K171" s="130" t="s">
        <v>86</v>
      </c>
      <c r="L171" s="33"/>
      <c r="M171" s="135" t="s">
        <v>7</v>
      </c>
      <c r="N171" s="136" t="s">
        <v>28</v>
      </c>
      <c r="O171" s="24"/>
      <c r="P171" s="137">
        <f>O171*H171</f>
        <v>0</v>
      </c>
      <c r="Q171" s="137">
        <v>0</v>
      </c>
      <c r="R171" s="137">
        <f>Q171*H171</f>
        <v>0</v>
      </c>
      <c r="S171" s="137">
        <v>0</v>
      </c>
      <c r="T171" s="138">
        <f>S171*H171</f>
        <v>0</v>
      </c>
      <c r="AR171" s="12" t="s">
        <v>87</v>
      </c>
      <c r="AT171" s="12" t="s">
        <v>82</v>
      </c>
      <c r="AU171" s="12" t="s">
        <v>42</v>
      </c>
      <c r="AY171" s="12" t="s">
        <v>80</v>
      </c>
      <c r="BE171" s="139">
        <f>IF(N171="základní",J171,0)</f>
        <v>0</v>
      </c>
      <c r="BF171" s="139">
        <f>IF(N171="snížená",J171,0)</f>
        <v>0</v>
      </c>
      <c r="BG171" s="139">
        <f>IF(N171="zákl. přenesená",J171,0)</f>
        <v>0</v>
      </c>
      <c r="BH171" s="139">
        <f>IF(N171="sníž. přenesená",J171,0)</f>
        <v>0</v>
      </c>
      <c r="BI171" s="139">
        <f>IF(N171="nulová",J171,0)</f>
        <v>0</v>
      </c>
      <c r="BJ171" s="12" t="s">
        <v>9</v>
      </c>
      <c r="BK171" s="139">
        <f>ROUND(I171*H171,2)</f>
        <v>0</v>
      </c>
      <c r="BL171" s="12" t="s">
        <v>87</v>
      </c>
      <c r="BM171" s="12" t="s">
        <v>179</v>
      </c>
    </row>
    <row r="172" spans="2:65" s="1" customFormat="1" ht="189" x14ac:dyDescent="0.3">
      <c r="B172" s="23"/>
      <c r="C172" s="35"/>
      <c r="D172" s="140" t="s">
        <v>89</v>
      </c>
      <c r="E172" s="35"/>
      <c r="F172" s="141" t="s">
        <v>171</v>
      </c>
      <c r="G172" s="35"/>
      <c r="H172" s="35"/>
      <c r="I172" s="98"/>
      <c r="J172" s="35"/>
      <c r="K172" s="35"/>
      <c r="L172" s="33"/>
      <c r="M172" s="142"/>
      <c r="N172" s="24"/>
      <c r="O172" s="24"/>
      <c r="P172" s="24"/>
      <c r="Q172" s="24"/>
      <c r="R172" s="24"/>
      <c r="S172" s="24"/>
      <c r="T172" s="38"/>
      <c r="AT172" s="12" t="s">
        <v>89</v>
      </c>
      <c r="AU172" s="12" t="s">
        <v>42</v>
      </c>
    </row>
    <row r="173" spans="2:65" s="1" customFormat="1" ht="27" x14ac:dyDescent="0.3">
      <c r="B173" s="23"/>
      <c r="C173" s="35"/>
      <c r="D173" s="140" t="s">
        <v>91</v>
      </c>
      <c r="E173" s="35"/>
      <c r="F173" s="141" t="s">
        <v>180</v>
      </c>
      <c r="G173" s="35"/>
      <c r="H173" s="35"/>
      <c r="I173" s="98"/>
      <c r="J173" s="35"/>
      <c r="K173" s="35"/>
      <c r="L173" s="33"/>
      <c r="M173" s="142"/>
      <c r="N173" s="24"/>
      <c r="O173" s="24"/>
      <c r="P173" s="24"/>
      <c r="Q173" s="24"/>
      <c r="R173" s="24"/>
      <c r="S173" s="24"/>
      <c r="T173" s="38"/>
      <c r="AT173" s="12" t="s">
        <v>91</v>
      </c>
      <c r="AU173" s="12" t="s">
        <v>42</v>
      </c>
    </row>
    <row r="174" spans="2:65" s="7" customFormat="1" x14ac:dyDescent="0.3">
      <c r="B174" s="143"/>
      <c r="C174" s="144"/>
      <c r="D174" s="140" t="s">
        <v>93</v>
      </c>
      <c r="E174" s="145" t="s">
        <v>7</v>
      </c>
      <c r="F174" s="146" t="s">
        <v>133</v>
      </c>
      <c r="G174" s="144"/>
      <c r="H174" s="147">
        <v>17.600000000000001</v>
      </c>
      <c r="I174" s="148"/>
      <c r="J174" s="144"/>
      <c r="K174" s="144"/>
      <c r="L174" s="149"/>
      <c r="M174" s="150"/>
      <c r="N174" s="151"/>
      <c r="O174" s="151"/>
      <c r="P174" s="151"/>
      <c r="Q174" s="151"/>
      <c r="R174" s="151"/>
      <c r="S174" s="151"/>
      <c r="T174" s="152"/>
      <c r="AT174" s="153" t="s">
        <v>93</v>
      </c>
      <c r="AU174" s="153" t="s">
        <v>42</v>
      </c>
      <c r="AV174" s="7" t="s">
        <v>42</v>
      </c>
      <c r="AW174" s="7" t="s">
        <v>21</v>
      </c>
      <c r="AX174" s="7" t="s">
        <v>39</v>
      </c>
      <c r="AY174" s="153" t="s">
        <v>80</v>
      </c>
    </row>
    <row r="175" spans="2:65" s="7" customFormat="1" x14ac:dyDescent="0.3">
      <c r="B175" s="143"/>
      <c r="C175" s="144"/>
      <c r="D175" s="140" t="s">
        <v>93</v>
      </c>
      <c r="E175" s="145" t="s">
        <v>7</v>
      </c>
      <c r="F175" s="146" t="s">
        <v>134</v>
      </c>
      <c r="G175" s="144"/>
      <c r="H175" s="147">
        <v>44</v>
      </c>
      <c r="I175" s="148"/>
      <c r="J175" s="144"/>
      <c r="K175" s="144"/>
      <c r="L175" s="149"/>
      <c r="M175" s="150"/>
      <c r="N175" s="151"/>
      <c r="O175" s="151"/>
      <c r="P175" s="151"/>
      <c r="Q175" s="151"/>
      <c r="R175" s="151"/>
      <c r="S175" s="151"/>
      <c r="T175" s="152"/>
      <c r="AT175" s="153" t="s">
        <v>93</v>
      </c>
      <c r="AU175" s="153" t="s">
        <v>42</v>
      </c>
      <c r="AV175" s="7" t="s">
        <v>42</v>
      </c>
      <c r="AW175" s="7" t="s">
        <v>21</v>
      </c>
      <c r="AX175" s="7" t="s">
        <v>39</v>
      </c>
      <c r="AY175" s="153" t="s">
        <v>80</v>
      </c>
    </row>
    <row r="176" spans="2:65" s="7" customFormat="1" x14ac:dyDescent="0.3">
      <c r="B176" s="143"/>
      <c r="C176" s="144"/>
      <c r="D176" s="140" t="s">
        <v>93</v>
      </c>
      <c r="E176" s="145" t="s">
        <v>7</v>
      </c>
      <c r="F176" s="146" t="s">
        <v>135</v>
      </c>
      <c r="G176" s="144"/>
      <c r="H176" s="147">
        <v>92.4</v>
      </c>
      <c r="I176" s="148"/>
      <c r="J176" s="144"/>
      <c r="K176" s="144"/>
      <c r="L176" s="149"/>
      <c r="M176" s="150"/>
      <c r="N176" s="151"/>
      <c r="O176" s="151"/>
      <c r="P176" s="151"/>
      <c r="Q176" s="151"/>
      <c r="R176" s="151"/>
      <c r="S176" s="151"/>
      <c r="T176" s="152"/>
      <c r="AT176" s="153" t="s">
        <v>93</v>
      </c>
      <c r="AU176" s="153" t="s">
        <v>42</v>
      </c>
      <c r="AV176" s="7" t="s">
        <v>42</v>
      </c>
      <c r="AW176" s="7" t="s">
        <v>21</v>
      </c>
      <c r="AX176" s="7" t="s">
        <v>39</v>
      </c>
      <c r="AY176" s="153" t="s">
        <v>80</v>
      </c>
    </row>
    <row r="177" spans="2:65" s="7" customFormat="1" x14ac:dyDescent="0.3">
      <c r="B177" s="143"/>
      <c r="C177" s="144"/>
      <c r="D177" s="140" t="s">
        <v>93</v>
      </c>
      <c r="E177" s="145" t="s">
        <v>7</v>
      </c>
      <c r="F177" s="146" t="s">
        <v>181</v>
      </c>
      <c r="G177" s="144"/>
      <c r="H177" s="147">
        <v>4.84</v>
      </c>
      <c r="I177" s="148"/>
      <c r="J177" s="144"/>
      <c r="K177" s="144"/>
      <c r="L177" s="149"/>
      <c r="M177" s="150"/>
      <c r="N177" s="151"/>
      <c r="O177" s="151"/>
      <c r="P177" s="151"/>
      <c r="Q177" s="151"/>
      <c r="R177" s="151"/>
      <c r="S177" s="151"/>
      <c r="T177" s="152"/>
      <c r="AT177" s="153" t="s">
        <v>93</v>
      </c>
      <c r="AU177" s="153" t="s">
        <v>42</v>
      </c>
      <c r="AV177" s="7" t="s">
        <v>42</v>
      </c>
      <c r="AW177" s="7" t="s">
        <v>21</v>
      </c>
      <c r="AX177" s="7" t="s">
        <v>39</v>
      </c>
      <c r="AY177" s="153" t="s">
        <v>80</v>
      </c>
    </row>
    <row r="178" spans="2:65" s="7" customFormat="1" x14ac:dyDescent="0.3">
      <c r="B178" s="143"/>
      <c r="C178" s="144"/>
      <c r="D178" s="140" t="s">
        <v>93</v>
      </c>
      <c r="E178" s="145" t="s">
        <v>7</v>
      </c>
      <c r="F178" s="146" t="s">
        <v>182</v>
      </c>
      <c r="G178" s="144"/>
      <c r="H178" s="147">
        <v>9.68</v>
      </c>
      <c r="I178" s="148"/>
      <c r="J178" s="144"/>
      <c r="K178" s="144"/>
      <c r="L178" s="149"/>
      <c r="M178" s="150"/>
      <c r="N178" s="151"/>
      <c r="O178" s="151"/>
      <c r="P178" s="151"/>
      <c r="Q178" s="151"/>
      <c r="R178" s="151"/>
      <c r="S178" s="151"/>
      <c r="T178" s="152"/>
      <c r="AT178" s="153" t="s">
        <v>93</v>
      </c>
      <c r="AU178" s="153" t="s">
        <v>42</v>
      </c>
      <c r="AV178" s="7" t="s">
        <v>42</v>
      </c>
      <c r="AW178" s="7" t="s">
        <v>21</v>
      </c>
      <c r="AX178" s="7" t="s">
        <v>39</v>
      </c>
      <c r="AY178" s="153" t="s">
        <v>80</v>
      </c>
    </row>
    <row r="179" spans="2:65" s="7" customFormat="1" x14ac:dyDescent="0.3">
      <c r="B179" s="143"/>
      <c r="C179" s="144"/>
      <c r="D179" s="140" t="s">
        <v>93</v>
      </c>
      <c r="E179" s="145" t="s">
        <v>7</v>
      </c>
      <c r="F179" s="146" t="s">
        <v>183</v>
      </c>
      <c r="G179" s="144"/>
      <c r="H179" s="147">
        <v>14.52</v>
      </c>
      <c r="I179" s="148"/>
      <c r="J179" s="144"/>
      <c r="K179" s="144"/>
      <c r="L179" s="149"/>
      <c r="M179" s="150"/>
      <c r="N179" s="151"/>
      <c r="O179" s="151"/>
      <c r="P179" s="151"/>
      <c r="Q179" s="151"/>
      <c r="R179" s="151"/>
      <c r="S179" s="151"/>
      <c r="T179" s="152"/>
      <c r="AT179" s="153" t="s">
        <v>93</v>
      </c>
      <c r="AU179" s="153" t="s">
        <v>42</v>
      </c>
      <c r="AV179" s="7" t="s">
        <v>42</v>
      </c>
      <c r="AW179" s="7" t="s">
        <v>21</v>
      </c>
      <c r="AX179" s="7" t="s">
        <v>39</v>
      </c>
      <c r="AY179" s="153" t="s">
        <v>80</v>
      </c>
    </row>
    <row r="180" spans="2:65" s="8" customFormat="1" x14ac:dyDescent="0.3">
      <c r="B180" s="154"/>
      <c r="C180" s="155"/>
      <c r="D180" s="156" t="s">
        <v>93</v>
      </c>
      <c r="E180" s="157" t="s">
        <v>7</v>
      </c>
      <c r="F180" s="158" t="s">
        <v>95</v>
      </c>
      <c r="G180" s="155"/>
      <c r="H180" s="159">
        <v>183.04</v>
      </c>
      <c r="I180" s="160"/>
      <c r="J180" s="155"/>
      <c r="K180" s="155"/>
      <c r="L180" s="161"/>
      <c r="M180" s="162"/>
      <c r="N180" s="163"/>
      <c r="O180" s="163"/>
      <c r="P180" s="163"/>
      <c r="Q180" s="163"/>
      <c r="R180" s="163"/>
      <c r="S180" s="163"/>
      <c r="T180" s="164"/>
      <c r="AT180" s="165" t="s">
        <v>93</v>
      </c>
      <c r="AU180" s="165" t="s">
        <v>42</v>
      </c>
      <c r="AV180" s="8" t="s">
        <v>87</v>
      </c>
      <c r="AW180" s="8" t="s">
        <v>21</v>
      </c>
      <c r="AX180" s="8" t="s">
        <v>9</v>
      </c>
      <c r="AY180" s="165" t="s">
        <v>80</v>
      </c>
    </row>
    <row r="181" spans="2:65" s="1" customFormat="1" ht="44.25" customHeight="1" x14ac:dyDescent="0.3">
      <c r="B181" s="23"/>
      <c r="C181" s="128" t="s">
        <v>184</v>
      </c>
      <c r="D181" s="128" t="s">
        <v>82</v>
      </c>
      <c r="E181" s="129" t="s">
        <v>185</v>
      </c>
      <c r="F181" s="130" t="s">
        <v>186</v>
      </c>
      <c r="G181" s="131" t="s">
        <v>124</v>
      </c>
      <c r="H181" s="132">
        <v>374.88</v>
      </c>
      <c r="I181" s="133"/>
      <c r="J181" s="134">
        <f>ROUND(I181*H181,2)</f>
        <v>0</v>
      </c>
      <c r="K181" s="130" t="s">
        <v>86</v>
      </c>
      <c r="L181" s="33"/>
      <c r="M181" s="135" t="s">
        <v>7</v>
      </c>
      <c r="N181" s="136" t="s">
        <v>28</v>
      </c>
      <c r="O181" s="24"/>
      <c r="P181" s="137">
        <f>O181*H181</f>
        <v>0</v>
      </c>
      <c r="Q181" s="137">
        <v>0</v>
      </c>
      <c r="R181" s="137">
        <f>Q181*H181</f>
        <v>0</v>
      </c>
      <c r="S181" s="137">
        <v>0</v>
      </c>
      <c r="T181" s="138">
        <f>S181*H181</f>
        <v>0</v>
      </c>
      <c r="AR181" s="12" t="s">
        <v>87</v>
      </c>
      <c r="AT181" s="12" t="s">
        <v>82</v>
      </c>
      <c r="AU181" s="12" t="s">
        <v>42</v>
      </c>
      <c r="AY181" s="12" t="s">
        <v>80</v>
      </c>
      <c r="BE181" s="139">
        <f>IF(N181="základní",J181,0)</f>
        <v>0</v>
      </c>
      <c r="BF181" s="139">
        <f>IF(N181="snížená",J181,0)</f>
        <v>0</v>
      </c>
      <c r="BG181" s="139">
        <f>IF(N181="zákl. přenesená",J181,0)</f>
        <v>0</v>
      </c>
      <c r="BH181" s="139">
        <f>IF(N181="sníž. přenesená",J181,0)</f>
        <v>0</v>
      </c>
      <c r="BI181" s="139">
        <f>IF(N181="nulová",J181,0)</f>
        <v>0</v>
      </c>
      <c r="BJ181" s="12" t="s">
        <v>9</v>
      </c>
      <c r="BK181" s="139">
        <f>ROUND(I181*H181,2)</f>
        <v>0</v>
      </c>
      <c r="BL181" s="12" t="s">
        <v>87</v>
      </c>
      <c r="BM181" s="12" t="s">
        <v>187</v>
      </c>
    </row>
    <row r="182" spans="2:65" s="1" customFormat="1" ht="189" x14ac:dyDescent="0.3">
      <c r="B182" s="23"/>
      <c r="C182" s="35"/>
      <c r="D182" s="140" t="s">
        <v>89</v>
      </c>
      <c r="E182" s="35"/>
      <c r="F182" s="141" t="s">
        <v>171</v>
      </c>
      <c r="G182" s="35"/>
      <c r="H182" s="35"/>
      <c r="I182" s="98"/>
      <c r="J182" s="35"/>
      <c r="K182" s="35"/>
      <c r="L182" s="33"/>
      <c r="M182" s="142"/>
      <c r="N182" s="24"/>
      <c r="O182" s="24"/>
      <c r="P182" s="24"/>
      <c r="Q182" s="24"/>
      <c r="R182" s="24"/>
      <c r="S182" s="24"/>
      <c r="T182" s="38"/>
      <c r="AT182" s="12" t="s">
        <v>89</v>
      </c>
      <c r="AU182" s="12" t="s">
        <v>42</v>
      </c>
    </row>
    <row r="183" spans="2:65" s="1" customFormat="1" ht="40.5" x14ac:dyDescent="0.3">
      <c r="B183" s="23"/>
      <c r="C183" s="35"/>
      <c r="D183" s="140" t="s">
        <v>91</v>
      </c>
      <c r="E183" s="35"/>
      <c r="F183" s="141" t="s">
        <v>188</v>
      </c>
      <c r="G183" s="35"/>
      <c r="H183" s="35"/>
      <c r="I183" s="98"/>
      <c r="J183" s="35"/>
      <c r="K183" s="35"/>
      <c r="L183" s="33"/>
      <c r="M183" s="142"/>
      <c r="N183" s="24"/>
      <c r="O183" s="24"/>
      <c r="P183" s="24"/>
      <c r="Q183" s="24"/>
      <c r="R183" s="24"/>
      <c r="S183" s="24"/>
      <c r="T183" s="38"/>
      <c r="AT183" s="12" t="s">
        <v>91</v>
      </c>
      <c r="AU183" s="12" t="s">
        <v>42</v>
      </c>
    </row>
    <row r="184" spans="2:65" s="7" customFormat="1" x14ac:dyDescent="0.3">
      <c r="B184" s="143"/>
      <c r="C184" s="144"/>
      <c r="D184" s="140" t="s">
        <v>93</v>
      </c>
      <c r="E184" s="145" t="s">
        <v>7</v>
      </c>
      <c r="F184" s="146" t="s">
        <v>189</v>
      </c>
      <c r="G184" s="144"/>
      <c r="H184" s="147">
        <v>38.28</v>
      </c>
      <c r="I184" s="148"/>
      <c r="J184" s="144"/>
      <c r="K184" s="144"/>
      <c r="L184" s="149"/>
      <c r="M184" s="150"/>
      <c r="N184" s="151"/>
      <c r="O184" s="151"/>
      <c r="P184" s="151"/>
      <c r="Q184" s="151"/>
      <c r="R184" s="151"/>
      <c r="S184" s="151"/>
      <c r="T184" s="152"/>
      <c r="AT184" s="153" t="s">
        <v>93</v>
      </c>
      <c r="AU184" s="153" t="s">
        <v>42</v>
      </c>
      <c r="AV184" s="7" t="s">
        <v>42</v>
      </c>
      <c r="AW184" s="7" t="s">
        <v>21</v>
      </c>
      <c r="AX184" s="7" t="s">
        <v>39</v>
      </c>
      <c r="AY184" s="153" t="s">
        <v>80</v>
      </c>
    </row>
    <row r="185" spans="2:65" s="7" customFormat="1" x14ac:dyDescent="0.3">
      <c r="B185" s="143"/>
      <c r="C185" s="144"/>
      <c r="D185" s="140" t="s">
        <v>93</v>
      </c>
      <c r="E185" s="145" t="s">
        <v>7</v>
      </c>
      <c r="F185" s="146" t="s">
        <v>190</v>
      </c>
      <c r="G185" s="144"/>
      <c r="H185" s="147">
        <v>102.96</v>
      </c>
      <c r="I185" s="148"/>
      <c r="J185" s="144"/>
      <c r="K185" s="144"/>
      <c r="L185" s="149"/>
      <c r="M185" s="150"/>
      <c r="N185" s="151"/>
      <c r="O185" s="151"/>
      <c r="P185" s="151"/>
      <c r="Q185" s="151"/>
      <c r="R185" s="151"/>
      <c r="S185" s="151"/>
      <c r="T185" s="152"/>
      <c r="AT185" s="153" t="s">
        <v>93</v>
      </c>
      <c r="AU185" s="153" t="s">
        <v>42</v>
      </c>
      <c r="AV185" s="7" t="s">
        <v>42</v>
      </c>
      <c r="AW185" s="7" t="s">
        <v>21</v>
      </c>
      <c r="AX185" s="7" t="s">
        <v>39</v>
      </c>
      <c r="AY185" s="153" t="s">
        <v>80</v>
      </c>
    </row>
    <row r="186" spans="2:65" s="7" customFormat="1" x14ac:dyDescent="0.3">
      <c r="B186" s="143"/>
      <c r="C186" s="144"/>
      <c r="D186" s="140" t="s">
        <v>93</v>
      </c>
      <c r="E186" s="145" t="s">
        <v>7</v>
      </c>
      <c r="F186" s="146" t="s">
        <v>191</v>
      </c>
      <c r="G186" s="144"/>
      <c r="H186" s="147">
        <v>233.64</v>
      </c>
      <c r="I186" s="148"/>
      <c r="J186" s="144"/>
      <c r="K186" s="144"/>
      <c r="L186" s="149"/>
      <c r="M186" s="150"/>
      <c r="N186" s="151"/>
      <c r="O186" s="151"/>
      <c r="P186" s="151"/>
      <c r="Q186" s="151"/>
      <c r="R186" s="151"/>
      <c r="S186" s="151"/>
      <c r="T186" s="152"/>
      <c r="AT186" s="153" t="s">
        <v>93</v>
      </c>
      <c r="AU186" s="153" t="s">
        <v>42</v>
      </c>
      <c r="AV186" s="7" t="s">
        <v>42</v>
      </c>
      <c r="AW186" s="7" t="s">
        <v>21</v>
      </c>
      <c r="AX186" s="7" t="s">
        <v>39</v>
      </c>
      <c r="AY186" s="153" t="s">
        <v>80</v>
      </c>
    </row>
    <row r="187" spans="2:65" s="8" customFormat="1" x14ac:dyDescent="0.3">
      <c r="B187" s="154"/>
      <c r="C187" s="155"/>
      <c r="D187" s="156" t="s">
        <v>93</v>
      </c>
      <c r="E187" s="157" t="s">
        <v>7</v>
      </c>
      <c r="F187" s="158" t="s">
        <v>95</v>
      </c>
      <c r="G187" s="155"/>
      <c r="H187" s="159">
        <v>374.88</v>
      </c>
      <c r="I187" s="160"/>
      <c r="J187" s="155"/>
      <c r="K187" s="155"/>
      <c r="L187" s="161"/>
      <c r="M187" s="162"/>
      <c r="N187" s="163"/>
      <c r="O187" s="163"/>
      <c r="P187" s="163"/>
      <c r="Q187" s="163"/>
      <c r="R187" s="163"/>
      <c r="S187" s="163"/>
      <c r="T187" s="164"/>
      <c r="AT187" s="165" t="s">
        <v>93</v>
      </c>
      <c r="AU187" s="165" t="s">
        <v>42</v>
      </c>
      <c r="AV187" s="8" t="s">
        <v>87</v>
      </c>
      <c r="AW187" s="8" t="s">
        <v>21</v>
      </c>
      <c r="AX187" s="8" t="s">
        <v>9</v>
      </c>
      <c r="AY187" s="165" t="s">
        <v>80</v>
      </c>
    </row>
    <row r="188" spans="2:65" s="1" customFormat="1" ht="31.5" customHeight="1" x14ac:dyDescent="0.3">
      <c r="B188" s="23"/>
      <c r="C188" s="128" t="s">
        <v>192</v>
      </c>
      <c r="D188" s="128" t="s">
        <v>82</v>
      </c>
      <c r="E188" s="129" t="s">
        <v>193</v>
      </c>
      <c r="F188" s="130" t="s">
        <v>194</v>
      </c>
      <c r="G188" s="131" t="s">
        <v>124</v>
      </c>
      <c r="H188" s="132">
        <v>62.48</v>
      </c>
      <c r="I188" s="133"/>
      <c r="J188" s="134">
        <f>ROUND(I188*H188,2)</f>
        <v>0</v>
      </c>
      <c r="K188" s="130" t="s">
        <v>86</v>
      </c>
      <c r="L188" s="33"/>
      <c r="M188" s="135" t="s">
        <v>7</v>
      </c>
      <c r="N188" s="136" t="s">
        <v>28</v>
      </c>
      <c r="O188" s="24"/>
      <c r="P188" s="137">
        <f>O188*H188</f>
        <v>0</v>
      </c>
      <c r="Q188" s="137">
        <v>0</v>
      </c>
      <c r="R188" s="137">
        <f>Q188*H188</f>
        <v>0</v>
      </c>
      <c r="S188" s="137">
        <v>0</v>
      </c>
      <c r="T188" s="138">
        <f>S188*H188</f>
        <v>0</v>
      </c>
      <c r="AR188" s="12" t="s">
        <v>87</v>
      </c>
      <c r="AT188" s="12" t="s">
        <v>82</v>
      </c>
      <c r="AU188" s="12" t="s">
        <v>42</v>
      </c>
      <c r="AY188" s="12" t="s">
        <v>80</v>
      </c>
      <c r="BE188" s="139">
        <f>IF(N188="základní",J188,0)</f>
        <v>0</v>
      </c>
      <c r="BF188" s="139">
        <f>IF(N188="snížená",J188,0)</f>
        <v>0</v>
      </c>
      <c r="BG188" s="139">
        <f>IF(N188="zákl. přenesená",J188,0)</f>
        <v>0</v>
      </c>
      <c r="BH188" s="139">
        <f>IF(N188="sníž. přenesená",J188,0)</f>
        <v>0</v>
      </c>
      <c r="BI188" s="139">
        <f>IF(N188="nulová",J188,0)</f>
        <v>0</v>
      </c>
      <c r="BJ188" s="12" t="s">
        <v>9</v>
      </c>
      <c r="BK188" s="139">
        <f>ROUND(I188*H188,2)</f>
        <v>0</v>
      </c>
      <c r="BL188" s="12" t="s">
        <v>87</v>
      </c>
      <c r="BM188" s="12" t="s">
        <v>195</v>
      </c>
    </row>
    <row r="189" spans="2:65" s="1" customFormat="1" ht="148.5" x14ac:dyDescent="0.3">
      <c r="B189" s="23"/>
      <c r="C189" s="35"/>
      <c r="D189" s="140" t="s">
        <v>89</v>
      </c>
      <c r="E189" s="35"/>
      <c r="F189" s="141" t="s">
        <v>196</v>
      </c>
      <c r="G189" s="35"/>
      <c r="H189" s="35"/>
      <c r="I189" s="98"/>
      <c r="J189" s="35"/>
      <c r="K189" s="35"/>
      <c r="L189" s="33"/>
      <c r="M189" s="142"/>
      <c r="N189" s="24"/>
      <c r="O189" s="24"/>
      <c r="P189" s="24"/>
      <c r="Q189" s="24"/>
      <c r="R189" s="24"/>
      <c r="S189" s="24"/>
      <c r="T189" s="38"/>
      <c r="AT189" s="12" t="s">
        <v>89</v>
      </c>
      <c r="AU189" s="12" t="s">
        <v>42</v>
      </c>
    </row>
    <row r="190" spans="2:65" s="1" customFormat="1" ht="27" x14ac:dyDescent="0.3">
      <c r="B190" s="23"/>
      <c r="C190" s="35"/>
      <c r="D190" s="140" t="s">
        <v>91</v>
      </c>
      <c r="E190" s="35"/>
      <c r="F190" s="141" t="s">
        <v>180</v>
      </c>
      <c r="G190" s="35"/>
      <c r="H190" s="35"/>
      <c r="I190" s="98"/>
      <c r="J190" s="35"/>
      <c r="K190" s="35"/>
      <c r="L190" s="33"/>
      <c r="M190" s="142"/>
      <c r="N190" s="24"/>
      <c r="O190" s="24"/>
      <c r="P190" s="24"/>
      <c r="Q190" s="24"/>
      <c r="R190" s="24"/>
      <c r="S190" s="24"/>
      <c r="T190" s="38"/>
      <c r="AT190" s="12" t="s">
        <v>91</v>
      </c>
      <c r="AU190" s="12" t="s">
        <v>42</v>
      </c>
    </row>
    <row r="191" spans="2:65" s="7" customFormat="1" x14ac:dyDescent="0.3">
      <c r="B191" s="143"/>
      <c r="C191" s="144"/>
      <c r="D191" s="140" t="s">
        <v>93</v>
      </c>
      <c r="E191" s="145" t="s">
        <v>7</v>
      </c>
      <c r="F191" s="146" t="s">
        <v>173</v>
      </c>
      <c r="G191" s="144"/>
      <c r="H191" s="147">
        <v>6.38</v>
      </c>
      <c r="I191" s="148"/>
      <c r="J191" s="144"/>
      <c r="K191" s="144"/>
      <c r="L191" s="149"/>
      <c r="M191" s="150"/>
      <c r="N191" s="151"/>
      <c r="O191" s="151"/>
      <c r="P191" s="151"/>
      <c r="Q191" s="151"/>
      <c r="R191" s="151"/>
      <c r="S191" s="151"/>
      <c r="T191" s="152"/>
      <c r="AT191" s="153" t="s">
        <v>93</v>
      </c>
      <c r="AU191" s="153" t="s">
        <v>42</v>
      </c>
      <c r="AV191" s="7" t="s">
        <v>42</v>
      </c>
      <c r="AW191" s="7" t="s">
        <v>21</v>
      </c>
      <c r="AX191" s="7" t="s">
        <v>39</v>
      </c>
      <c r="AY191" s="153" t="s">
        <v>80</v>
      </c>
    </row>
    <row r="192" spans="2:65" s="7" customFormat="1" x14ac:dyDescent="0.3">
      <c r="B192" s="143"/>
      <c r="C192" s="144"/>
      <c r="D192" s="140" t="s">
        <v>93</v>
      </c>
      <c r="E192" s="145" t="s">
        <v>7</v>
      </c>
      <c r="F192" s="146" t="s">
        <v>174</v>
      </c>
      <c r="G192" s="144"/>
      <c r="H192" s="147">
        <v>17.16</v>
      </c>
      <c r="I192" s="148"/>
      <c r="J192" s="144"/>
      <c r="K192" s="144"/>
      <c r="L192" s="149"/>
      <c r="M192" s="150"/>
      <c r="N192" s="151"/>
      <c r="O192" s="151"/>
      <c r="P192" s="151"/>
      <c r="Q192" s="151"/>
      <c r="R192" s="151"/>
      <c r="S192" s="151"/>
      <c r="T192" s="152"/>
      <c r="AT192" s="153" t="s">
        <v>93</v>
      </c>
      <c r="AU192" s="153" t="s">
        <v>42</v>
      </c>
      <c r="AV192" s="7" t="s">
        <v>42</v>
      </c>
      <c r="AW192" s="7" t="s">
        <v>21</v>
      </c>
      <c r="AX192" s="7" t="s">
        <v>39</v>
      </c>
      <c r="AY192" s="153" t="s">
        <v>80</v>
      </c>
    </row>
    <row r="193" spans="2:65" s="7" customFormat="1" x14ac:dyDescent="0.3">
      <c r="B193" s="143"/>
      <c r="C193" s="144"/>
      <c r="D193" s="140" t="s">
        <v>93</v>
      </c>
      <c r="E193" s="145" t="s">
        <v>7</v>
      </c>
      <c r="F193" s="146" t="s">
        <v>175</v>
      </c>
      <c r="G193" s="144"/>
      <c r="H193" s="147">
        <v>38.94</v>
      </c>
      <c r="I193" s="148"/>
      <c r="J193" s="144"/>
      <c r="K193" s="144"/>
      <c r="L193" s="149"/>
      <c r="M193" s="150"/>
      <c r="N193" s="151"/>
      <c r="O193" s="151"/>
      <c r="P193" s="151"/>
      <c r="Q193" s="151"/>
      <c r="R193" s="151"/>
      <c r="S193" s="151"/>
      <c r="T193" s="152"/>
      <c r="AT193" s="153" t="s">
        <v>93</v>
      </c>
      <c r="AU193" s="153" t="s">
        <v>42</v>
      </c>
      <c r="AV193" s="7" t="s">
        <v>42</v>
      </c>
      <c r="AW193" s="7" t="s">
        <v>21</v>
      </c>
      <c r="AX193" s="7" t="s">
        <v>39</v>
      </c>
      <c r="AY193" s="153" t="s">
        <v>80</v>
      </c>
    </row>
    <row r="194" spans="2:65" s="8" customFormat="1" x14ac:dyDescent="0.3">
      <c r="B194" s="154"/>
      <c r="C194" s="155"/>
      <c r="D194" s="156" t="s">
        <v>93</v>
      </c>
      <c r="E194" s="157" t="s">
        <v>7</v>
      </c>
      <c r="F194" s="158" t="s">
        <v>95</v>
      </c>
      <c r="G194" s="155"/>
      <c r="H194" s="159">
        <v>62.48</v>
      </c>
      <c r="I194" s="160"/>
      <c r="J194" s="155"/>
      <c r="K194" s="155"/>
      <c r="L194" s="161"/>
      <c r="M194" s="162"/>
      <c r="N194" s="163"/>
      <c r="O194" s="163"/>
      <c r="P194" s="163"/>
      <c r="Q194" s="163"/>
      <c r="R194" s="163"/>
      <c r="S194" s="163"/>
      <c r="T194" s="164"/>
      <c r="AT194" s="165" t="s">
        <v>93</v>
      </c>
      <c r="AU194" s="165" t="s">
        <v>42</v>
      </c>
      <c r="AV194" s="8" t="s">
        <v>87</v>
      </c>
      <c r="AW194" s="8" t="s">
        <v>21</v>
      </c>
      <c r="AX194" s="8" t="s">
        <v>9</v>
      </c>
      <c r="AY194" s="165" t="s">
        <v>80</v>
      </c>
    </row>
    <row r="195" spans="2:65" s="1" customFormat="1" ht="22.5" customHeight="1" x14ac:dyDescent="0.3">
      <c r="B195" s="23"/>
      <c r="C195" s="128" t="s">
        <v>197</v>
      </c>
      <c r="D195" s="128" t="s">
        <v>82</v>
      </c>
      <c r="E195" s="129" t="s">
        <v>198</v>
      </c>
      <c r="F195" s="130" t="s">
        <v>199</v>
      </c>
      <c r="G195" s="131" t="s">
        <v>124</v>
      </c>
      <c r="H195" s="132">
        <v>62.48</v>
      </c>
      <c r="I195" s="133"/>
      <c r="J195" s="134">
        <f>ROUND(I195*H195,2)</f>
        <v>0</v>
      </c>
      <c r="K195" s="130" t="s">
        <v>86</v>
      </c>
      <c r="L195" s="33"/>
      <c r="M195" s="135" t="s">
        <v>7</v>
      </c>
      <c r="N195" s="136" t="s">
        <v>28</v>
      </c>
      <c r="O195" s="24"/>
      <c r="P195" s="137">
        <f>O195*H195</f>
        <v>0</v>
      </c>
      <c r="Q195" s="137">
        <v>0</v>
      </c>
      <c r="R195" s="137">
        <f>Q195*H195</f>
        <v>0</v>
      </c>
      <c r="S195" s="137">
        <v>0</v>
      </c>
      <c r="T195" s="138">
        <f>S195*H195</f>
        <v>0</v>
      </c>
      <c r="AR195" s="12" t="s">
        <v>87</v>
      </c>
      <c r="AT195" s="12" t="s">
        <v>82</v>
      </c>
      <c r="AU195" s="12" t="s">
        <v>42</v>
      </c>
      <c r="AY195" s="12" t="s">
        <v>80</v>
      </c>
      <c r="BE195" s="139">
        <f>IF(N195="základní",J195,0)</f>
        <v>0</v>
      </c>
      <c r="BF195" s="139">
        <f>IF(N195="snížená",J195,0)</f>
        <v>0</v>
      </c>
      <c r="BG195" s="139">
        <f>IF(N195="zákl. přenesená",J195,0)</f>
        <v>0</v>
      </c>
      <c r="BH195" s="139">
        <f>IF(N195="sníž. přenesená",J195,0)</f>
        <v>0</v>
      </c>
      <c r="BI195" s="139">
        <f>IF(N195="nulová",J195,0)</f>
        <v>0</v>
      </c>
      <c r="BJ195" s="12" t="s">
        <v>9</v>
      </c>
      <c r="BK195" s="139">
        <f>ROUND(I195*H195,2)</f>
        <v>0</v>
      </c>
      <c r="BL195" s="12" t="s">
        <v>87</v>
      </c>
      <c r="BM195" s="12" t="s">
        <v>200</v>
      </c>
    </row>
    <row r="196" spans="2:65" s="1" customFormat="1" ht="297" x14ac:dyDescent="0.3">
      <c r="B196" s="23"/>
      <c r="C196" s="35"/>
      <c r="D196" s="140" t="s">
        <v>89</v>
      </c>
      <c r="E196" s="35"/>
      <c r="F196" s="141" t="s">
        <v>201</v>
      </c>
      <c r="G196" s="35"/>
      <c r="H196" s="35"/>
      <c r="I196" s="98"/>
      <c r="J196" s="35"/>
      <c r="K196" s="35"/>
      <c r="L196" s="33"/>
      <c r="M196" s="142"/>
      <c r="N196" s="24"/>
      <c r="O196" s="24"/>
      <c r="P196" s="24"/>
      <c r="Q196" s="24"/>
      <c r="R196" s="24"/>
      <c r="S196" s="24"/>
      <c r="T196" s="38"/>
      <c r="AT196" s="12" t="s">
        <v>89</v>
      </c>
      <c r="AU196" s="12" t="s">
        <v>42</v>
      </c>
    </row>
    <row r="197" spans="2:65" s="1" customFormat="1" ht="27" x14ac:dyDescent="0.3">
      <c r="B197" s="23"/>
      <c r="C197" s="35"/>
      <c r="D197" s="140" t="s">
        <v>91</v>
      </c>
      <c r="E197" s="35"/>
      <c r="F197" s="141" t="s">
        <v>180</v>
      </c>
      <c r="G197" s="35"/>
      <c r="H197" s="35"/>
      <c r="I197" s="98"/>
      <c r="J197" s="35"/>
      <c r="K197" s="35"/>
      <c r="L197" s="33"/>
      <c r="M197" s="142"/>
      <c r="N197" s="24"/>
      <c r="O197" s="24"/>
      <c r="P197" s="24"/>
      <c r="Q197" s="24"/>
      <c r="R197" s="24"/>
      <c r="S197" s="24"/>
      <c r="T197" s="38"/>
      <c r="AT197" s="12" t="s">
        <v>91</v>
      </c>
      <c r="AU197" s="12" t="s">
        <v>42</v>
      </c>
    </row>
    <row r="198" spans="2:65" s="7" customFormat="1" x14ac:dyDescent="0.3">
      <c r="B198" s="143"/>
      <c r="C198" s="144"/>
      <c r="D198" s="140" t="s">
        <v>93</v>
      </c>
      <c r="E198" s="145" t="s">
        <v>7</v>
      </c>
      <c r="F198" s="146" t="s">
        <v>173</v>
      </c>
      <c r="G198" s="144"/>
      <c r="H198" s="147">
        <v>6.38</v>
      </c>
      <c r="I198" s="148"/>
      <c r="J198" s="144"/>
      <c r="K198" s="144"/>
      <c r="L198" s="149"/>
      <c r="M198" s="150"/>
      <c r="N198" s="151"/>
      <c r="O198" s="151"/>
      <c r="P198" s="151"/>
      <c r="Q198" s="151"/>
      <c r="R198" s="151"/>
      <c r="S198" s="151"/>
      <c r="T198" s="152"/>
      <c r="AT198" s="153" t="s">
        <v>93</v>
      </c>
      <c r="AU198" s="153" t="s">
        <v>42</v>
      </c>
      <c r="AV198" s="7" t="s">
        <v>42</v>
      </c>
      <c r="AW198" s="7" t="s">
        <v>21</v>
      </c>
      <c r="AX198" s="7" t="s">
        <v>39</v>
      </c>
      <c r="AY198" s="153" t="s">
        <v>80</v>
      </c>
    </row>
    <row r="199" spans="2:65" s="7" customFormat="1" x14ac:dyDescent="0.3">
      <c r="B199" s="143"/>
      <c r="C199" s="144"/>
      <c r="D199" s="140" t="s">
        <v>93</v>
      </c>
      <c r="E199" s="145" t="s">
        <v>7</v>
      </c>
      <c r="F199" s="146" t="s">
        <v>174</v>
      </c>
      <c r="G199" s="144"/>
      <c r="H199" s="147">
        <v>17.16</v>
      </c>
      <c r="I199" s="148"/>
      <c r="J199" s="144"/>
      <c r="K199" s="144"/>
      <c r="L199" s="149"/>
      <c r="M199" s="150"/>
      <c r="N199" s="151"/>
      <c r="O199" s="151"/>
      <c r="P199" s="151"/>
      <c r="Q199" s="151"/>
      <c r="R199" s="151"/>
      <c r="S199" s="151"/>
      <c r="T199" s="152"/>
      <c r="AT199" s="153" t="s">
        <v>93</v>
      </c>
      <c r="AU199" s="153" t="s">
        <v>42</v>
      </c>
      <c r="AV199" s="7" t="s">
        <v>42</v>
      </c>
      <c r="AW199" s="7" t="s">
        <v>21</v>
      </c>
      <c r="AX199" s="7" t="s">
        <v>39</v>
      </c>
      <c r="AY199" s="153" t="s">
        <v>80</v>
      </c>
    </row>
    <row r="200" spans="2:65" s="7" customFormat="1" x14ac:dyDescent="0.3">
      <c r="B200" s="143"/>
      <c r="C200" s="144"/>
      <c r="D200" s="140" t="s">
        <v>93</v>
      </c>
      <c r="E200" s="145" t="s">
        <v>7</v>
      </c>
      <c r="F200" s="146" t="s">
        <v>175</v>
      </c>
      <c r="G200" s="144"/>
      <c r="H200" s="147">
        <v>38.94</v>
      </c>
      <c r="I200" s="148"/>
      <c r="J200" s="144"/>
      <c r="K200" s="144"/>
      <c r="L200" s="149"/>
      <c r="M200" s="150"/>
      <c r="N200" s="151"/>
      <c r="O200" s="151"/>
      <c r="P200" s="151"/>
      <c r="Q200" s="151"/>
      <c r="R200" s="151"/>
      <c r="S200" s="151"/>
      <c r="T200" s="152"/>
      <c r="AT200" s="153" t="s">
        <v>93</v>
      </c>
      <c r="AU200" s="153" t="s">
        <v>42</v>
      </c>
      <c r="AV200" s="7" t="s">
        <v>42</v>
      </c>
      <c r="AW200" s="7" t="s">
        <v>21</v>
      </c>
      <c r="AX200" s="7" t="s">
        <v>39</v>
      </c>
      <c r="AY200" s="153" t="s">
        <v>80</v>
      </c>
    </row>
    <row r="201" spans="2:65" s="8" customFormat="1" x14ac:dyDescent="0.3">
      <c r="B201" s="154"/>
      <c r="C201" s="155"/>
      <c r="D201" s="156" t="s">
        <v>93</v>
      </c>
      <c r="E201" s="157" t="s">
        <v>7</v>
      </c>
      <c r="F201" s="158" t="s">
        <v>95</v>
      </c>
      <c r="G201" s="155"/>
      <c r="H201" s="159">
        <v>62.48</v>
      </c>
      <c r="I201" s="160"/>
      <c r="J201" s="155"/>
      <c r="K201" s="155"/>
      <c r="L201" s="161"/>
      <c r="M201" s="162"/>
      <c r="N201" s="163"/>
      <c r="O201" s="163"/>
      <c r="P201" s="163"/>
      <c r="Q201" s="163"/>
      <c r="R201" s="163"/>
      <c r="S201" s="163"/>
      <c r="T201" s="164"/>
      <c r="AT201" s="165" t="s">
        <v>93</v>
      </c>
      <c r="AU201" s="165" t="s">
        <v>42</v>
      </c>
      <c r="AV201" s="8" t="s">
        <v>87</v>
      </c>
      <c r="AW201" s="8" t="s">
        <v>21</v>
      </c>
      <c r="AX201" s="8" t="s">
        <v>9</v>
      </c>
      <c r="AY201" s="165" t="s">
        <v>80</v>
      </c>
    </row>
    <row r="202" spans="2:65" s="1" customFormat="1" ht="22.5" customHeight="1" x14ac:dyDescent="0.3">
      <c r="B202" s="23"/>
      <c r="C202" s="128" t="s">
        <v>2</v>
      </c>
      <c r="D202" s="128" t="s">
        <v>82</v>
      </c>
      <c r="E202" s="129" t="s">
        <v>202</v>
      </c>
      <c r="F202" s="130" t="s">
        <v>203</v>
      </c>
      <c r="G202" s="131" t="s">
        <v>204</v>
      </c>
      <c r="H202" s="132">
        <v>104.029</v>
      </c>
      <c r="I202" s="133"/>
      <c r="J202" s="134">
        <f>ROUND(I202*H202,2)</f>
        <v>0</v>
      </c>
      <c r="K202" s="130" t="s">
        <v>86</v>
      </c>
      <c r="L202" s="33"/>
      <c r="M202" s="135" t="s">
        <v>7</v>
      </c>
      <c r="N202" s="136" t="s">
        <v>28</v>
      </c>
      <c r="O202" s="24"/>
      <c r="P202" s="137">
        <f>O202*H202</f>
        <v>0</v>
      </c>
      <c r="Q202" s="137">
        <v>0</v>
      </c>
      <c r="R202" s="137">
        <f>Q202*H202</f>
        <v>0</v>
      </c>
      <c r="S202" s="137">
        <v>0</v>
      </c>
      <c r="T202" s="138">
        <f>S202*H202</f>
        <v>0</v>
      </c>
      <c r="AR202" s="12" t="s">
        <v>87</v>
      </c>
      <c r="AT202" s="12" t="s">
        <v>82</v>
      </c>
      <c r="AU202" s="12" t="s">
        <v>42</v>
      </c>
      <c r="AY202" s="12" t="s">
        <v>80</v>
      </c>
      <c r="BE202" s="139">
        <f>IF(N202="základní",J202,0)</f>
        <v>0</v>
      </c>
      <c r="BF202" s="139">
        <f>IF(N202="snížená",J202,0)</f>
        <v>0</v>
      </c>
      <c r="BG202" s="139">
        <f>IF(N202="zákl. přenesená",J202,0)</f>
        <v>0</v>
      </c>
      <c r="BH202" s="139">
        <f>IF(N202="sníž. přenesená",J202,0)</f>
        <v>0</v>
      </c>
      <c r="BI202" s="139">
        <f>IF(N202="nulová",J202,0)</f>
        <v>0</v>
      </c>
      <c r="BJ202" s="12" t="s">
        <v>9</v>
      </c>
      <c r="BK202" s="139">
        <f>ROUND(I202*H202,2)</f>
        <v>0</v>
      </c>
      <c r="BL202" s="12" t="s">
        <v>87</v>
      </c>
      <c r="BM202" s="12" t="s">
        <v>205</v>
      </c>
    </row>
    <row r="203" spans="2:65" s="1" customFormat="1" ht="297" x14ac:dyDescent="0.3">
      <c r="B203" s="23"/>
      <c r="C203" s="35"/>
      <c r="D203" s="140" t="s">
        <v>89</v>
      </c>
      <c r="E203" s="35"/>
      <c r="F203" s="141" t="s">
        <v>201</v>
      </c>
      <c r="G203" s="35"/>
      <c r="H203" s="35"/>
      <c r="I203" s="98"/>
      <c r="J203" s="35"/>
      <c r="K203" s="35"/>
      <c r="L203" s="33"/>
      <c r="M203" s="142"/>
      <c r="N203" s="24"/>
      <c r="O203" s="24"/>
      <c r="P203" s="24"/>
      <c r="Q203" s="24"/>
      <c r="R203" s="24"/>
      <c r="S203" s="24"/>
      <c r="T203" s="38"/>
      <c r="AT203" s="12" t="s">
        <v>89</v>
      </c>
      <c r="AU203" s="12" t="s">
        <v>42</v>
      </c>
    </row>
    <row r="204" spans="2:65" s="1" customFormat="1" ht="40.5" x14ac:dyDescent="0.3">
      <c r="B204" s="23"/>
      <c r="C204" s="35"/>
      <c r="D204" s="140" t="s">
        <v>91</v>
      </c>
      <c r="E204" s="35"/>
      <c r="F204" s="141" t="s">
        <v>206</v>
      </c>
      <c r="G204" s="35"/>
      <c r="H204" s="35"/>
      <c r="I204" s="98"/>
      <c r="J204" s="35"/>
      <c r="K204" s="35"/>
      <c r="L204" s="33"/>
      <c r="M204" s="142"/>
      <c r="N204" s="24"/>
      <c r="O204" s="24"/>
      <c r="P204" s="24"/>
      <c r="Q204" s="24"/>
      <c r="R204" s="24"/>
      <c r="S204" s="24"/>
      <c r="T204" s="38"/>
      <c r="AT204" s="12" t="s">
        <v>91</v>
      </c>
      <c r="AU204" s="12" t="s">
        <v>42</v>
      </c>
    </row>
    <row r="205" spans="2:65" s="7" customFormat="1" x14ac:dyDescent="0.3">
      <c r="B205" s="143"/>
      <c r="C205" s="144"/>
      <c r="D205" s="140" t="s">
        <v>93</v>
      </c>
      <c r="E205" s="145" t="s">
        <v>7</v>
      </c>
      <c r="F205" s="146" t="s">
        <v>207</v>
      </c>
      <c r="G205" s="144"/>
      <c r="H205" s="147">
        <v>10.622999999999999</v>
      </c>
      <c r="I205" s="148"/>
      <c r="J205" s="144"/>
      <c r="K205" s="144"/>
      <c r="L205" s="149"/>
      <c r="M205" s="150"/>
      <c r="N205" s="151"/>
      <c r="O205" s="151"/>
      <c r="P205" s="151"/>
      <c r="Q205" s="151"/>
      <c r="R205" s="151"/>
      <c r="S205" s="151"/>
      <c r="T205" s="152"/>
      <c r="AT205" s="153" t="s">
        <v>93</v>
      </c>
      <c r="AU205" s="153" t="s">
        <v>42</v>
      </c>
      <c r="AV205" s="7" t="s">
        <v>42</v>
      </c>
      <c r="AW205" s="7" t="s">
        <v>21</v>
      </c>
      <c r="AX205" s="7" t="s">
        <v>39</v>
      </c>
      <c r="AY205" s="153" t="s">
        <v>80</v>
      </c>
    </row>
    <row r="206" spans="2:65" s="7" customFormat="1" x14ac:dyDescent="0.3">
      <c r="B206" s="143"/>
      <c r="C206" s="144"/>
      <c r="D206" s="140" t="s">
        <v>93</v>
      </c>
      <c r="E206" s="145" t="s">
        <v>7</v>
      </c>
      <c r="F206" s="146" t="s">
        <v>208</v>
      </c>
      <c r="G206" s="144"/>
      <c r="H206" s="147">
        <v>28.571000000000002</v>
      </c>
      <c r="I206" s="148"/>
      <c r="J206" s="144"/>
      <c r="K206" s="144"/>
      <c r="L206" s="149"/>
      <c r="M206" s="150"/>
      <c r="N206" s="151"/>
      <c r="O206" s="151"/>
      <c r="P206" s="151"/>
      <c r="Q206" s="151"/>
      <c r="R206" s="151"/>
      <c r="S206" s="151"/>
      <c r="T206" s="152"/>
      <c r="AT206" s="153" t="s">
        <v>93</v>
      </c>
      <c r="AU206" s="153" t="s">
        <v>42</v>
      </c>
      <c r="AV206" s="7" t="s">
        <v>42</v>
      </c>
      <c r="AW206" s="7" t="s">
        <v>21</v>
      </c>
      <c r="AX206" s="7" t="s">
        <v>39</v>
      </c>
      <c r="AY206" s="153" t="s">
        <v>80</v>
      </c>
    </row>
    <row r="207" spans="2:65" s="7" customFormat="1" x14ac:dyDescent="0.3">
      <c r="B207" s="143"/>
      <c r="C207" s="144"/>
      <c r="D207" s="140" t="s">
        <v>93</v>
      </c>
      <c r="E207" s="145" t="s">
        <v>7</v>
      </c>
      <c r="F207" s="146" t="s">
        <v>209</v>
      </c>
      <c r="G207" s="144"/>
      <c r="H207" s="147">
        <v>64.834999999999994</v>
      </c>
      <c r="I207" s="148"/>
      <c r="J207" s="144"/>
      <c r="K207" s="144"/>
      <c r="L207" s="149"/>
      <c r="M207" s="150"/>
      <c r="N207" s="151"/>
      <c r="O207" s="151"/>
      <c r="P207" s="151"/>
      <c r="Q207" s="151"/>
      <c r="R207" s="151"/>
      <c r="S207" s="151"/>
      <c r="T207" s="152"/>
      <c r="AT207" s="153" t="s">
        <v>93</v>
      </c>
      <c r="AU207" s="153" t="s">
        <v>42</v>
      </c>
      <c r="AV207" s="7" t="s">
        <v>42</v>
      </c>
      <c r="AW207" s="7" t="s">
        <v>21</v>
      </c>
      <c r="AX207" s="7" t="s">
        <v>39</v>
      </c>
      <c r="AY207" s="153" t="s">
        <v>80</v>
      </c>
    </row>
    <row r="208" spans="2:65" s="8" customFormat="1" x14ac:dyDescent="0.3">
      <c r="B208" s="154"/>
      <c r="C208" s="155"/>
      <c r="D208" s="156" t="s">
        <v>93</v>
      </c>
      <c r="E208" s="157" t="s">
        <v>7</v>
      </c>
      <c r="F208" s="158" t="s">
        <v>95</v>
      </c>
      <c r="G208" s="155"/>
      <c r="H208" s="159">
        <v>104.029</v>
      </c>
      <c r="I208" s="160"/>
      <c r="J208" s="155"/>
      <c r="K208" s="155"/>
      <c r="L208" s="161"/>
      <c r="M208" s="162"/>
      <c r="N208" s="163"/>
      <c r="O208" s="163"/>
      <c r="P208" s="163"/>
      <c r="Q208" s="163"/>
      <c r="R208" s="163"/>
      <c r="S208" s="163"/>
      <c r="T208" s="164"/>
      <c r="AT208" s="165" t="s">
        <v>93</v>
      </c>
      <c r="AU208" s="165" t="s">
        <v>42</v>
      </c>
      <c r="AV208" s="8" t="s">
        <v>87</v>
      </c>
      <c r="AW208" s="8" t="s">
        <v>21</v>
      </c>
      <c r="AX208" s="8" t="s">
        <v>9</v>
      </c>
      <c r="AY208" s="165" t="s">
        <v>80</v>
      </c>
    </row>
    <row r="209" spans="2:65" s="1" customFormat="1" ht="31.5" customHeight="1" x14ac:dyDescent="0.3">
      <c r="B209" s="23"/>
      <c r="C209" s="128" t="s">
        <v>210</v>
      </c>
      <c r="D209" s="128" t="s">
        <v>82</v>
      </c>
      <c r="E209" s="129" t="s">
        <v>211</v>
      </c>
      <c r="F209" s="130" t="s">
        <v>212</v>
      </c>
      <c r="G209" s="131" t="s">
        <v>124</v>
      </c>
      <c r="H209" s="132">
        <v>62.48</v>
      </c>
      <c r="I209" s="133"/>
      <c r="J209" s="134">
        <f>ROUND(I209*H209,2)</f>
        <v>0</v>
      </c>
      <c r="K209" s="130" t="s">
        <v>86</v>
      </c>
      <c r="L209" s="33"/>
      <c r="M209" s="135" t="s">
        <v>7</v>
      </c>
      <c r="N209" s="136" t="s">
        <v>28</v>
      </c>
      <c r="O209" s="24"/>
      <c r="P209" s="137">
        <f>O209*H209</f>
        <v>0</v>
      </c>
      <c r="Q209" s="137">
        <v>0</v>
      </c>
      <c r="R209" s="137">
        <f>Q209*H209</f>
        <v>0</v>
      </c>
      <c r="S209" s="137">
        <v>0</v>
      </c>
      <c r="T209" s="138">
        <f>S209*H209</f>
        <v>0</v>
      </c>
      <c r="AR209" s="12" t="s">
        <v>87</v>
      </c>
      <c r="AT209" s="12" t="s">
        <v>82</v>
      </c>
      <c r="AU209" s="12" t="s">
        <v>42</v>
      </c>
      <c r="AY209" s="12" t="s">
        <v>80</v>
      </c>
      <c r="BE209" s="139">
        <f>IF(N209="základní",J209,0)</f>
        <v>0</v>
      </c>
      <c r="BF209" s="139">
        <f>IF(N209="snížená",J209,0)</f>
        <v>0</v>
      </c>
      <c r="BG209" s="139">
        <f>IF(N209="zákl. přenesená",J209,0)</f>
        <v>0</v>
      </c>
      <c r="BH209" s="139">
        <f>IF(N209="sníž. přenesená",J209,0)</f>
        <v>0</v>
      </c>
      <c r="BI209" s="139">
        <f>IF(N209="nulová",J209,0)</f>
        <v>0</v>
      </c>
      <c r="BJ209" s="12" t="s">
        <v>9</v>
      </c>
      <c r="BK209" s="139">
        <f>ROUND(I209*H209,2)</f>
        <v>0</v>
      </c>
      <c r="BL209" s="12" t="s">
        <v>87</v>
      </c>
      <c r="BM209" s="12" t="s">
        <v>213</v>
      </c>
    </row>
    <row r="210" spans="2:65" s="1" customFormat="1" ht="409.5" x14ac:dyDescent="0.3">
      <c r="B210" s="23"/>
      <c r="C210" s="35"/>
      <c r="D210" s="140" t="s">
        <v>89</v>
      </c>
      <c r="E210" s="35"/>
      <c r="F210" s="141" t="s">
        <v>214</v>
      </c>
      <c r="G210" s="35"/>
      <c r="H210" s="35"/>
      <c r="I210" s="98"/>
      <c r="J210" s="35"/>
      <c r="K210" s="35"/>
      <c r="L210" s="33"/>
      <c r="M210" s="142"/>
      <c r="N210" s="24"/>
      <c r="O210" s="24"/>
      <c r="P210" s="24"/>
      <c r="Q210" s="24"/>
      <c r="R210" s="24"/>
      <c r="S210" s="24"/>
      <c r="T210" s="38"/>
      <c r="AT210" s="12" t="s">
        <v>89</v>
      </c>
      <c r="AU210" s="12" t="s">
        <v>42</v>
      </c>
    </row>
    <row r="211" spans="2:65" s="1" customFormat="1" ht="40.5" x14ac:dyDescent="0.3">
      <c r="B211" s="23"/>
      <c r="C211" s="35"/>
      <c r="D211" s="140" t="s">
        <v>91</v>
      </c>
      <c r="E211" s="35"/>
      <c r="F211" s="141" t="s">
        <v>215</v>
      </c>
      <c r="G211" s="35"/>
      <c r="H211" s="35"/>
      <c r="I211" s="98"/>
      <c r="J211" s="35"/>
      <c r="K211" s="35"/>
      <c r="L211" s="33"/>
      <c r="M211" s="142"/>
      <c r="N211" s="24"/>
      <c r="O211" s="24"/>
      <c r="P211" s="24"/>
      <c r="Q211" s="24"/>
      <c r="R211" s="24"/>
      <c r="S211" s="24"/>
      <c r="T211" s="38"/>
      <c r="AT211" s="12" t="s">
        <v>91</v>
      </c>
      <c r="AU211" s="12" t="s">
        <v>42</v>
      </c>
    </row>
    <row r="212" spans="2:65" s="7" customFormat="1" x14ac:dyDescent="0.3">
      <c r="B212" s="143"/>
      <c r="C212" s="144"/>
      <c r="D212" s="140" t="s">
        <v>93</v>
      </c>
      <c r="E212" s="145" t="s">
        <v>7</v>
      </c>
      <c r="F212" s="146" t="s">
        <v>173</v>
      </c>
      <c r="G212" s="144"/>
      <c r="H212" s="147">
        <v>6.38</v>
      </c>
      <c r="I212" s="148"/>
      <c r="J212" s="144"/>
      <c r="K212" s="144"/>
      <c r="L212" s="149"/>
      <c r="M212" s="150"/>
      <c r="N212" s="151"/>
      <c r="O212" s="151"/>
      <c r="P212" s="151"/>
      <c r="Q212" s="151"/>
      <c r="R212" s="151"/>
      <c r="S212" s="151"/>
      <c r="T212" s="152"/>
      <c r="AT212" s="153" t="s">
        <v>93</v>
      </c>
      <c r="AU212" s="153" t="s">
        <v>42</v>
      </c>
      <c r="AV212" s="7" t="s">
        <v>42</v>
      </c>
      <c r="AW212" s="7" t="s">
        <v>21</v>
      </c>
      <c r="AX212" s="7" t="s">
        <v>39</v>
      </c>
      <c r="AY212" s="153" t="s">
        <v>80</v>
      </c>
    </row>
    <row r="213" spans="2:65" s="7" customFormat="1" x14ac:dyDescent="0.3">
      <c r="B213" s="143"/>
      <c r="C213" s="144"/>
      <c r="D213" s="140" t="s">
        <v>93</v>
      </c>
      <c r="E213" s="145" t="s">
        <v>7</v>
      </c>
      <c r="F213" s="146" t="s">
        <v>174</v>
      </c>
      <c r="G213" s="144"/>
      <c r="H213" s="147">
        <v>17.16</v>
      </c>
      <c r="I213" s="148"/>
      <c r="J213" s="144"/>
      <c r="K213" s="144"/>
      <c r="L213" s="149"/>
      <c r="M213" s="150"/>
      <c r="N213" s="151"/>
      <c r="O213" s="151"/>
      <c r="P213" s="151"/>
      <c r="Q213" s="151"/>
      <c r="R213" s="151"/>
      <c r="S213" s="151"/>
      <c r="T213" s="152"/>
      <c r="AT213" s="153" t="s">
        <v>93</v>
      </c>
      <c r="AU213" s="153" t="s">
        <v>42</v>
      </c>
      <c r="AV213" s="7" t="s">
        <v>42</v>
      </c>
      <c r="AW213" s="7" t="s">
        <v>21</v>
      </c>
      <c r="AX213" s="7" t="s">
        <v>39</v>
      </c>
      <c r="AY213" s="153" t="s">
        <v>80</v>
      </c>
    </row>
    <row r="214" spans="2:65" s="7" customFormat="1" x14ac:dyDescent="0.3">
      <c r="B214" s="143"/>
      <c r="C214" s="144"/>
      <c r="D214" s="140" t="s">
        <v>93</v>
      </c>
      <c r="E214" s="145" t="s">
        <v>7</v>
      </c>
      <c r="F214" s="146" t="s">
        <v>175</v>
      </c>
      <c r="G214" s="144"/>
      <c r="H214" s="147">
        <v>38.94</v>
      </c>
      <c r="I214" s="148"/>
      <c r="J214" s="144"/>
      <c r="K214" s="144"/>
      <c r="L214" s="149"/>
      <c r="M214" s="150"/>
      <c r="N214" s="151"/>
      <c r="O214" s="151"/>
      <c r="P214" s="151"/>
      <c r="Q214" s="151"/>
      <c r="R214" s="151"/>
      <c r="S214" s="151"/>
      <c r="T214" s="152"/>
      <c r="AT214" s="153" t="s">
        <v>93</v>
      </c>
      <c r="AU214" s="153" t="s">
        <v>42</v>
      </c>
      <c r="AV214" s="7" t="s">
        <v>42</v>
      </c>
      <c r="AW214" s="7" t="s">
        <v>21</v>
      </c>
      <c r="AX214" s="7" t="s">
        <v>39</v>
      </c>
      <c r="AY214" s="153" t="s">
        <v>80</v>
      </c>
    </row>
    <row r="215" spans="2:65" s="8" customFormat="1" x14ac:dyDescent="0.3">
      <c r="B215" s="154"/>
      <c r="C215" s="155"/>
      <c r="D215" s="156" t="s">
        <v>93</v>
      </c>
      <c r="E215" s="157" t="s">
        <v>7</v>
      </c>
      <c r="F215" s="158" t="s">
        <v>95</v>
      </c>
      <c r="G215" s="155"/>
      <c r="H215" s="159">
        <v>62.48</v>
      </c>
      <c r="I215" s="160"/>
      <c r="J215" s="155"/>
      <c r="K215" s="155"/>
      <c r="L215" s="161"/>
      <c r="M215" s="162"/>
      <c r="N215" s="163"/>
      <c r="O215" s="163"/>
      <c r="P215" s="163"/>
      <c r="Q215" s="163"/>
      <c r="R215" s="163"/>
      <c r="S215" s="163"/>
      <c r="T215" s="164"/>
      <c r="AT215" s="165" t="s">
        <v>93</v>
      </c>
      <c r="AU215" s="165" t="s">
        <v>42</v>
      </c>
      <c r="AV215" s="8" t="s">
        <v>87</v>
      </c>
      <c r="AW215" s="8" t="s">
        <v>21</v>
      </c>
      <c r="AX215" s="8" t="s">
        <v>9</v>
      </c>
      <c r="AY215" s="165" t="s">
        <v>80</v>
      </c>
    </row>
    <row r="216" spans="2:65" s="1" customFormat="1" ht="44.25" customHeight="1" x14ac:dyDescent="0.3">
      <c r="B216" s="23"/>
      <c r="C216" s="128" t="s">
        <v>216</v>
      </c>
      <c r="D216" s="128" t="s">
        <v>82</v>
      </c>
      <c r="E216" s="129" t="s">
        <v>217</v>
      </c>
      <c r="F216" s="130" t="s">
        <v>218</v>
      </c>
      <c r="G216" s="131" t="s">
        <v>124</v>
      </c>
      <c r="H216" s="132">
        <v>11.88</v>
      </c>
      <c r="I216" s="133"/>
      <c r="J216" s="134">
        <f>ROUND(I216*H216,2)</f>
        <v>0</v>
      </c>
      <c r="K216" s="130" t="s">
        <v>86</v>
      </c>
      <c r="L216" s="33"/>
      <c r="M216" s="135" t="s">
        <v>7</v>
      </c>
      <c r="N216" s="136" t="s">
        <v>28</v>
      </c>
      <c r="O216" s="24"/>
      <c r="P216" s="137">
        <f>O216*H216</f>
        <v>0</v>
      </c>
      <c r="Q216" s="137">
        <v>0</v>
      </c>
      <c r="R216" s="137">
        <f>Q216*H216</f>
        <v>0</v>
      </c>
      <c r="S216" s="137">
        <v>0</v>
      </c>
      <c r="T216" s="138">
        <f>S216*H216</f>
        <v>0</v>
      </c>
      <c r="AR216" s="12" t="s">
        <v>87</v>
      </c>
      <c r="AT216" s="12" t="s">
        <v>82</v>
      </c>
      <c r="AU216" s="12" t="s">
        <v>42</v>
      </c>
      <c r="AY216" s="12" t="s">
        <v>80</v>
      </c>
      <c r="BE216" s="139">
        <f>IF(N216="základní",J216,0)</f>
        <v>0</v>
      </c>
      <c r="BF216" s="139">
        <f>IF(N216="snížená",J216,0)</f>
        <v>0</v>
      </c>
      <c r="BG216" s="139">
        <f>IF(N216="zákl. přenesená",J216,0)</f>
        <v>0</v>
      </c>
      <c r="BH216" s="139">
        <f>IF(N216="sníž. přenesená",J216,0)</f>
        <v>0</v>
      </c>
      <c r="BI216" s="139">
        <f>IF(N216="nulová",J216,0)</f>
        <v>0</v>
      </c>
      <c r="BJ216" s="12" t="s">
        <v>9</v>
      </c>
      <c r="BK216" s="139">
        <f>ROUND(I216*H216,2)</f>
        <v>0</v>
      </c>
      <c r="BL216" s="12" t="s">
        <v>87</v>
      </c>
      <c r="BM216" s="12" t="s">
        <v>219</v>
      </c>
    </row>
    <row r="217" spans="2:65" s="1" customFormat="1" ht="108" x14ac:dyDescent="0.3">
      <c r="B217" s="23"/>
      <c r="C217" s="35"/>
      <c r="D217" s="140" t="s">
        <v>89</v>
      </c>
      <c r="E217" s="35"/>
      <c r="F217" s="141" t="s">
        <v>220</v>
      </c>
      <c r="G217" s="35"/>
      <c r="H217" s="35"/>
      <c r="I217" s="98"/>
      <c r="J217" s="35"/>
      <c r="K217" s="35"/>
      <c r="L217" s="33"/>
      <c r="M217" s="142"/>
      <c r="N217" s="24"/>
      <c r="O217" s="24"/>
      <c r="P217" s="24"/>
      <c r="Q217" s="24"/>
      <c r="R217" s="24"/>
      <c r="S217" s="24"/>
      <c r="T217" s="38"/>
      <c r="AT217" s="12" t="s">
        <v>89</v>
      </c>
      <c r="AU217" s="12" t="s">
        <v>42</v>
      </c>
    </row>
    <row r="218" spans="2:65" s="1" customFormat="1" ht="27" x14ac:dyDescent="0.3">
      <c r="B218" s="23"/>
      <c r="C218" s="35"/>
      <c r="D218" s="140" t="s">
        <v>91</v>
      </c>
      <c r="E218" s="35"/>
      <c r="F218" s="141" t="s">
        <v>221</v>
      </c>
      <c r="G218" s="35"/>
      <c r="H218" s="35"/>
      <c r="I218" s="98"/>
      <c r="J218" s="35"/>
      <c r="K218" s="35"/>
      <c r="L218" s="33"/>
      <c r="M218" s="142"/>
      <c r="N218" s="24"/>
      <c r="O218" s="24"/>
      <c r="P218" s="24"/>
      <c r="Q218" s="24"/>
      <c r="R218" s="24"/>
      <c r="S218" s="24"/>
      <c r="T218" s="38"/>
      <c r="AT218" s="12" t="s">
        <v>91</v>
      </c>
      <c r="AU218" s="12" t="s">
        <v>42</v>
      </c>
    </row>
    <row r="219" spans="2:65" s="7" customFormat="1" x14ac:dyDescent="0.3">
      <c r="B219" s="143"/>
      <c r="C219" s="144"/>
      <c r="D219" s="140" t="s">
        <v>93</v>
      </c>
      <c r="E219" s="145" t="s">
        <v>7</v>
      </c>
      <c r="F219" s="146" t="s">
        <v>222</v>
      </c>
      <c r="G219" s="144"/>
      <c r="H219" s="147">
        <v>11.88</v>
      </c>
      <c r="I219" s="148"/>
      <c r="J219" s="144"/>
      <c r="K219" s="144"/>
      <c r="L219" s="149"/>
      <c r="M219" s="150"/>
      <c r="N219" s="151"/>
      <c r="O219" s="151"/>
      <c r="P219" s="151"/>
      <c r="Q219" s="151"/>
      <c r="R219" s="151"/>
      <c r="S219" s="151"/>
      <c r="T219" s="152"/>
      <c r="AT219" s="153" t="s">
        <v>93</v>
      </c>
      <c r="AU219" s="153" t="s">
        <v>42</v>
      </c>
      <c r="AV219" s="7" t="s">
        <v>42</v>
      </c>
      <c r="AW219" s="7" t="s">
        <v>21</v>
      </c>
      <c r="AX219" s="7" t="s">
        <v>39</v>
      </c>
      <c r="AY219" s="153" t="s">
        <v>80</v>
      </c>
    </row>
    <row r="220" spans="2:65" s="8" customFormat="1" x14ac:dyDescent="0.3">
      <c r="B220" s="154"/>
      <c r="C220" s="155"/>
      <c r="D220" s="156" t="s">
        <v>93</v>
      </c>
      <c r="E220" s="157" t="s">
        <v>7</v>
      </c>
      <c r="F220" s="158" t="s">
        <v>95</v>
      </c>
      <c r="G220" s="155"/>
      <c r="H220" s="159">
        <v>11.88</v>
      </c>
      <c r="I220" s="160"/>
      <c r="J220" s="155"/>
      <c r="K220" s="155"/>
      <c r="L220" s="161"/>
      <c r="M220" s="162"/>
      <c r="N220" s="163"/>
      <c r="O220" s="163"/>
      <c r="P220" s="163"/>
      <c r="Q220" s="163"/>
      <c r="R220" s="163"/>
      <c r="S220" s="163"/>
      <c r="T220" s="164"/>
      <c r="AT220" s="165" t="s">
        <v>93</v>
      </c>
      <c r="AU220" s="165" t="s">
        <v>42</v>
      </c>
      <c r="AV220" s="8" t="s">
        <v>87</v>
      </c>
      <c r="AW220" s="8" t="s">
        <v>21</v>
      </c>
      <c r="AX220" s="8" t="s">
        <v>9</v>
      </c>
      <c r="AY220" s="165" t="s">
        <v>80</v>
      </c>
    </row>
    <row r="221" spans="2:65" s="1" customFormat="1" ht="22.5" customHeight="1" x14ac:dyDescent="0.3">
      <c r="B221" s="23"/>
      <c r="C221" s="169" t="s">
        <v>223</v>
      </c>
      <c r="D221" s="169" t="s">
        <v>224</v>
      </c>
      <c r="E221" s="170" t="s">
        <v>225</v>
      </c>
      <c r="F221" s="171" t="s">
        <v>226</v>
      </c>
      <c r="G221" s="172" t="s">
        <v>204</v>
      </c>
      <c r="H221" s="173">
        <v>22.393999999999998</v>
      </c>
      <c r="I221" s="174"/>
      <c r="J221" s="175">
        <f>ROUND(I221*H221,2)</f>
        <v>0</v>
      </c>
      <c r="K221" s="171" t="s">
        <v>86</v>
      </c>
      <c r="L221" s="176"/>
      <c r="M221" s="177" t="s">
        <v>7</v>
      </c>
      <c r="N221" s="178" t="s">
        <v>28</v>
      </c>
      <c r="O221" s="24"/>
      <c r="P221" s="137">
        <f>O221*H221</f>
        <v>0</v>
      </c>
      <c r="Q221" s="137">
        <v>1</v>
      </c>
      <c r="R221" s="137">
        <f>Q221*H221</f>
        <v>22.393999999999998</v>
      </c>
      <c r="S221" s="137">
        <v>0</v>
      </c>
      <c r="T221" s="138">
        <f>S221*H221</f>
        <v>0</v>
      </c>
      <c r="AR221" s="12" t="s">
        <v>121</v>
      </c>
      <c r="AT221" s="12" t="s">
        <v>224</v>
      </c>
      <c r="AU221" s="12" t="s">
        <v>42</v>
      </c>
      <c r="AY221" s="12" t="s">
        <v>80</v>
      </c>
      <c r="BE221" s="139">
        <f>IF(N221="základní",J221,0)</f>
        <v>0</v>
      </c>
      <c r="BF221" s="139">
        <f>IF(N221="snížená",J221,0)</f>
        <v>0</v>
      </c>
      <c r="BG221" s="139">
        <f>IF(N221="zákl. přenesená",J221,0)</f>
        <v>0</v>
      </c>
      <c r="BH221" s="139">
        <f>IF(N221="sníž. přenesená",J221,0)</f>
        <v>0</v>
      </c>
      <c r="BI221" s="139">
        <f>IF(N221="nulová",J221,0)</f>
        <v>0</v>
      </c>
      <c r="BJ221" s="12" t="s">
        <v>9</v>
      </c>
      <c r="BK221" s="139">
        <f>ROUND(I221*H221,2)</f>
        <v>0</v>
      </c>
      <c r="BL221" s="12" t="s">
        <v>87</v>
      </c>
      <c r="BM221" s="12" t="s">
        <v>227</v>
      </c>
    </row>
    <row r="222" spans="2:65" s="1" customFormat="1" ht="27" x14ac:dyDescent="0.3">
      <c r="B222" s="23"/>
      <c r="C222" s="35"/>
      <c r="D222" s="140" t="s">
        <v>91</v>
      </c>
      <c r="E222" s="35"/>
      <c r="F222" s="141" t="s">
        <v>228</v>
      </c>
      <c r="G222" s="35"/>
      <c r="H222" s="35"/>
      <c r="I222" s="98"/>
      <c r="J222" s="35"/>
      <c r="K222" s="35"/>
      <c r="L222" s="33"/>
      <c r="M222" s="142"/>
      <c r="N222" s="24"/>
      <c r="O222" s="24"/>
      <c r="P222" s="24"/>
      <c r="Q222" s="24"/>
      <c r="R222" s="24"/>
      <c r="S222" s="24"/>
      <c r="T222" s="38"/>
      <c r="AT222" s="12" t="s">
        <v>91</v>
      </c>
      <c r="AU222" s="12" t="s">
        <v>42</v>
      </c>
    </row>
    <row r="223" spans="2:65" s="7" customFormat="1" x14ac:dyDescent="0.3">
      <c r="B223" s="143"/>
      <c r="C223" s="144"/>
      <c r="D223" s="140" t="s">
        <v>93</v>
      </c>
      <c r="E223" s="145" t="s">
        <v>7</v>
      </c>
      <c r="F223" s="146" t="s">
        <v>229</v>
      </c>
      <c r="G223" s="144"/>
      <c r="H223" s="147">
        <v>22.393999999999998</v>
      </c>
      <c r="I223" s="148"/>
      <c r="J223" s="144"/>
      <c r="K223" s="144"/>
      <c r="L223" s="149"/>
      <c r="M223" s="150"/>
      <c r="N223" s="151"/>
      <c r="O223" s="151"/>
      <c r="P223" s="151"/>
      <c r="Q223" s="151"/>
      <c r="R223" s="151"/>
      <c r="S223" s="151"/>
      <c r="T223" s="152"/>
      <c r="AT223" s="153" t="s">
        <v>93</v>
      </c>
      <c r="AU223" s="153" t="s">
        <v>42</v>
      </c>
      <c r="AV223" s="7" t="s">
        <v>42</v>
      </c>
      <c r="AW223" s="7" t="s">
        <v>21</v>
      </c>
      <c r="AX223" s="7" t="s">
        <v>39</v>
      </c>
      <c r="AY223" s="153" t="s">
        <v>80</v>
      </c>
    </row>
    <row r="224" spans="2:65" s="8" customFormat="1" x14ac:dyDescent="0.3">
      <c r="B224" s="154"/>
      <c r="C224" s="155"/>
      <c r="D224" s="140" t="s">
        <v>93</v>
      </c>
      <c r="E224" s="179" t="s">
        <v>7</v>
      </c>
      <c r="F224" s="180" t="s">
        <v>95</v>
      </c>
      <c r="G224" s="155"/>
      <c r="H224" s="181">
        <v>22.393999999999998</v>
      </c>
      <c r="I224" s="160"/>
      <c r="J224" s="155"/>
      <c r="K224" s="155"/>
      <c r="L224" s="161"/>
      <c r="M224" s="162"/>
      <c r="N224" s="163"/>
      <c r="O224" s="163"/>
      <c r="P224" s="163"/>
      <c r="Q224" s="163"/>
      <c r="R224" s="163"/>
      <c r="S224" s="163"/>
      <c r="T224" s="164"/>
      <c r="AT224" s="165" t="s">
        <v>93</v>
      </c>
      <c r="AU224" s="165" t="s">
        <v>42</v>
      </c>
      <c r="AV224" s="8" t="s">
        <v>87</v>
      </c>
      <c r="AW224" s="8" t="s">
        <v>21</v>
      </c>
      <c r="AX224" s="8" t="s">
        <v>9</v>
      </c>
      <c r="AY224" s="165" t="s">
        <v>80</v>
      </c>
    </row>
    <row r="225" spans="2:65" s="6" customFormat="1" ht="29.85" customHeight="1" x14ac:dyDescent="0.3">
      <c r="B225" s="111"/>
      <c r="C225" s="112"/>
      <c r="D225" s="125" t="s">
        <v>38</v>
      </c>
      <c r="E225" s="126" t="s">
        <v>99</v>
      </c>
      <c r="F225" s="126" t="s">
        <v>230</v>
      </c>
      <c r="G225" s="112"/>
      <c r="H225" s="112"/>
      <c r="I225" s="115"/>
      <c r="J225" s="127">
        <f>BK225</f>
        <v>0</v>
      </c>
      <c r="K225" s="112"/>
      <c r="L225" s="117"/>
      <c r="M225" s="118"/>
      <c r="N225" s="119"/>
      <c r="O225" s="119"/>
      <c r="P225" s="120">
        <f>SUM(P226:P240)</f>
        <v>0</v>
      </c>
      <c r="Q225" s="119"/>
      <c r="R225" s="120">
        <f>SUM(R226:R240)</f>
        <v>0</v>
      </c>
      <c r="S225" s="119"/>
      <c r="T225" s="121">
        <f>SUM(T226:T240)</f>
        <v>0</v>
      </c>
      <c r="AR225" s="122" t="s">
        <v>9</v>
      </c>
      <c r="AT225" s="123" t="s">
        <v>38</v>
      </c>
      <c r="AU225" s="123" t="s">
        <v>9</v>
      </c>
      <c r="AY225" s="122" t="s">
        <v>80</v>
      </c>
      <c r="BK225" s="124">
        <f>SUM(BK226:BK240)</f>
        <v>0</v>
      </c>
    </row>
    <row r="226" spans="2:65" s="1" customFormat="1" ht="22.5" customHeight="1" x14ac:dyDescent="0.3">
      <c r="B226" s="23"/>
      <c r="C226" s="128" t="s">
        <v>231</v>
      </c>
      <c r="D226" s="128" t="s">
        <v>82</v>
      </c>
      <c r="E226" s="129" t="s">
        <v>232</v>
      </c>
      <c r="F226" s="130" t="s">
        <v>233</v>
      </c>
      <c r="G226" s="131" t="s">
        <v>105</v>
      </c>
      <c r="H226" s="132">
        <v>45</v>
      </c>
      <c r="I226" s="133"/>
      <c r="J226" s="134">
        <f>ROUND(I226*H226,2)</f>
        <v>0</v>
      </c>
      <c r="K226" s="130" t="s">
        <v>86</v>
      </c>
      <c r="L226" s="33"/>
      <c r="M226" s="135" t="s">
        <v>7</v>
      </c>
      <c r="N226" s="136" t="s">
        <v>28</v>
      </c>
      <c r="O226" s="24"/>
      <c r="P226" s="137">
        <f>O226*H226</f>
        <v>0</v>
      </c>
      <c r="Q226" s="137">
        <v>0</v>
      </c>
      <c r="R226" s="137">
        <f>Q226*H226</f>
        <v>0</v>
      </c>
      <c r="S226" s="137">
        <v>0</v>
      </c>
      <c r="T226" s="138">
        <f>S226*H226</f>
        <v>0</v>
      </c>
      <c r="AR226" s="12" t="s">
        <v>87</v>
      </c>
      <c r="AT226" s="12" t="s">
        <v>82</v>
      </c>
      <c r="AU226" s="12" t="s">
        <v>42</v>
      </c>
      <c r="AY226" s="12" t="s">
        <v>80</v>
      </c>
      <c r="BE226" s="139">
        <f>IF(N226="základní",J226,0)</f>
        <v>0</v>
      </c>
      <c r="BF226" s="139">
        <f>IF(N226="snížená",J226,0)</f>
        <v>0</v>
      </c>
      <c r="BG226" s="139">
        <f>IF(N226="zákl. přenesená",J226,0)</f>
        <v>0</v>
      </c>
      <c r="BH226" s="139">
        <f>IF(N226="sníž. přenesená",J226,0)</f>
        <v>0</v>
      </c>
      <c r="BI226" s="139">
        <f>IF(N226="nulová",J226,0)</f>
        <v>0</v>
      </c>
      <c r="BJ226" s="12" t="s">
        <v>9</v>
      </c>
      <c r="BK226" s="139">
        <f>ROUND(I226*H226,2)</f>
        <v>0</v>
      </c>
      <c r="BL226" s="12" t="s">
        <v>87</v>
      </c>
      <c r="BM226" s="12" t="s">
        <v>234</v>
      </c>
    </row>
    <row r="227" spans="2:65" s="1" customFormat="1" ht="27" x14ac:dyDescent="0.3">
      <c r="B227" s="23"/>
      <c r="C227" s="35"/>
      <c r="D227" s="140" t="s">
        <v>89</v>
      </c>
      <c r="E227" s="35"/>
      <c r="F227" s="141" t="s">
        <v>235</v>
      </c>
      <c r="G227" s="35"/>
      <c r="H227" s="35"/>
      <c r="I227" s="98"/>
      <c r="J227" s="35"/>
      <c r="K227" s="35"/>
      <c r="L227" s="33"/>
      <c r="M227" s="142"/>
      <c r="N227" s="24"/>
      <c r="O227" s="24"/>
      <c r="P227" s="24"/>
      <c r="Q227" s="24"/>
      <c r="R227" s="24"/>
      <c r="S227" s="24"/>
      <c r="T227" s="38"/>
      <c r="AT227" s="12" t="s">
        <v>89</v>
      </c>
      <c r="AU227" s="12" t="s">
        <v>42</v>
      </c>
    </row>
    <row r="228" spans="2:65" s="1" customFormat="1" ht="27" x14ac:dyDescent="0.3">
      <c r="B228" s="23"/>
      <c r="C228" s="35"/>
      <c r="D228" s="140" t="s">
        <v>91</v>
      </c>
      <c r="E228" s="35"/>
      <c r="F228" s="141" t="s">
        <v>92</v>
      </c>
      <c r="G228" s="35"/>
      <c r="H228" s="35"/>
      <c r="I228" s="98"/>
      <c r="J228" s="35"/>
      <c r="K228" s="35"/>
      <c r="L228" s="33"/>
      <c r="M228" s="142"/>
      <c r="N228" s="24"/>
      <c r="O228" s="24"/>
      <c r="P228" s="24"/>
      <c r="Q228" s="24"/>
      <c r="R228" s="24"/>
      <c r="S228" s="24"/>
      <c r="T228" s="38"/>
      <c r="AT228" s="12" t="s">
        <v>91</v>
      </c>
      <c r="AU228" s="12" t="s">
        <v>42</v>
      </c>
    </row>
    <row r="229" spans="2:65" s="7" customFormat="1" x14ac:dyDescent="0.3">
      <c r="B229" s="143"/>
      <c r="C229" s="144"/>
      <c r="D229" s="140" t="s">
        <v>93</v>
      </c>
      <c r="E229" s="145" t="s">
        <v>7</v>
      </c>
      <c r="F229" s="146" t="s">
        <v>236</v>
      </c>
      <c r="G229" s="144"/>
      <c r="H229" s="147">
        <v>45</v>
      </c>
      <c r="I229" s="148"/>
      <c r="J229" s="144"/>
      <c r="K229" s="144"/>
      <c r="L229" s="149"/>
      <c r="M229" s="150"/>
      <c r="N229" s="151"/>
      <c r="O229" s="151"/>
      <c r="P229" s="151"/>
      <c r="Q229" s="151"/>
      <c r="R229" s="151"/>
      <c r="S229" s="151"/>
      <c r="T229" s="152"/>
      <c r="AT229" s="153" t="s">
        <v>93</v>
      </c>
      <c r="AU229" s="153" t="s">
        <v>42</v>
      </c>
      <c r="AV229" s="7" t="s">
        <v>42</v>
      </c>
      <c r="AW229" s="7" t="s">
        <v>21</v>
      </c>
      <c r="AX229" s="7" t="s">
        <v>39</v>
      </c>
      <c r="AY229" s="153" t="s">
        <v>80</v>
      </c>
    </row>
    <row r="230" spans="2:65" s="8" customFormat="1" x14ac:dyDescent="0.3">
      <c r="B230" s="154"/>
      <c r="C230" s="155"/>
      <c r="D230" s="156" t="s">
        <v>93</v>
      </c>
      <c r="E230" s="157" t="s">
        <v>7</v>
      </c>
      <c r="F230" s="158" t="s">
        <v>95</v>
      </c>
      <c r="G230" s="155"/>
      <c r="H230" s="159">
        <v>45</v>
      </c>
      <c r="I230" s="160"/>
      <c r="J230" s="155"/>
      <c r="K230" s="155"/>
      <c r="L230" s="161"/>
      <c r="M230" s="162"/>
      <c r="N230" s="163"/>
      <c r="O230" s="163"/>
      <c r="P230" s="163"/>
      <c r="Q230" s="163"/>
      <c r="R230" s="163"/>
      <c r="S230" s="163"/>
      <c r="T230" s="164"/>
      <c r="AT230" s="165" t="s">
        <v>93</v>
      </c>
      <c r="AU230" s="165" t="s">
        <v>42</v>
      </c>
      <c r="AV230" s="8" t="s">
        <v>87</v>
      </c>
      <c r="AW230" s="8" t="s">
        <v>21</v>
      </c>
      <c r="AX230" s="8" t="s">
        <v>9</v>
      </c>
      <c r="AY230" s="165" t="s">
        <v>80</v>
      </c>
    </row>
    <row r="231" spans="2:65" s="1" customFormat="1" ht="22.5" customHeight="1" x14ac:dyDescent="0.3">
      <c r="B231" s="23"/>
      <c r="C231" s="128" t="s">
        <v>237</v>
      </c>
      <c r="D231" s="128" t="s">
        <v>82</v>
      </c>
      <c r="E231" s="129" t="s">
        <v>238</v>
      </c>
      <c r="F231" s="130" t="s">
        <v>239</v>
      </c>
      <c r="G231" s="131" t="s">
        <v>105</v>
      </c>
      <c r="H231" s="132">
        <v>15</v>
      </c>
      <c r="I231" s="133"/>
      <c r="J231" s="134">
        <f>ROUND(I231*H231,2)</f>
        <v>0</v>
      </c>
      <c r="K231" s="130" t="s">
        <v>86</v>
      </c>
      <c r="L231" s="33"/>
      <c r="M231" s="135" t="s">
        <v>7</v>
      </c>
      <c r="N231" s="136" t="s">
        <v>28</v>
      </c>
      <c r="O231" s="24"/>
      <c r="P231" s="137">
        <f>O231*H231</f>
        <v>0</v>
      </c>
      <c r="Q231" s="137">
        <v>0</v>
      </c>
      <c r="R231" s="137">
        <f>Q231*H231</f>
        <v>0</v>
      </c>
      <c r="S231" s="137">
        <v>0</v>
      </c>
      <c r="T231" s="138">
        <f>S231*H231</f>
        <v>0</v>
      </c>
      <c r="AR231" s="12" t="s">
        <v>87</v>
      </c>
      <c r="AT231" s="12" t="s">
        <v>82</v>
      </c>
      <c r="AU231" s="12" t="s">
        <v>42</v>
      </c>
      <c r="AY231" s="12" t="s">
        <v>80</v>
      </c>
      <c r="BE231" s="139">
        <f>IF(N231="základní",J231,0)</f>
        <v>0</v>
      </c>
      <c r="BF231" s="139">
        <f>IF(N231="snížená",J231,0)</f>
        <v>0</v>
      </c>
      <c r="BG231" s="139">
        <f>IF(N231="zákl. přenesená",J231,0)</f>
        <v>0</v>
      </c>
      <c r="BH231" s="139">
        <f>IF(N231="sníž. přenesená",J231,0)</f>
        <v>0</v>
      </c>
      <c r="BI231" s="139">
        <f>IF(N231="nulová",J231,0)</f>
        <v>0</v>
      </c>
      <c r="BJ231" s="12" t="s">
        <v>9</v>
      </c>
      <c r="BK231" s="139">
        <f>ROUND(I231*H231,2)</f>
        <v>0</v>
      </c>
      <c r="BL231" s="12" t="s">
        <v>87</v>
      </c>
      <c r="BM231" s="12" t="s">
        <v>240</v>
      </c>
    </row>
    <row r="232" spans="2:65" s="1" customFormat="1" ht="27" x14ac:dyDescent="0.3">
      <c r="B232" s="23"/>
      <c r="C232" s="35"/>
      <c r="D232" s="140" t="s">
        <v>89</v>
      </c>
      <c r="E232" s="35"/>
      <c r="F232" s="141" t="s">
        <v>241</v>
      </c>
      <c r="G232" s="35"/>
      <c r="H232" s="35"/>
      <c r="I232" s="98"/>
      <c r="J232" s="35"/>
      <c r="K232" s="35"/>
      <c r="L232" s="33"/>
      <c r="M232" s="142"/>
      <c r="N232" s="24"/>
      <c r="O232" s="24"/>
      <c r="P232" s="24"/>
      <c r="Q232" s="24"/>
      <c r="R232" s="24"/>
      <c r="S232" s="24"/>
      <c r="T232" s="38"/>
      <c r="AT232" s="12" t="s">
        <v>89</v>
      </c>
      <c r="AU232" s="12" t="s">
        <v>42</v>
      </c>
    </row>
    <row r="233" spans="2:65" s="1" customFormat="1" ht="27" x14ac:dyDescent="0.3">
      <c r="B233" s="23"/>
      <c r="C233" s="35"/>
      <c r="D233" s="140" t="s">
        <v>91</v>
      </c>
      <c r="E233" s="35"/>
      <c r="F233" s="141" t="s">
        <v>92</v>
      </c>
      <c r="G233" s="35"/>
      <c r="H233" s="35"/>
      <c r="I233" s="98"/>
      <c r="J233" s="35"/>
      <c r="K233" s="35"/>
      <c r="L233" s="33"/>
      <c r="M233" s="142"/>
      <c r="N233" s="24"/>
      <c r="O233" s="24"/>
      <c r="P233" s="24"/>
      <c r="Q233" s="24"/>
      <c r="R233" s="24"/>
      <c r="S233" s="24"/>
      <c r="T233" s="38"/>
      <c r="AT233" s="12" t="s">
        <v>91</v>
      </c>
      <c r="AU233" s="12" t="s">
        <v>42</v>
      </c>
    </row>
    <row r="234" spans="2:65" s="7" customFormat="1" x14ac:dyDescent="0.3">
      <c r="B234" s="143"/>
      <c r="C234" s="144"/>
      <c r="D234" s="140" t="s">
        <v>93</v>
      </c>
      <c r="E234" s="145" t="s">
        <v>7</v>
      </c>
      <c r="F234" s="146" t="s">
        <v>116</v>
      </c>
      <c r="G234" s="144"/>
      <c r="H234" s="147">
        <v>15</v>
      </c>
      <c r="I234" s="148"/>
      <c r="J234" s="144"/>
      <c r="K234" s="144"/>
      <c r="L234" s="149"/>
      <c r="M234" s="150"/>
      <c r="N234" s="151"/>
      <c r="O234" s="151"/>
      <c r="P234" s="151"/>
      <c r="Q234" s="151"/>
      <c r="R234" s="151"/>
      <c r="S234" s="151"/>
      <c r="T234" s="152"/>
      <c r="AT234" s="153" t="s">
        <v>93</v>
      </c>
      <c r="AU234" s="153" t="s">
        <v>42</v>
      </c>
      <c r="AV234" s="7" t="s">
        <v>42</v>
      </c>
      <c r="AW234" s="7" t="s">
        <v>21</v>
      </c>
      <c r="AX234" s="7" t="s">
        <v>39</v>
      </c>
      <c r="AY234" s="153" t="s">
        <v>80</v>
      </c>
    </row>
    <row r="235" spans="2:65" s="8" customFormat="1" x14ac:dyDescent="0.3">
      <c r="B235" s="154"/>
      <c r="C235" s="155"/>
      <c r="D235" s="156" t="s">
        <v>93</v>
      </c>
      <c r="E235" s="157" t="s">
        <v>7</v>
      </c>
      <c r="F235" s="158" t="s">
        <v>95</v>
      </c>
      <c r="G235" s="155"/>
      <c r="H235" s="159">
        <v>15</v>
      </c>
      <c r="I235" s="160"/>
      <c r="J235" s="155"/>
      <c r="K235" s="155"/>
      <c r="L235" s="161"/>
      <c r="M235" s="162"/>
      <c r="N235" s="163"/>
      <c r="O235" s="163"/>
      <c r="P235" s="163"/>
      <c r="Q235" s="163"/>
      <c r="R235" s="163"/>
      <c r="S235" s="163"/>
      <c r="T235" s="164"/>
      <c r="AT235" s="165" t="s">
        <v>93</v>
      </c>
      <c r="AU235" s="165" t="s">
        <v>42</v>
      </c>
      <c r="AV235" s="8" t="s">
        <v>87</v>
      </c>
      <c r="AW235" s="8" t="s">
        <v>21</v>
      </c>
      <c r="AX235" s="8" t="s">
        <v>9</v>
      </c>
      <c r="AY235" s="165" t="s">
        <v>80</v>
      </c>
    </row>
    <row r="236" spans="2:65" s="1" customFormat="1" ht="22.5" customHeight="1" x14ac:dyDescent="0.3">
      <c r="B236" s="23"/>
      <c r="C236" s="128" t="s">
        <v>242</v>
      </c>
      <c r="D236" s="128" t="s">
        <v>82</v>
      </c>
      <c r="E236" s="129" t="s">
        <v>243</v>
      </c>
      <c r="F236" s="130" t="s">
        <v>244</v>
      </c>
      <c r="G236" s="131" t="s">
        <v>105</v>
      </c>
      <c r="H236" s="132">
        <v>30</v>
      </c>
      <c r="I236" s="133"/>
      <c r="J236" s="134">
        <f>ROUND(I236*H236,2)</f>
        <v>0</v>
      </c>
      <c r="K236" s="130" t="s">
        <v>86</v>
      </c>
      <c r="L236" s="33"/>
      <c r="M236" s="135" t="s">
        <v>7</v>
      </c>
      <c r="N236" s="136" t="s">
        <v>28</v>
      </c>
      <c r="O236" s="24"/>
      <c r="P236" s="137">
        <f>O236*H236</f>
        <v>0</v>
      </c>
      <c r="Q236" s="137">
        <v>0</v>
      </c>
      <c r="R236" s="137">
        <f>Q236*H236</f>
        <v>0</v>
      </c>
      <c r="S236" s="137">
        <v>0</v>
      </c>
      <c r="T236" s="138">
        <f>S236*H236</f>
        <v>0</v>
      </c>
      <c r="AR236" s="12" t="s">
        <v>87</v>
      </c>
      <c r="AT236" s="12" t="s">
        <v>82</v>
      </c>
      <c r="AU236" s="12" t="s">
        <v>42</v>
      </c>
      <c r="AY236" s="12" t="s">
        <v>80</v>
      </c>
      <c r="BE236" s="139">
        <f>IF(N236="základní",J236,0)</f>
        <v>0</v>
      </c>
      <c r="BF236" s="139">
        <f>IF(N236="snížená",J236,0)</f>
        <v>0</v>
      </c>
      <c r="BG236" s="139">
        <f>IF(N236="zákl. přenesená",J236,0)</f>
        <v>0</v>
      </c>
      <c r="BH236" s="139">
        <f>IF(N236="sníž. přenesená",J236,0)</f>
        <v>0</v>
      </c>
      <c r="BI236" s="139">
        <f>IF(N236="nulová",J236,0)</f>
        <v>0</v>
      </c>
      <c r="BJ236" s="12" t="s">
        <v>9</v>
      </c>
      <c r="BK236" s="139">
        <f>ROUND(I236*H236,2)</f>
        <v>0</v>
      </c>
      <c r="BL236" s="12" t="s">
        <v>87</v>
      </c>
      <c r="BM236" s="12" t="s">
        <v>245</v>
      </c>
    </row>
    <row r="237" spans="2:65" s="1" customFormat="1" ht="27" x14ac:dyDescent="0.3">
      <c r="B237" s="23"/>
      <c r="C237" s="35"/>
      <c r="D237" s="140" t="s">
        <v>89</v>
      </c>
      <c r="E237" s="35"/>
      <c r="F237" s="141" t="s">
        <v>241</v>
      </c>
      <c r="G237" s="35"/>
      <c r="H237" s="35"/>
      <c r="I237" s="98"/>
      <c r="J237" s="35"/>
      <c r="K237" s="35"/>
      <c r="L237" s="33"/>
      <c r="M237" s="142"/>
      <c r="N237" s="24"/>
      <c r="O237" s="24"/>
      <c r="P237" s="24"/>
      <c r="Q237" s="24"/>
      <c r="R237" s="24"/>
      <c r="S237" s="24"/>
      <c r="T237" s="38"/>
      <c r="AT237" s="12" t="s">
        <v>89</v>
      </c>
      <c r="AU237" s="12" t="s">
        <v>42</v>
      </c>
    </row>
    <row r="238" spans="2:65" s="1" customFormat="1" ht="27" x14ac:dyDescent="0.3">
      <c r="B238" s="23"/>
      <c r="C238" s="35"/>
      <c r="D238" s="140" t="s">
        <v>91</v>
      </c>
      <c r="E238" s="35"/>
      <c r="F238" s="141" t="s">
        <v>92</v>
      </c>
      <c r="G238" s="35"/>
      <c r="H238" s="35"/>
      <c r="I238" s="98"/>
      <c r="J238" s="35"/>
      <c r="K238" s="35"/>
      <c r="L238" s="33"/>
      <c r="M238" s="142"/>
      <c r="N238" s="24"/>
      <c r="O238" s="24"/>
      <c r="P238" s="24"/>
      <c r="Q238" s="24"/>
      <c r="R238" s="24"/>
      <c r="S238" s="24"/>
      <c r="T238" s="38"/>
      <c r="AT238" s="12" t="s">
        <v>91</v>
      </c>
      <c r="AU238" s="12" t="s">
        <v>42</v>
      </c>
    </row>
    <row r="239" spans="2:65" s="7" customFormat="1" x14ac:dyDescent="0.3">
      <c r="B239" s="143"/>
      <c r="C239" s="144"/>
      <c r="D239" s="140" t="s">
        <v>93</v>
      </c>
      <c r="E239" s="145" t="s">
        <v>7</v>
      </c>
      <c r="F239" s="146" t="s">
        <v>246</v>
      </c>
      <c r="G239" s="144"/>
      <c r="H239" s="147">
        <v>30</v>
      </c>
      <c r="I239" s="148"/>
      <c r="J239" s="144"/>
      <c r="K239" s="144"/>
      <c r="L239" s="149"/>
      <c r="M239" s="150"/>
      <c r="N239" s="151"/>
      <c r="O239" s="151"/>
      <c r="P239" s="151"/>
      <c r="Q239" s="151"/>
      <c r="R239" s="151"/>
      <c r="S239" s="151"/>
      <c r="T239" s="152"/>
      <c r="AT239" s="153" t="s">
        <v>93</v>
      </c>
      <c r="AU239" s="153" t="s">
        <v>42</v>
      </c>
      <c r="AV239" s="7" t="s">
        <v>42</v>
      </c>
      <c r="AW239" s="7" t="s">
        <v>21</v>
      </c>
      <c r="AX239" s="7" t="s">
        <v>39</v>
      </c>
      <c r="AY239" s="153" t="s">
        <v>80</v>
      </c>
    </row>
    <row r="240" spans="2:65" s="8" customFormat="1" x14ac:dyDescent="0.3">
      <c r="B240" s="154"/>
      <c r="C240" s="155"/>
      <c r="D240" s="140" t="s">
        <v>93</v>
      </c>
      <c r="E240" s="179" t="s">
        <v>7</v>
      </c>
      <c r="F240" s="180" t="s">
        <v>95</v>
      </c>
      <c r="G240" s="155"/>
      <c r="H240" s="181">
        <v>30</v>
      </c>
      <c r="I240" s="160"/>
      <c r="J240" s="155"/>
      <c r="K240" s="155"/>
      <c r="L240" s="161"/>
      <c r="M240" s="162"/>
      <c r="N240" s="163"/>
      <c r="O240" s="163"/>
      <c r="P240" s="163"/>
      <c r="Q240" s="163"/>
      <c r="R240" s="163"/>
      <c r="S240" s="163"/>
      <c r="T240" s="164"/>
      <c r="AT240" s="165" t="s">
        <v>93</v>
      </c>
      <c r="AU240" s="165" t="s">
        <v>42</v>
      </c>
      <c r="AV240" s="8" t="s">
        <v>87</v>
      </c>
      <c r="AW240" s="8" t="s">
        <v>21</v>
      </c>
      <c r="AX240" s="8" t="s">
        <v>9</v>
      </c>
      <c r="AY240" s="165" t="s">
        <v>80</v>
      </c>
    </row>
    <row r="241" spans="2:65" s="6" customFormat="1" ht="29.85" customHeight="1" x14ac:dyDescent="0.3">
      <c r="B241" s="111"/>
      <c r="C241" s="112"/>
      <c r="D241" s="125" t="s">
        <v>38</v>
      </c>
      <c r="E241" s="126" t="s">
        <v>87</v>
      </c>
      <c r="F241" s="126" t="s">
        <v>247</v>
      </c>
      <c r="G241" s="112"/>
      <c r="H241" s="112"/>
      <c r="I241" s="115"/>
      <c r="J241" s="127">
        <f>BK241</f>
        <v>0</v>
      </c>
      <c r="K241" s="112"/>
      <c r="L241" s="117"/>
      <c r="M241" s="118"/>
      <c r="N241" s="119"/>
      <c r="O241" s="119"/>
      <c r="P241" s="120">
        <f>SUM(P242:P246)</f>
        <v>0</v>
      </c>
      <c r="Q241" s="119"/>
      <c r="R241" s="120">
        <f>SUM(R242:R246)</f>
        <v>0</v>
      </c>
      <c r="S241" s="119"/>
      <c r="T241" s="121">
        <f>SUM(T242:T246)</f>
        <v>0</v>
      </c>
      <c r="AR241" s="122" t="s">
        <v>9</v>
      </c>
      <c r="AT241" s="123" t="s">
        <v>38</v>
      </c>
      <c r="AU241" s="123" t="s">
        <v>9</v>
      </c>
      <c r="AY241" s="122" t="s">
        <v>80</v>
      </c>
      <c r="BK241" s="124">
        <f>SUM(BK242:BK246)</f>
        <v>0</v>
      </c>
    </row>
    <row r="242" spans="2:65" s="1" customFormat="1" ht="31.5" customHeight="1" x14ac:dyDescent="0.3">
      <c r="B242" s="23"/>
      <c r="C242" s="128" t="s">
        <v>248</v>
      </c>
      <c r="D242" s="128" t="s">
        <v>82</v>
      </c>
      <c r="E242" s="129" t="s">
        <v>249</v>
      </c>
      <c r="F242" s="130" t="s">
        <v>250</v>
      </c>
      <c r="G242" s="131" t="s">
        <v>124</v>
      </c>
      <c r="H242" s="132">
        <v>2.64</v>
      </c>
      <c r="I242" s="133"/>
      <c r="J242" s="134">
        <f>ROUND(I242*H242,2)</f>
        <v>0</v>
      </c>
      <c r="K242" s="130" t="s">
        <v>86</v>
      </c>
      <c r="L242" s="33"/>
      <c r="M242" s="135" t="s">
        <v>7</v>
      </c>
      <c r="N242" s="136" t="s">
        <v>28</v>
      </c>
      <c r="O242" s="24"/>
      <c r="P242" s="137">
        <f>O242*H242</f>
        <v>0</v>
      </c>
      <c r="Q242" s="137">
        <v>0</v>
      </c>
      <c r="R242" s="137">
        <f>Q242*H242</f>
        <v>0</v>
      </c>
      <c r="S242" s="137">
        <v>0</v>
      </c>
      <c r="T242" s="138">
        <f>S242*H242</f>
        <v>0</v>
      </c>
      <c r="AR242" s="12" t="s">
        <v>87</v>
      </c>
      <c r="AT242" s="12" t="s">
        <v>82</v>
      </c>
      <c r="AU242" s="12" t="s">
        <v>42</v>
      </c>
      <c r="AY242" s="12" t="s">
        <v>80</v>
      </c>
      <c r="BE242" s="139">
        <f>IF(N242="základní",J242,0)</f>
        <v>0</v>
      </c>
      <c r="BF242" s="139">
        <f>IF(N242="snížená",J242,0)</f>
        <v>0</v>
      </c>
      <c r="BG242" s="139">
        <f>IF(N242="zákl. přenesená",J242,0)</f>
        <v>0</v>
      </c>
      <c r="BH242" s="139">
        <f>IF(N242="sníž. přenesená",J242,0)</f>
        <v>0</v>
      </c>
      <c r="BI242" s="139">
        <f>IF(N242="nulová",J242,0)</f>
        <v>0</v>
      </c>
      <c r="BJ242" s="12" t="s">
        <v>9</v>
      </c>
      <c r="BK242" s="139">
        <f>ROUND(I242*H242,2)</f>
        <v>0</v>
      </c>
      <c r="BL242" s="12" t="s">
        <v>87</v>
      </c>
      <c r="BM242" s="12" t="s">
        <v>251</v>
      </c>
    </row>
    <row r="243" spans="2:65" s="1" customFormat="1" ht="54" x14ac:dyDescent="0.3">
      <c r="B243" s="23"/>
      <c r="C243" s="35"/>
      <c r="D243" s="140" t="s">
        <v>89</v>
      </c>
      <c r="E243" s="35"/>
      <c r="F243" s="141" t="s">
        <v>252</v>
      </c>
      <c r="G243" s="35"/>
      <c r="H243" s="35"/>
      <c r="I243" s="98"/>
      <c r="J243" s="35"/>
      <c r="K243" s="35"/>
      <c r="L243" s="33"/>
      <c r="M243" s="142"/>
      <c r="N243" s="24"/>
      <c r="O243" s="24"/>
      <c r="P243" s="24"/>
      <c r="Q243" s="24"/>
      <c r="R243" s="24"/>
      <c r="S243" s="24"/>
      <c r="T243" s="38"/>
      <c r="AT243" s="12" t="s">
        <v>89</v>
      </c>
      <c r="AU243" s="12" t="s">
        <v>42</v>
      </c>
    </row>
    <row r="244" spans="2:65" s="1" customFormat="1" ht="27" x14ac:dyDescent="0.3">
      <c r="B244" s="23"/>
      <c r="C244" s="35"/>
      <c r="D244" s="140" t="s">
        <v>91</v>
      </c>
      <c r="E244" s="35"/>
      <c r="F244" s="141" t="s">
        <v>253</v>
      </c>
      <c r="G244" s="35"/>
      <c r="H244" s="35"/>
      <c r="I244" s="98"/>
      <c r="J244" s="35"/>
      <c r="K244" s="35"/>
      <c r="L244" s="33"/>
      <c r="M244" s="142"/>
      <c r="N244" s="24"/>
      <c r="O244" s="24"/>
      <c r="P244" s="24"/>
      <c r="Q244" s="24"/>
      <c r="R244" s="24"/>
      <c r="S244" s="24"/>
      <c r="T244" s="38"/>
      <c r="AT244" s="12" t="s">
        <v>91</v>
      </c>
      <c r="AU244" s="12" t="s">
        <v>42</v>
      </c>
    </row>
    <row r="245" spans="2:65" s="7" customFormat="1" x14ac:dyDescent="0.3">
      <c r="B245" s="143"/>
      <c r="C245" s="144"/>
      <c r="D245" s="140" t="s">
        <v>93</v>
      </c>
      <c r="E245" s="145" t="s">
        <v>7</v>
      </c>
      <c r="F245" s="146" t="s">
        <v>254</v>
      </c>
      <c r="G245" s="144"/>
      <c r="H245" s="147">
        <v>2.64</v>
      </c>
      <c r="I245" s="148"/>
      <c r="J245" s="144"/>
      <c r="K245" s="144"/>
      <c r="L245" s="149"/>
      <c r="M245" s="150"/>
      <c r="N245" s="151"/>
      <c r="O245" s="151"/>
      <c r="P245" s="151"/>
      <c r="Q245" s="151"/>
      <c r="R245" s="151"/>
      <c r="S245" s="151"/>
      <c r="T245" s="152"/>
      <c r="AT245" s="153" t="s">
        <v>93</v>
      </c>
      <c r="AU245" s="153" t="s">
        <v>42</v>
      </c>
      <c r="AV245" s="7" t="s">
        <v>42</v>
      </c>
      <c r="AW245" s="7" t="s">
        <v>21</v>
      </c>
      <c r="AX245" s="7" t="s">
        <v>39</v>
      </c>
      <c r="AY245" s="153" t="s">
        <v>80</v>
      </c>
    </row>
    <row r="246" spans="2:65" s="8" customFormat="1" x14ac:dyDescent="0.3">
      <c r="B246" s="154"/>
      <c r="C246" s="155"/>
      <c r="D246" s="140" t="s">
        <v>93</v>
      </c>
      <c r="E246" s="179" t="s">
        <v>7</v>
      </c>
      <c r="F246" s="180" t="s">
        <v>95</v>
      </c>
      <c r="G246" s="155"/>
      <c r="H246" s="181">
        <v>2.64</v>
      </c>
      <c r="I246" s="160"/>
      <c r="J246" s="155"/>
      <c r="K246" s="155"/>
      <c r="L246" s="161"/>
      <c r="M246" s="162"/>
      <c r="N246" s="163"/>
      <c r="O246" s="163"/>
      <c r="P246" s="163"/>
      <c r="Q246" s="163"/>
      <c r="R246" s="163"/>
      <c r="S246" s="163"/>
      <c r="T246" s="164"/>
      <c r="AT246" s="165" t="s">
        <v>93</v>
      </c>
      <c r="AU246" s="165" t="s">
        <v>42</v>
      </c>
      <c r="AV246" s="8" t="s">
        <v>87</v>
      </c>
      <c r="AW246" s="8" t="s">
        <v>21</v>
      </c>
      <c r="AX246" s="8" t="s">
        <v>9</v>
      </c>
      <c r="AY246" s="165" t="s">
        <v>80</v>
      </c>
    </row>
    <row r="247" spans="2:65" s="6" customFormat="1" ht="29.85" customHeight="1" x14ac:dyDescent="0.3">
      <c r="B247" s="111"/>
      <c r="C247" s="112"/>
      <c r="D247" s="125" t="s">
        <v>38</v>
      </c>
      <c r="E247" s="126" t="s">
        <v>121</v>
      </c>
      <c r="F247" s="126" t="s">
        <v>255</v>
      </c>
      <c r="G247" s="112"/>
      <c r="H247" s="112"/>
      <c r="I247" s="115"/>
      <c r="J247" s="127">
        <f>BK247</f>
        <v>0</v>
      </c>
      <c r="K247" s="112"/>
      <c r="L247" s="117"/>
      <c r="M247" s="118"/>
      <c r="N247" s="119"/>
      <c r="O247" s="119"/>
      <c r="P247" s="120">
        <f>SUM(P248:P348)</f>
        <v>0</v>
      </c>
      <c r="Q247" s="119"/>
      <c r="R247" s="120">
        <f>SUM(R248:R348)</f>
        <v>2.0234985655999997</v>
      </c>
      <c r="S247" s="119"/>
      <c r="T247" s="121">
        <f>SUM(T248:T348)</f>
        <v>0.2238</v>
      </c>
      <c r="AR247" s="122" t="s">
        <v>9</v>
      </c>
      <c r="AT247" s="123" t="s">
        <v>38</v>
      </c>
      <c r="AU247" s="123" t="s">
        <v>9</v>
      </c>
      <c r="AY247" s="122" t="s">
        <v>80</v>
      </c>
      <c r="BK247" s="124">
        <f>SUM(BK248:BK348)</f>
        <v>0</v>
      </c>
    </row>
    <row r="248" spans="2:65" s="1" customFormat="1" ht="22.5" customHeight="1" x14ac:dyDescent="0.3">
      <c r="B248" s="23"/>
      <c r="C248" s="128" t="s">
        <v>256</v>
      </c>
      <c r="D248" s="128" t="s">
        <v>82</v>
      </c>
      <c r="E248" s="129" t="s">
        <v>257</v>
      </c>
      <c r="F248" s="130" t="s">
        <v>258</v>
      </c>
      <c r="G248" s="131" t="s">
        <v>259</v>
      </c>
      <c r="H248" s="132">
        <v>6</v>
      </c>
      <c r="I248" s="133"/>
      <c r="J248" s="134">
        <f>ROUND(I248*H248,2)</f>
        <v>0</v>
      </c>
      <c r="K248" s="130" t="s">
        <v>260</v>
      </c>
      <c r="L248" s="33"/>
      <c r="M248" s="135" t="s">
        <v>7</v>
      </c>
      <c r="N248" s="136" t="s">
        <v>28</v>
      </c>
      <c r="O248" s="24"/>
      <c r="P248" s="137">
        <f>O248*H248</f>
        <v>0</v>
      </c>
      <c r="Q248" s="137">
        <v>1.9E-3</v>
      </c>
      <c r="R248" s="137">
        <f>Q248*H248</f>
        <v>1.14E-2</v>
      </c>
      <c r="S248" s="137">
        <v>0</v>
      </c>
      <c r="T248" s="138">
        <f>S248*H248</f>
        <v>0</v>
      </c>
      <c r="AR248" s="12" t="s">
        <v>167</v>
      </c>
      <c r="AT248" s="12" t="s">
        <v>82</v>
      </c>
      <c r="AU248" s="12" t="s">
        <v>42</v>
      </c>
      <c r="AY248" s="12" t="s">
        <v>80</v>
      </c>
      <c r="BE248" s="139">
        <f>IF(N248="základní",J248,0)</f>
        <v>0</v>
      </c>
      <c r="BF248" s="139">
        <f>IF(N248="snížená",J248,0)</f>
        <v>0</v>
      </c>
      <c r="BG248" s="139">
        <f>IF(N248="zákl. přenesená",J248,0)</f>
        <v>0</v>
      </c>
      <c r="BH248" s="139">
        <f>IF(N248="sníž. přenesená",J248,0)</f>
        <v>0</v>
      </c>
      <c r="BI248" s="139">
        <f>IF(N248="nulová",J248,0)</f>
        <v>0</v>
      </c>
      <c r="BJ248" s="12" t="s">
        <v>9</v>
      </c>
      <c r="BK248" s="139">
        <f>ROUND(I248*H248,2)</f>
        <v>0</v>
      </c>
      <c r="BL248" s="12" t="s">
        <v>167</v>
      </c>
      <c r="BM248" s="12" t="s">
        <v>261</v>
      </c>
    </row>
    <row r="249" spans="2:65" s="1" customFormat="1" ht="27" x14ac:dyDescent="0.3">
      <c r="B249" s="23"/>
      <c r="C249" s="35"/>
      <c r="D249" s="140" t="s">
        <v>91</v>
      </c>
      <c r="E249" s="35"/>
      <c r="F249" s="141" t="s">
        <v>92</v>
      </c>
      <c r="G249" s="35"/>
      <c r="H249" s="35"/>
      <c r="I249" s="98"/>
      <c r="J249" s="35"/>
      <c r="K249" s="35"/>
      <c r="L249" s="33"/>
      <c r="M249" s="142"/>
      <c r="N249" s="24"/>
      <c r="O249" s="24"/>
      <c r="P249" s="24"/>
      <c r="Q249" s="24"/>
      <c r="R249" s="24"/>
      <c r="S249" s="24"/>
      <c r="T249" s="38"/>
      <c r="AT249" s="12" t="s">
        <v>91</v>
      </c>
      <c r="AU249" s="12" t="s">
        <v>42</v>
      </c>
    </row>
    <row r="250" spans="2:65" s="7" customFormat="1" x14ac:dyDescent="0.3">
      <c r="B250" s="143"/>
      <c r="C250" s="144"/>
      <c r="D250" s="140" t="s">
        <v>93</v>
      </c>
      <c r="E250" s="145" t="s">
        <v>7</v>
      </c>
      <c r="F250" s="146" t="s">
        <v>262</v>
      </c>
      <c r="G250" s="144"/>
      <c r="H250" s="147">
        <v>6</v>
      </c>
      <c r="I250" s="148"/>
      <c r="J250" s="144"/>
      <c r="K250" s="144"/>
      <c r="L250" s="149"/>
      <c r="M250" s="150"/>
      <c r="N250" s="151"/>
      <c r="O250" s="151"/>
      <c r="P250" s="151"/>
      <c r="Q250" s="151"/>
      <c r="R250" s="151"/>
      <c r="S250" s="151"/>
      <c r="T250" s="152"/>
      <c r="AT250" s="153" t="s">
        <v>93</v>
      </c>
      <c r="AU250" s="153" t="s">
        <v>42</v>
      </c>
      <c r="AV250" s="7" t="s">
        <v>42</v>
      </c>
      <c r="AW250" s="7" t="s">
        <v>21</v>
      </c>
      <c r="AX250" s="7" t="s">
        <v>39</v>
      </c>
      <c r="AY250" s="153" t="s">
        <v>80</v>
      </c>
    </row>
    <row r="251" spans="2:65" s="8" customFormat="1" x14ac:dyDescent="0.3">
      <c r="B251" s="154"/>
      <c r="C251" s="155"/>
      <c r="D251" s="156" t="s">
        <v>93</v>
      </c>
      <c r="E251" s="157" t="s">
        <v>7</v>
      </c>
      <c r="F251" s="158" t="s">
        <v>95</v>
      </c>
      <c r="G251" s="155"/>
      <c r="H251" s="159">
        <v>6</v>
      </c>
      <c r="I251" s="160"/>
      <c r="J251" s="155"/>
      <c r="K251" s="155"/>
      <c r="L251" s="161"/>
      <c r="M251" s="162"/>
      <c r="N251" s="163"/>
      <c r="O251" s="163"/>
      <c r="P251" s="163"/>
      <c r="Q251" s="163"/>
      <c r="R251" s="163"/>
      <c r="S251" s="163"/>
      <c r="T251" s="164"/>
      <c r="AT251" s="165" t="s">
        <v>93</v>
      </c>
      <c r="AU251" s="165" t="s">
        <v>42</v>
      </c>
      <c r="AV251" s="8" t="s">
        <v>87</v>
      </c>
      <c r="AW251" s="8" t="s">
        <v>21</v>
      </c>
      <c r="AX251" s="8" t="s">
        <v>9</v>
      </c>
      <c r="AY251" s="165" t="s">
        <v>80</v>
      </c>
    </row>
    <row r="252" spans="2:65" s="1" customFormat="1" ht="22.5" customHeight="1" x14ac:dyDescent="0.3">
      <c r="B252" s="23"/>
      <c r="C252" s="128" t="s">
        <v>263</v>
      </c>
      <c r="D252" s="128" t="s">
        <v>82</v>
      </c>
      <c r="E252" s="129" t="s">
        <v>264</v>
      </c>
      <c r="F252" s="130" t="s">
        <v>265</v>
      </c>
      <c r="G252" s="131" t="s">
        <v>259</v>
      </c>
      <c r="H252" s="132">
        <v>12</v>
      </c>
      <c r="I252" s="133"/>
      <c r="J252" s="134">
        <f>ROUND(I252*H252,2)</f>
        <v>0</v>
      </c>
      <c r="K252" s="130" t="s">
        <v>260</v>
      </c>
      <c r="L252" s="33"/>
      <c r="M252" s="135" t="s">
        <v>7</v>
      </c>
      <c r="N252" s="136" t="s">
        <v>28</v>
      </c>
      <c r="O252" s="24"/>
      <c r="P252" s="137">
        <f>O252*H252</f>
        <v>0</v>
      </c>
      <c r="Q252" s="137">
        <v>0</v>
      </c>
      <c r="R252" s="137">
        <f>Q252*H252</f>
        <v>0</v>
      </c>
      <c r="S252" s="137">
        <v>0</v>
      </c>
      <c r="T252" s="138">
        <f>S252*H252</f>
        <v>0</v>
      </c>
      <c r="AR252" s="12" t="s">
        <v>167</v>
      </c>
      <c r="AT252" s="12" t="s">
        <v>82</v>
      </c>
      <c r="AU252" s="12" t="s">
        <v>42</v>
      </c>
      <c r="AY252" s="12" t="s">
        <v>80</v>
      </c>
      <c r="BE252" s="139">
        <f>IF(N252="základní",J252,0)</f>
        <v>0</v>
      </c>
      <c r="BF252" s="139">
        <f>IF(N252="snížená",J252,0)</f>
        <v>0</v>
      </c>
      <c r="BG252" s="139">
        <f>IF(N252="zákl. přenesená",J252,0)</f>
        <v>0</v>
      </c>
      <c r="BH252" s="139">
        <f>IF(N252="sníž. přenesená",J252,0)</f>
        <v>0</v>
      </c>
      <c r="BI252" s="139">
        <f>IF(N252="nulová",J252,0)</f>
        <v>0</v>
      </c>
      <c r="BJ252" s="12" t="s">
        <v>9</v>
      </c>
      <c r="BK252" s="139">
        <f>ROUND(I252*H252,2)</f>
        <v>0</v>
      </c>
      <c r="BL252" s="12" t="s">
        <v>167</v>
      </c>
      <c r="BM252" s="12" t="s">
        <v>266</v>
      </c>
    </row>
    <row r="253" spans="2:65" s="1" customFormat="1" ht="27" x14ac:dyDescent="0.3">
      <c r="B253" s="23"/>
      <c r="C253" s="35"/>
      <c r="D253" s="140" t="s">
        <v>91</v>
      </c>
      <c r="E253" s="35"/>
      <c r="F253" s="141" t="s">
        <v>92</v>
      </c>
      <c r="G253" s="35"/>
      <c r="H253" s="35"/>
      <c r="I253" s="98"/>
      <c r="J253" s="35"/>
      <c r="K253" s="35"/>
      <c r="L253" s="33"/>
      <c r="M253" s="142"/>
      <c r="N253" s="24"/>
      <c r="O253" s="24"/>
      <c r="P253" s="24"/>
      <c r="Q253" s="24"/>
      <c r="R253" s="24"/>
      <c r="S253" s="24"/>
      <c r="T253" s="38"/>
      <c r="AT253" s="12" t="s">
        <v>91</v>
      </c>
      <c r="AU253" s="12" t="s">
        <v>42</v>
      </c>
    </row>
    <row r="254" spans="2:65" s="7" customFormat="1" x14ac:dyDescent="0.3">
      <c r="B254" s="143"/>
      <c r="C254" s="144"/>
      <c r="D254" s="140" t="s">
        <v>93</v>
      </c>
      <c r="E254" s="145" t="s">
        <v>7</v>
      </c>
      <c r="F254" s="146" t="s">
        <v>267</v>
      </c>
      <c r="G254" s="144"/>
      <c r="H254" s="147">
        <v>12</v>
      </c>
      <c r="I254" s="148"/>
      <c r="J254" s="144"/>
      <c r="K254" s="144"/>
      <c r="L254" s="149"/>
      <c r="M254" s="150"/>
      <c r="N254" s="151"/>
      <c r="O254" s="151"/>
      <c r="P254" s="151"/>
      <c r="Q254" s="151"/>
      <c r="R254" s="151"/>
      <c r="S254" s="151"/>
      <c r="T254" s="152"/>
      <c r="AT254" s="153" t="s">
        <v>93</v>
      </c>
      <c r="AU254" s="153" t="s">
        <v>42</v>
      </c>
      <c r="AV254" s="7" t="s">
        <v>42</v>
      </c>
      <c r="AW254" s="7" t="s">
        <v>21</v>
      </c>
      <c r="AX254" s="7" t="s">
        <v>39</v>
      </c>
      <c r="AY254" s="153" t="s">
        <v>80</v>
      </c>
    </row>
    <row r="255" spans="2:65" s="8" customFormat="1" x14ac:dyDescent="0.3">
      <c r="B255" s="154"/>
      <c r="C255" s="155"/>
      <c r="D255" s="156" t="s">
        <v>93</v>
      </c>
      <c r="E255" s="157" t="s">
        <v>7</v>
      </c>
      <c r="F255" s="158" t="s">
        <v>95</v>
      </c>
      <c r="G255" s="155"/>
      <c r="H255" s="159">
        <v>12</v>
      </c>
      <c r="I255" s="160"/>
      <c r="J255" s="155"/>
      <c r="K255" s="155"/>
      <c r="L255" s="161"/>
      <c r="M255" s="162"/>
      <c r="N255" s="163"/>
      <c r="O255" s="163"/>
      <c r="P255" s="163"/>
      <c r="Q255" s="163"/>
      <c r="R255" s="163"/>
      <c r="S255" s="163"/>
      <c r="T255" s="164"/>
      <c r="AT255" s="165" t="s">
        <v>93</v>
      </c>
      <c r="AU255" s="165" t="s">
        <v>42</v>
      </c>
      <c r="AV255" s="8" t="s">
        <v>87</v>
      </c>
      <c r="AW255" s="8" t="s">
        <v>21</v>
      </c>
      <c r="AX255" s="8" t="s">
        <v>9</v>
      </c>
      <c r="AY255" s="165" t="s">
        <v>80</v>
      </c>
    </row>
    <row r="256" spans="2:65" s="1" customFormat="1" ht="31.5" customHeight="1" x14ac:dyDescent="0.3">
      <c r="B256" s="23"/>
      <c r="C256" s="128" t="s">
        <v>268</v>
      </c>
      <c r="D256" s="128" t="s">
        <v>82</v>
      </c>
      <c r="E256" s="129" t="s">
        <v>269</v>
      </c>
      <c r="F256" s="130" t="s">
        <v>270</v>
      </c>
      <c r="G256" s="131" t="s">
        <v>259</v>
      </c>
      <c r="H256" s="132">
        <v>6</v>
      </c>
      <c r="I256" s="133"/>
      <c r="J256" s="134">
        <f>ROUND(I256*H256,2)</f>
        <v>0</v>
      </c>
      <c r="K256" s="130" t="s">
        <v>260</v>
      </c>
      <c r="L256" s="33"/>
      <c r="M256" s="135" t="s">
        <v>7</v>
      </c>
      <c r="N256" s="136" t="s">
        <v>28</v>
      </c>
      <c r="O256" s="24"/>
      <c r="P256" s="137">
        <f>O256*H256</f>
        <v>0</v>
      </c>
      <c r="Q256" s="137">
        <v>0</v>
      </c>
      <c r="R256" s="137">
        <f>Q256*H256</f>
        <v>0</v>
      </c>
      <c r="S256" s="137">
        <v>0</v>
      </c>
      <c r="T256" s="138">
        <f>S256*H256</f>
        <v>0</v>
      </c>
      <c r="AR256" s="12" t="s">
        <v>167</v>
      </c>
      <c r="AT256" s="12" t="s">
        <v>82</v>
      </c>
      <c r="AU256" s="12" t="s">
        <v>42</v>
      </c>
      <c r="AY256" s="12" t="s">
        <v>80</v>
      </c>
      <c r="BE256" s="139">
        <f>IF(N256="základní",J256,0)</f>
        <v>0</v>
      </c>
      <c r="BF256" s="139">
        <f>IF(N256="snížená",J256,0)</f>
        <v>0</v>
      </c>
      <c r="BG256" s="139">
        <f>IF(N256="zákl. přenesená",J256,0)</f>
        <v>0</v>
      </c>
      <c r="BH256" s="139">
        <f>IF(N256="sníž. přenesená",J256,0)</f>
        <v>0</v>
      </c>
      <c r="BI256" s="139">
        <f>IF(N256="nulová",J256,0)</f>
        <v>0</v>
      </c>
      <c r="BJ256" s="12" t="s">
        <v>9</v>
      </c>
      <c r="BK256" s="139">
        <f>ROUND(I256*H256,2)</f>
        <v>0</v>
      </c>
      <c r="BL256" s="12" t="s">
        <v>167</v>
      </c>
      <c r="BM256" s="12" t="s">
        <v>271</v>
      </c>
    </row>
    <row r="257" spans="2:65" s="1" customFormat="1" ht="27" x14ac:dyDescent="0.3">
      <c r="B257" s="23"/>
      <c r="C257" s="35"/>
      <c r="D257" s="140" t="s">
        <v>91</v>
      </c>
      <c r="E257" s="35"/>
      <c r="F257" s="141" t="s">
        <v>92</v>
      </c>
      <c r="G257" s="35"/>
      <c r="H257" s="35"/>
      <c r="I257" s="98"/>
      <c r="J257" s="35"/>
      <c r="K257" s="35"/>
      <c r="L257" s="33"/>
      <c r="M257" s="142"/>
      <c r="N257" s="24"/>
      <c r="O257" s="24"/>
      <c r="P257" s="24"/>
      <c r="Q257" s="24"/>
      <c r="R257" s="24"/>
      <c r="S257" s="24"/>
      <c r="T257" s="38"/>
      <c r="AT257" s="12" t="s">
        <v>91</v>
      </c>
      <c r="AU257" s="12" t="s">
        <v>42</v>
      </c>
    </row>
    <row r="258" spans="2:65" s="7" customFormat="1" x14ac:dyDescent="0.3">
      <c r="B258" s="143"/>
      <c r="C258" s="144"/>
      <c r="D258" s="140" t="s">
        <v>93</v>
      </c>
      <c r="E258" s="145" t="s">
        <v>7</v>
      </c>
      <c r="F258" s="146" t="s">
        <v>262</v>
      </c>
      <c r="G258" s="144"/>
      <c r="H258" s="147">
        <v>6</v>
      </c>
      <c r="I258" s="148"/>
      <c r="J258" s="144"/>
      <c r="K258" s="144"/>
      <c r="L258" s="149"/>
      <c r="M258" s="150"/>
      <c r="N258" s="151"/>
      <c r="O258" s="151"/>
      <c r="P258" s="151"/>
      <c r="Q258" s="151"/>
      <c r="R258" s="151"/>
      <c r="S258" s="151"/>
      <c r="T258" s="152"/>
      <c r="AT258" s="153" t="s">
        <v>93</v>
      </c>
      <c r="AU258" s="153" t="s">
        <v>42</v>
      </c>
      <c r="AV258" s="7" t="s">
        <v>42</v>
      </c>
      <c r="AW258" s="7" t="s">
        <v>21</v>
      </c>
      <c r="AX258" s="7" t="s">
        <v>39</v>
      </c>
      <c r="AY258" s="153" t="s">
        <v>80</v>
      </c>
    </row>
    <row r="259" spans="2:65" s="8" customFormat="1" x14ac:dyDescent="0.3">
      <c r="B259" s="154"/>
      <c r="C259" s="155"/>
      <c r="D259" s="156" t="s">
        <v>93</v>
      </c>
      <c r="E259" s="157" t="s">
        <v>7</v>
      </c>
      <c r="F259" s="158" t="s">
        <v>95</v>
      </c>
      <c r="G259" s="155"/>
      <c r="H259" s="159">
        <v>6</v>
      </c>
      <c r="I259" s="160"/>
      <c r="J259" s="155"/>
      <c r="K259" s="155"/>
      <c r="L259" s="161"/>
      <c r="M259" s="162"/>
      <c r="N259" s="163"/>
      <c r="O259" s="163"/>
      <c r="P259" s="163"/>
      <c r="Q259" s="163"/>
      <c r="R259" s="163"/>
      <c r="S259" s="163"/>
      <c r="T259" s="164"/>
      <c r="AT259" s="165" t="s">
        <v>93</v>
      </c>
      <c r="AU259" s="165" t="s">
        <v>42</v>
      </c>
      <c r="AV259" s="8" t="s">
        <v>87</v>
      </c>
      <c r="AW259" s="8" t="s">
        <v>21</v>
      </c>
      <c r="AX259" s="8" t="s">
        <v>9</v>
      </c>
      <c r="AY259" s="165" t="s">
        <v>80</v>
      </c>
    </row>
    <row r="260" spans="2:65" s="1" customFormat="1" ht="31.5" customHeight="1" x14ac:dyDescent="0.3">
      <c r="B260" s="23"/>
      <c r="C260" s="128" t="s">
        <v>272</v>
      </c>
      <c r="D260" s="128" t="s">
        <v>82</v>
      </c>
      <c r="E260" s="129" t="s">
        <v>273</v>
      </c>
      <c r="F260" s="130" t="s">
        <v>274</v>
      </c>
      <c r="G260" s="131" t="s">
        <v>259</v>
      </c>
      <c r="H260" s="132">
        <v>3</v>
      </c>
      <c r="I260" s="133"/>
      <c r="J260" s="134">
        <f>ROUND(I260*H260,2)</f>
        <v>0</v>
      </c>
      <c r="K260" s="130" t="s">
        <v>260</v>
      </c>
      <c r="L260" s="33"/>
      <c r="M260" s="135" t="s">
        <v>7</v>
      </c>
      <c r="N260" s="136" t="s">
        <v>28</v>
      </c>
      <c r="O260" s="24"/>
      <c r="P260" s="137">
        <f>O260*H260</f>
        <v>0</v>
      </c>
      <c r="Q260" s="137">
        <v>2.9E-4</v>
      </c>
      <c r="R260" s="137">
        <f>Q260*H260</f>
        <v>8.7000000000000001E-4</v>
      </c>
      <c r="S260" s="137">
        <v>0</v>
      </c>
      <c r="T260" s="138">
        <f>S260*H260</f>
        <v>0</v>
      </c>
      <c r="AR260" s="12" t="s">
        <v>87</v>
      </c>
      <c r="AT260" s="12" t="s">
        <v>82</v>
      </c>
      <c r="AU260" s="12" t="s">
        <v>42</v>
      </c>
      <c r="AY260" s="12" t="s">
        <v>80</v>
      </c>
      <c r="BE260" s="139">
        <f>IF(N260="základní",J260,0)</f>
        <v>0</v>
      </c>
      <c r="BF260" s="139">
        <f>IF(N260="snížená",J260,0)</f>
        <v>0</v>
      </c>
      <c r="BG260" s="139">
        <f>IF(N260="zákl. přenesená",J260,0)</f>
        <v>0</v>
      </c>
      <c r="BH260" s="139">
        <f>IF(N260="sníž. přenesená",J260,0)</f>
        <v>0</v>
      </c>
      <c r="BI260" s="139">
        <f>IF(N260="nulová",J260,0)</f>
        <v>0</v>
      </c>
      <c r="BJ260" s="12" t="s">
        <v>9</v>
      </c>
      <c r="BK260" s="139">
        <f>ROUND(I260*H260,2)</f>
        <v>0</v>
      </c>
      <c r="BL260" s="12" t="s">
        <v>87</v>
      </c>
      <c r="BM260" s="12" t="s">
        <v>275</v>
      </c>
    </row>
    <row r="261" spans="2:65" s="1" customFormat="1" ht="27" x14ac:dyDescent="0.3">
      <c r="B261" s="23"/>
      <c r="C261" s="35"/>
      <c r="D261" s="140" t="s">
        <v>91</v>
      </c>
      <c r="E261" s="35"/>
      <c r="F261" s="141" t="s">
        <v>276</v>
      </c>
      <c r="G261" s="35"/>
      <c r="H261" s="35"/>
      <c r="I261" s="98"/>
      <c r="J261" s="35"/>
      <c r="K261" s="35"/>
      <c r="L261" s="33"/>
      <c r="M261" s="142"/>
      <c r="N261" s="24"/>
      <c r="O261" s="24"/>
      <c r="P261" s="24"/>
      <c r="Q261" s="24"/>
      <c r="R261" s="24"/>
      <c r="S261" s="24"/>
      <c r="T261" s="38"/>
      <c r="AT261" s="12" t="s">
        <v>91</v>
      </c>
      <c r="AU261" s="12" t="s">
        <v>42</v>
      </c>
    </row>
    <row r="262" spans="2:65" s="7" customFormat="1" x14ac:dyDescent="0.3">
      <c r="B262" s="143"/>
      <c r="C262" s="144"/>
      <c r="D262" s="140" t="s">
        <v>93</v>
      </c>
      <c r="E262" s="145" t="s">
        <v>7</v>
      </c>
      <c r="F262" s="146" t="s">
        <v>277</v>
      </c>
      <c r="G262" s="144"/>
      <c r="H262" s="147">
        <v>3</v>
      </c>
      <c r="I262" s="148"/>
      <c r="J262" s="144"/>
      <c r="K262" s="144"/>
      <c r="L262" s="149"/>
      <c r="M262" s="150"/>
      <c r="N262" s="151"/>
      <c r="O262" s="151"/>
      <c r="P262" s="151"/>
      <c r="Q262" s="151"/>
      <c r="R262" s="151"/>
      <c r="S262" s="151"/>
      <c r="T262" s="152"/>
      <c r="AT262" s="153" t="s">
        <v>93</v>
      </c>
      <c r="AU262" s="153" t="s">
        <v>42</v>
      </c>
      <c r="AV262" s="7" t="s">
        <v>42</v>
      </c>
      <c r="AW262" s="7" t="s">
        <v>21</v>
      </c>
      <c r="AX262" s="7" t="s">
        <v>39</v>
      </c>
      <c r="AY262" s="153" t="s">
        <v>80</v>
      </c>
    </row>
    <row r="263" spans="2:65" s="8" customFormat="1" x14ac:dyDescent="0.3">
      <c r="B263" s="154"/>
      <c r="C263" s="155"/>
      <c r="D263" s="156" t="s">
        <v>93</v>
      </c>
      <c r="E263" s="157" t="s">
        <v>7</v>
      </c>
      <c r="F263" s="158" t="s">
        <v>95</v>
      </c>
      <c r="G263" s="155"/>
      <c r="H263" s="159">
        <v>3</v>
      </c>
      <c r="I263" s="160"/>
      <c r="J263" s="155"/>
      <c r="K263" s="155"/>
      <c r="L263" s="161"/>
      <c r="M263" s="162"/>
      <c r="N263" s="163"/>
      <c r="O263" s="163"/>
      <c r="P263" s="163"/>
      <c r="Q263" s="163"/>
      <c r="R263" s="163"/>
      <c r="S263" s="163"/>
      <c r="T263" s="164"/>
      <c r="AT263" s="165" t="s">
        <v>93</v>
      </c>
      <c r="AU263" s="165" t="s">
        <v>42</v>
      </c>
      <c r="AV263" s="8" t="s">
        <v>87</v>
      </c>
      <c r="AW263" s="8" t="s">
        <v>21</v>
      </c>
      <c r="AX263" s="8" t="s">
        <v>9</v>
      </c>
      <c r="AY263" s="165" t="s">
        <v>80</v>
      </c>
    </row>
    <row r="264" spans="2:65" s="1" customFormat="1" ht="22.5" customHeight="1" x14ac:dyDescent="0.3">
      <c r="B264" s="23"/>
      <c r="C264" s="128" t="s">
        <v>278</v>
      </c>
      <c r="D264" s="128" t="s">
        <v>82</v>
      </c>
      <c r="E264" s="129" t="s">
        <v>279</v>
      </c>
      <c r="F264" s="130" t="s">
        <v>280</v>
      </c>
      <c r="G264" s="131" t="s">
        <v>259</v>
      </c>
      <c r="H264" s="132">
        <v>4</v>
      </c>
      <c r="I264" s="133"/>
      <c r="J264" s="134">
        <f>ROUND(I264*H264,2)</f>
        <v>0</v>
      </c>
      <c r="K264" s="130" t="s">
        <v>260</v>
      </c>
      <c r="L264" s="33"/>
      <c r="M264" s="135" t="s">
        <v>7</v>
      </c>
      <c r="N264" s="136" t="s">
        <v>28</v>
      </c>
      <c r="O264" s="24"/>
      <c r="P264" s="137">
        <f>O264*H264</f>
        <v>0</v>
      </c>
      <c r="Q264" s="137">
        <v>0</v>
      </c>
      <c r="R264" s="137">
        <f>Q264*H264</f>
        <v>0</v>
      </c>
      <c r="S264" s="137">
        <v>0</v>
      </c>
      <c r="T264" s="138">
        <f>S264*H264</f>
        <v>0</v>
      </c>
      <c r="AR264" s="12" t="s">
        <v>281</v>
      </c>
      <c r="AT264" s="12" t="s">
        <v>82</v>
      </c>
      <c r="AU264" s="12" t="s">
        <v>42</v>
      </c>
      <c r="AY264" s="12" t="s">
        <v>80</v>
      </c>
      <c r="BE264" s="139">
        <f>IF(N264="základní",J264,0)</f>
        <v>0</v>
      </c>
      <c r="BF264" s="139">
        <f>IF(N264="snížená",J264,0)</f>
        <v>0</v>
      </c>
      <c r="BG264" s="139">
        <f>IF(N264="zákl. přenesená",J264,0)</f>
        <v>0</v>
      </c>
      <c r="BH264" s="139">
        <f>IF(N264="sníž. přenesená",J264,0)</f>
        <v>0</v>
      </c>
      <c r="BI264" s="139">
        <f>IF(N264="nulová",J264,0)</f>
        <v>0</v>
      </c>
      <c r="BJ264" s="12" t="s">
        <v>9</v>
      </c>
      <c r="BK264" s="139">
        <f>ROUND(I264*H264,2)</f>
        <v>0</v>
      </c>
      <c r="BL264" s="12" t="s">
        <v>281</v>
      </c>
      <c r="BM264" s="12" t="s">
        <v>282</v>
      </c>
    </row>
    <row r="265" spans="2:65" s="1" customFormat="1" ht="40.5" x14ac:dyDescent="0.3">
      <c r="B265" s="23"/>
      <c r="C265" s="35"/>
      <c r="D265" s="140" t="s">
        <v>91</v>
      </c>
      <c r="E265" s="35"/>
      <c r="F265" s="141" t="s">
        <v>283</v>
      </c>
      <c r="G265" s="35"/>
      <c r="H265" s="35"/>
      <c r="I265" s="98"/>
      <c r="J265" s="35"/>
      <c r="K265" s="35"/>
      <c r="L265" s="33"/>
      <c r="M265" s="142"/>
      <c r="N265" s="24"/>
      <c r="O265" s="24"/>
      <c r="P265" s="24"/>
      <c r="Q265" s="24"/>
      <c r="R265" s="24"/>
      <c r="S265" s="24"/>
      <c r="T265" s="38"/>
      <c r="AT265" s="12" t="s">
        <v>91</v>
      </c>
      <c r="AU265" s="12" t="s">
        <v>42</v>
      </c>
    </row>
    <row r="266" spans="2:65" s="7" customFormat="1" x14ac:dyDescent="0.3">
      <c r="B266" s="143"/>
      <c r="C266" s="144"/>
      <c r="D266" s="140" t="s">
        <v>93</v>
      </c>
      <c r="E266" s="145" t="s">
        <v>7</v>
      </c>
      <c r="F266" s="146" t="s">
        <v>284</v>
      </c>
      <c r="G266" s="144"/>
      <c r="H266" s="147">
        <v>4</v>
      </c>
      <c r="I266" s="148"/>
      <c r="J266" s="144"/>
      <c r="K266" s="144"/>
      <c r="L266" s="149"/>
      <c r="M266" s="150"/>
      <c r="N266" s="151"/>
      <c r="O266" s="151"/>
      <c r="P266" s="151"/>
      <c r="Q266" s="151"/>
      <c r="R266" s="151"/>
      <c r="S266" s="151"/>
      <c r="T266" s="152"/>
      <c r="AT266" s="153" t="s">
        <v>93</v>
      </c>
      <c r="AU266" s="153" t="s">
        <v>42</v>
      </c>
      <c r="AV266" s="7" t="s">
        <v>42</v>
      </c>
      <c r="AW266" s="7" t="s">
        <v>21</v>
      </c>
      <c r="AX266" s="7" t="s">
        <v>39</v>
      </c>
      <c r="AY266" s="153" t="s">
        <v>80</v>
      </c>
    </row>
    <row r="267" spans="2:65" s="8" customFormat="1" x14ac:dyDescent="0.3">
      <c r="B267" s="154"/>
      <c r="C267" s="155"/>
      <c r="D267" s="156" t="s">
        <v>93</v>
      </c>
      <c r="E267" s="157" t="s">
        <v>7</v>
      </c>
      <c r="F267" s="158" t="s">
        <v>95</v>
      </c>
      <c r="G267" s="155"/>
      <c r="H267" s="159">
        <v>4</v>
      </c>
      <c r="I267" s="160"/>
      <c r="J267" s="155"/>
      <c r="K267" s="155"/>
      <c r="L267" s="161"/>
      <c r="M267" s="162"/>
      <c r="N267" s="163"/>
      <c r="O267" s="163"/>
      <c r="P267" s="163"/>
      <c r="Q267" s="163"/>
      <c r="R267" s="163"/>
      <c r="S267" s="163"/>
      <c r="T267" s="164"/>
      <c r="AT267" s="165" t="s">
        <v>93</v>
      </c>
      <c r="AU267" s="165" t="s">
        <v>42</v>
      </c>
      <c r="AV267" s="8" t="s">
        <v>87</v>
      </c>
      <c r="AW267" s="8" t="s">
        <v>21</v>
      </c>
      <c r="AX267" s="8" t="s">
        <v>9</v>
      </c>
      <c r="AY267" s="165" t="s">
        <v>80</v>
      </c>
    </row>
    <row r="268" spans="2:65" s="1" customFormat="1" ht="22.5" customHeight="1" x14ac:dyDescent="0.3">
      <c r="B268" s="23"/>
      <c r="C268" s="128" t="s">
        <v>285</v>
      </c>
      <c r="D268" s="128" t="s">
        <v>82</v>
      </c>
      <c r="E268" s="129" t="s">
        <v>286</v>
      </c>
      <c r="F268" s="130" t="s">
        <v>287</v>
      </c>
      <c r="G268" s="131" t="s">
        <v>259</v>
      </c>
      <c r="H268" s="132">
        <v>6</v>
      </c>
      <c r="I268" s="133"/>
      <c r="J268" s="134">
        <f>ROUND(I268*H268,2)</f>
        <v>0</v>
      </c>
      <c r="K268" s="130" t="s">
        <v>260</v>
      </c>
      <c r="L268" s="33"/>
      <c r="M268" s="135" t="s">
        <v>7</v>
      </c>
      <c r="N268" s="136" t="s">
        <v>28</v>
      </c>
      <c r="O268" s="24"/>
      <c r="P268" s="137">
        <f>O268*H268</f>
        <v>0</v>
      </c>
      <c r="Q268" s="137">
        <v>0</v>
      </c>
      <c r="R268" s="137">
        <f>Q268*H268</f>
        <v>0</v>
      </c>
      <c r="S268" s="137">
        <v>0</v>
      </c>
      <c r="T268" s="138">
        <f>S268*H268</f>
        <v>0</v>
      </c>
      <c r="AR268" s="12" t="s">
        <v>281</v>
      </c>
      <c r="AT268" s="12" t="s">
        <v>82</v>
      </c>
      <c r="AU268" s="12" t="s">
        <v>42</v>
      </c>
      <c r="AY268" s="12" t="s">
        <v>80</v>
      </c>
      <c r="BE268" s="139">
        <f>IF(N268="základní",J268,0)</f>
        <v>0</v>
      </c>
      <c r="BF268" s="139">
        <f>IF(N268="snížená",J268,0)</f>
        <v>0</v>
      </c>
      <c r="BG268" s="139">
        <f>IF(N268="zákl. přenesená",J268,0)</f>
        <v>0</v>
      </c>
      <c r="BH268" s="139">
        <f>IF(N268="sníž. přenesená",J268,0)</f>
        <v>0</v>
      </c>
      <c r="BI268" s="139">
        <f>IF(N268="nulová",J268,0)</f>
        <v>0</v>
      </c>
      <c r="BJ268" s="12" t="s">
        <v>9</v>
      </c>
      <c r="BK268" s="139">
        <f>ROUND(I268*H268,2)</f>
        <v>0</v>
      </c>
      <c r="BL268" s="12" t="s">
        <v>281</v>
      </c>
      <c r="BM268" s="12" t="s">
        <v>288</v>
      </c>
    </row>
    <row r="269" spans="2:65" s="1" customFormat="1" ht="40.5" x14ac:dyDescent="0.3">
      <c r="B269" s="23"/>
      <c r="C269" s="35"/>
      <c r="D269" s="140" t="s">
        <v>91</v>
      </c>
      <c r="E269" s="35"/>
      <c r="F269" s="141" t="s">
        <v>289</v>
      </c>
      <c r="G269" s="35"/>
      <c r="H269" s="35"/>
      <c r="I269" s="98"/>
      <c r="J269" s="35"/>
      <c r="K269" s="35"/>
      <c r="L269" s="33"/>
      <c r="M269" s="142"/>
      <c r="N269" s="24"/>
      <c r="O269" s="24"/>
      <c r="P269" s="24"/>
      <c r="Q269" s="24"/>
      <c r="R269" s="24"/>
      <c r="S269" s="24"/>
      <c r="T269" s="38"/>
      <c r="AT269" s="12" t="s">
        <v>91</v>
      </c>
      <c r="AU269" s="12" t="s">
        <v>42</v>
      </c>
    </row>
    <row r="270" spans="2:65" s="7" customFormat="1" x14ac:dyDescent="0.3">
      <c r="B270" s="143"/>
      <c r="C270" s="144"/>
      <c r="D270" s="140" t="s">
        <v>93</v>
      </c>
      <c r="E270" s="145" t="s">
        <v>7</v>
      </c>
      <c r="F270" s="146" t="s">
        <v>262</v>
      </c>
      <c r="G270" s="144"/>
      <c r="H270" s="147">
        <v>6</v>
      </c>
      <c r="I270" s="148"/>
      <c r="J270" s="144"/>
      <c r="K270" s="144"/>
      <c r="L270" s="149"/>
      <c r="M270" s="150"/>
      <c r="N270" s="151"/>
      <c r="O270" s="151"/>
      <c r="P270" s="151"/>
      <c r="Q270" s="151"/>
      <c r="R270" s="151"/>
      <c r="S270" s="151"/>
      <c r="T270" s="152"/>
      <c r="AT270" s="153" t="s">
        <v>93</v>
      </c>
      <c r="AU270" s="153" t="s">
        <v>42</v>
      </c>
      <c r="AV270" s="7" t="s">
        <v>42</v>
      </c>
      <c r="AW270" s="7" t="s">
        <v>21</v>
      </c>
      <c r="AX270" s="7" t="s">
        <v>39</v>
      </c>
      <c r="AY270" s="153" t="s">
        <v>80</v>
      </c>
    </row>
    <row r="271" spans="2:65" s="8" customFormat="1" x14ac:dyDescent="0.3">
      <c r="B271" s="154"/>
      <c r="C271" s="155"/>
      <c r="D271" s="156" t="s">
        <v>93</v>
      </c>
      <c r="E271" s="157" t="s">
        <v>7</v>
      </c>
      <c r="F271" s="158" t="s">
        <v>95</v>
      </c>
      <c r="G271" s="155"/>
      <c r="H271" s="159">
        <v>6</v>
      </c>
      <c r="I271" s="160"/>
      <c r="J271" s="155"/>
      <c r="K271" s="155"/>
      <c r="L271" s="161"/>
      <c r="M271" s="162"/>
      <c r="N271" s="163"/>
      <c r="O271" s="163"/>
      <c r="P271" s="163"/>
      <c r="Q271" s="163"/>
      <c r="R271" s="163"/>
      <c r="S271" s="163"/>
      <c r="T271" s="164"/>
      <c r="AT271" s="165" t="s">
        <v>93</v>
      </c>
      <c r="AU271" s="165" t="s">
        <v>42</v>
      </c>
      <c r="AV271" s="8" t="s">
        <v>87</v>
      </c>
      <c r="AW271" s="8" t="s">
        <v>21</v>
      </c>
      <c r="AX271" s="8" t="s">
        <v>9</v>
      </c>
      <c r="AY271" s="165" t="s">
        <v>80</v>
      </c>
    </row>
    <row r="272" spans="2:65" s="1" customFormat="1" ht="31.5" customHeight="1" x14ac:dyDescent="0.3">
      <c r="B272" s="23"/>
      <c r="C272" s="128" t="s">
        <v>290</v>
      </c>
      <c r="D272" s="128" t="s">
        <v>82</v>
      </c>
      <c r="E272" s="129" t="s">
        <v>291</v>
      </c>
      <c r="F272" s="130" t="s">
        <v>292</v>
      </c>
      <c r="G272" s="131" t="s">
        <v>259</v>
      </c>
      <c r="H272" s="132">
        <v>12</v>
      </c>
      <c r="I272" s="133"/>
      <c r="J272" s="134">
        <f>ROUND(I272*H272,2)</f>
        <v>0</v>
      </c>
      <c r="K272" s="130" t="s">
        <v>260</v>
      </c>
      <c r="L272" s="33"/>
      <c r="M272" s="135" t="s">
        <v>7</v>
      </c>
      <c r="N272" s="136" t="s">
        <v>28</v>
      </c>
      <c r="O272" s="24"/>
      <c r="P272" s="137">
        <f>O272*H272</f>
        <v>0</v>
      </c>
      <c r="Q272" s="137">
        <v>1.6299999999999999E-3</v>
      </c>
      <c r="R272" s="137">
        <f>Q272*H272</f>
        <v>1.9560000000000001E-2</v>
      </c>
      <c r="S272" s="137">
        <v>0</v>
      </c>
      <c r="T272" s="138">
        <f>S272*H272</f>
        <v>0</v>
      </c>
      <c r="AR272" s="12" t="s">
        <v>87</v>
      </c>
      <c r="AT272" s="12" t="s">
        <v>82</v>
      </c>
      <c r="AU272" s="12" t="s">
        <v>42</v>
      </c>
      <c r="AY272" s="12" t="s">
        <v>80</v>
      </c>
      <c r="BE272" s="139">
        <f>IF(N272="základní",J272,0)</f>
        <v>0</v>
      </c>
      <c r="BF272" s="139">
        <f>IF(N272="snížená",J272,0)</f>
        <v>0</v>
      </c>
      <c r="BG272" s="139">
        <f>IF(N272="zákl. přenesená",J272,0)</f>
        <v>0</v>
      </c>
      <c r="BH272" s="139">
        <f>IF(N272="sníž. přenesená",J272,0)</f>
        <v>0</v>
      </c>
      <c r="BI272" s="139">
        <f>IF(N272="nulová",J272,0)</f>
        <v>0</v>
      </c>
      <c r="BJ272" s="12" t="s">
        <v>9</v>
      </c>
      <c r="BK272" s="139">
        <f>ROUND(I272*H272,2)</f>
        <v>0</v>
      </c>
      <c r="BL272" s="12" t="s">
        <v>87</v>
      </c>
      <c r="BM272" s="12" t="s">
        <v>293</v>
      </c>
    </row>
    <row r="273" spans="2:65" s="1" customFormat="1" ht="27" x14ac:dyDescent="0.3">
      <c r="B273" s="23"/>
      <c r="C273" s="35"/>
      <c r="D273" s="140" t="s">
        <v>91</v>
      </c>
      <c r="E273" s="35"/>
      <c r="F273" s="141" t="s">
        <v>92</v>
      </c>
      <c r="G273" s="35"/>
      <c r="H273" s="35"/>
      <c r="I273" s="98"/>
      <c r="J273" s="35"/>
      <c r="K273" s="35"/>
      <c r="L273" s="33"/>
      <c r="M273" s="142"/>
      <c r="N273" s="24"/>
      <c r="O273" s="24"/>
      <c r="P273" s="24"/>
      <c r="Q273" s="24"/>
      <c r="R273" s="24"/>
      <c r="S273" s="24"/>
      <c r="T273" s="38"/>
      <c r="AT273" s="12" t="s">
        <v>91</v>
      </c>
      <c r="AU273" s="12" t="s">
        <v>42</v>
      </c>
    </row>
    <row r="274" spans="2:65" s="7" customFormat="1" x14ac:dyDescent="0.3">
      <c r="B274" s="143"/>
      <c r="C274" s="144"/>
      <c r="D274" s="140" t="s">
        <v>93</v>
      </c>
      <c r="E274" s="145" t="s">
        <v>7</v>
      </c>
      <c r="F274" s="146" t="s">
        <v>294</v>
      </c>
      <c r="G274" s="144"/>
      <c r="H274" s="147">
        <v>12</v>
      </c>
      <c r="I274" s="148"/>
      <c r="J274" s="144"/>
      <c r="K274" s="144"/>
      <c r="L274" s="149"/>
      <c r="M274" s="150"/>
      <c r="N274" s="151"/>
      <c r="O274" s="151"/>
      <c r="P274" s="151"/>
      <c r="Q274" s="151"/>
      <c r="R274" s="151"/>
      <c r="S274" s="151"/>
      <c r="T274" s="152"/>
      <c r="AT274" s="153" t="s">
        <v>93</v>
      </c>
      <c r="AU274" s="153" t="s">
        <v>42</v>
      </c>
      <c r="AV274" s="7" t="s">
        <v>42</v>
      </c>
      <c r="AW274" s="7" t="s">
        <v>21</v>
      </c>
      <c r="AX274" s="7" t="s">
        <v>39</v>
      </c>
      <c r="AY274" s="153" t="s">
        <v>80</v>
      </c>
    </row>
    <row r="275" spans="2:65" s="8" customFormat="1" x14ac:dyDescent="0.3">
      <c r="B275" s="154"/>
      <c r="C275" s="155"/>
      <c r="D275" s="156" t="s">
        <v>93</v>
      </c>
      <c r="E275" s="157" t="s">
        <v>7</v>
      </c>
      <c r="F275" s="158" t="s">
        <v>95</v>
      </c>
      <c r="G275" s="155"/>
      <c r="H275" s="159">
        <v>12</v>
      </c>
      <c r="I275" s="160"/>
      <c r="J275" s="155"/>
      <c r="K275" s="155"/>
      <c r="L275" s="161"/>
      <c r="M275" s="162"/>
      <c r="N275" s="163"/>
      <c r="O275" s="163"/>
      <c r="P275" s="163"/>
      <c r="Q275" s="163"/>
      <c r="R275" s="163"/>
      <c r="S275" s="163"/>
      <c r="T275" s="164"/>
      <c r="AT275" s="165" t="s">
        <v>93</v>
      </c>
      <c r="AU275" s="165" t="s">
        <v>42</v>
      </c>
      <c r="AV275" s="8" t="s">
        <v>87</v>
      </c>
      <c r="AW275" s="8" t="s">
        <v>21</v>
      </c>
      <c r="AX275" s="8" t="s">
        <v>9</v>
      </c>
      <c r="AY275" s="165" t="s">
        <v>80</v>
      </c>
    </row>
    <row r="276" spans="2:65" s="1" customFormat="1" ht="22.5" customHeight="1" x14ac:dyDescent="0.3">
      <c r="B276" s="23"/>
      <c r="C276" s="169" t="s">
        <v>295</v>
      </c>
      <c r="D276" s="169" t="s">
        <v>224</v>
      </c>
      <c r="E276" s="170" t="s">
        <v>296</v>
      </c>
      <c r="F276" s="171" t="s">
        <v>297</v>
      </c>
      <c r="G276" s="172" t="s">
        <v>259</v>
      </c>
      <c r="H276" s="173">
        <v>12</v>
      </c>
      <c r="I276" s="174"/>
      <c r="J276" s="175">
        <f>ROUND(I276*H276,2)</f>
        <v>0</v>
      </c>
      <c r="K276" s="171" t="s">
        <v>298</v>
      </c>
      <c r="L276" s="176"/>
      <c r="M276" s="177" t="s">
        <v>7</v>
      </c>
      <c r="N276" s="178" t="s">
        <v>28</v>
      </c>
      <c r="O276" s="24"/>
      <c r="P276" s="137">
        <f>O276*H276</f>
        <v>0</v>
      </c>
      <c r="Q276" s="137">
        <v>6.0299999999999998E-3</v>
      </c>
      <c r="R276" s="137">
        <f>Q276*H276</f>
        <v>7.2359999999999994E-2</v>
      </c>
      <c r="S276" s="137">
        <v>0</v>
      </c>
      <c r="T276" s="138">
        <f>S276*H276</f>
        <v>0</v>
      </c>
      <c r="AR276" s="12" t="s">
        <v>121</v>
      </c>
      <c r="AT276" s="12" t="s">
        <v>224</v>
      </c>
      <c r="AU276" s="12" t="s">
        <v>42</v>
      </c>
      <c r="AY276" s="12" t="s">
        <v>80</v>
      </c>
      <c r="BE276" s="139">
        <f>IF(N276="základní",J276,0)</f>
        <v>0</v>
      </c>
      <c r="BF276" s="139">
        <f>IF(N276="snížená",J276,0)</f>
        <v>0</v>
      </c>
      <c r="BG276" s="139">
        <f>IF(N276="zákl. přenesená",J276,0)</f>
        <v>0</v>
      </c>
      <c r="BH276" s="139">
        <f>IF(N276="sníž. přenesená",J276,0)</f>
        <v>0</v>
      </c>
      <c r="BI276" s="139">
        <f>IF(N276="nulová",J276,0)</f>
        <v>0</v>
      </c>
      <c r="BJ276" s="12" t="s">
        <v>9</v>
      </c>
      <c r="BK276" s="139">
        <f>ROUND(I276*H276,2)</f>
        <v>0</v>
      </c>
      <c r="BL276" s="12" t="s">
        <v>87</v>
      </c>
      <c r="BM276" s="12" t="s">
        <v>299</v>
      </c>
    </row>
    <row r="277" spans="2:65" s="1" customFormat="1" ht="27" x14ac:dyDescent="0.3">
      <c r="B277" s="23"/>
      <c r="C277" s="35"/>
      <c r="D277" s="140" t="s">
        <v>91</v>
      </c>
      <c r="E277" s="35"/>
      <c r="F277" s="141" t="s">
        <v>92</v>
      </c>
      <c r="G277" s="35"/>
      <c r="H277" s="35"/>
      <c r="I277" s="98"/>
      <c r="J277" s="35"/>
      <c r="K277" s="35"/>
      <c r="L277" s="33"/>
      <c r="M277" s="142"/>
      <c r="N277" s="24"/>
      <c r="O277" s="24"/>
      <c r="P277" s="24"/>
      <c r="Q277" s="24"/>
      <c r="R277" s="24"/>
      <c r="S277" s="24"/>
      <c r="T277" s="38"/>
      <c r="AT277" s="12" t="s">
        <v>91</v>
      </c>
      <c r="AU277" s="12" t="s">
        <v>42</v>
      </c>
    </row>
    <row r="278" spans="2:65" s="7" customFormat="1" x14ac:dyDescent="0.3">
      <c r="B278" s="143"/>
      <c r="C278" s="144"/>
      <c r="D278" s="140" t="s">
        <v>93</v>
      </c>
      <c r="E278" s="145" t="s">
        <v>7</v>
      </c>
      <c r="F278" s="146" t="s">
        <v>294</v>
      </c>
      <c r="G278" s="144"/>
      <c r="H278" s="147">
        <v>12</v>
      </c>
      <c r="I278" s="148"/>
      <c r="J278" s="144"/>
      <c r="K278" s="144"/>
      <c r="L278" s="149"/>
      <c r="M278" s="150"/>
      <c r="N278" s="151"/>
      <c r="O278" s="151"/>
      <c r="P278" s="151"/>
      <c r="Q278" s="151"/>
      <c r="R278" s="151"/>
      <c r="S278" s="151"/>
      <c r="T278" s="152"/>
      <c r="AT278" s="153" t="s">
        <v>93</v>
      </c>
      <c r="AU278" s="153" t="s">
        <v>42</v>
      </c>
      <c r="AV278" s="7" t="s">
        <v>42</v>
      </c>
      <c r="AW278" s="7" t="s">
        <v>21</v>
      </c>
      <c r="AX278" s="7" t="s">
        <v>39</v>
      </c>
      <c r="AY278" s="153" t="s">
        <v>80</v>
      </c>
    </row>
    <row r="279" spans="2:65" s="8" customFormat="1" x14ac:dyDescent="0.3">
      <c r="B279" s="154"/>
      <c r="C279" s="155"/>
      <c r="D279" s="156" t="s">
        <v>93</v>
      </c>
      <c r="E279" s="157" t="s">
        <v>7</v>
      </c>
      <c r="F279" s="158" t="s">
        <v>95</v>
      </c>
      <c r="G279" s="155"/>
      <c r="H279" s="159">
        <v>12</v>
      </c>
      <c r="I279" s="160"/>
      <c r="J279" s="155"/>
      <c r="K279" s="155"/>
      <c r="L279" s="161"/>
      <c r="M279" s="162"/>
      <c r="N279" s="163"/>
      <c r="O279" s="163"/>
      <c r="P279" s="163"/>
      <c r="Q279" s="163"/>
      <c r="R279" s="163"/>
      <c r="S279" s="163"/>
      <c r="T279" s="164"/>
      <c r="AT279" s="165" t="s">
        <v>93</v>
      </c>
      <c r="AU279" s="165" t="s">
        <v>42</v>
      </c>
      <c r="AV279" s="8" t="s">
        <v>87</v>
      </c>
      <c r="AW279" s="8" t="s">
        <v>21</v>
      </c>
      <c r="AX279" s="8" t="s">
        <v>9</v>
      </c>
      <c r="AY279" s="165" t="s">
        <v>80</v>
      </c>
    </row>
    <row r="280" spans="2:65" s="1" customFormat="1" ht="31.5" customHeight="1" x14ac:dyDescent="0.3">
      <c r="B280" s="23"/>
      <c r="C280" s="128" t="s">
        <v>300</v>
      </c>
      <c r="D280" s="128" t="s">
        <v>82</v>
      </c>
      <c r="E280" s="129" t="s">
        <v>301</v>
      </c>
      <c r="F280" s="130" t="s">
        <v>302</v>
      </c>
      <c r="G280" s="131" t="s">
        <v>105</v>
      </c>
      <c r="H280" s="132">
        <v>15</v>
      </c>
      <c r="I280" s="133"/>
      <c r="J280" s="134">
        <f>ROUND(I280*H280,2)</f>
        <v>0</v>
      </c>
      <c r="K280" s="130" t="s">
        <v>86</v>
      </c>
      <c r="L280" s="33"/>
      <c r="M280" s="135" t="s">
        <v>7</v>
      </c>
      <c r="N280" s="136" t="s">
        <v>28</v>
      </c>
      <c r="O280" s="24"/>
      <c r="P280" s="137">
        <f>O280*H280</f>
        <v>0</v>
      </c>
      <c r="Q280" s="137">
        <v>6.0000000000000002E-6</v>
      </c>
      <c r="R280" s="137">
        <f>Q280*H280</f>
        <v>9.0000000000000006E-5</v>
      </c>
      <c r="S280" s="137">
        <v>0</v>
      </c>
      <c r="T280" s="138">
        <f>S280*H280</f>
        <v>0</v>
      </c>
      <c r="AR280" s="12" t="s">
        <v>87</v>
      </c>
      <c r="AT280" s="12" t="s">
        <v>82</v>
      </c>
      <c r="AU280" s="12" t="s">
        <v>42</v>
      </c>
      <c r="AY280" s="12" t="s">
        <v>80</v>
      </c>
      <c r="BE280" s="139">
        <f>IF(N280="základní",J280,0)</f>
        <v>0</v>
      </c>
      <c r="BF280" s="139">
        <f>IF(N280="snížená",J280,0)</f>
        <v>0</v>
      </c>
      <c r="BG280" s="139">
        <f>IF(N280="zákl. přenesená",J280,0)</f>
        <v>0</v>
      </c>
      <c r="BH280" s="139">
        <f>IF(N280="sníž. přenesená",J280,0)</f>
        <v>0</v>
      </c>
      <c r="BI280" s="139">
        <f>IF(N280="nulová",J280,0)</f>
        <v>0</v>
      </c>
      <c r="BJ280" s="12" t="s">
        <v>9</v>
      </c>
      <c r="BK280" s="139">
        <f>ROUND(I280*H280,2)</f>
        <v>0</v>
      </c>
      <c r="BL280" s="12" t="s">
        <v>87</v>
      </c>
      <c r="BM280" s="12" t="s">
        <v>303</v>
      </c>
    </row>
    <row r="281" spans="2:65" s="1" customFormat="1" ht="67.5" x14ac:dyDescent="0.3">
      <c r="B281" s="23"/>
      <c r="C281" s="35"/>
      <c r="D281" s="140" t="s">
        <v>89</v>
      </c>
      <c r="E281" s="35"/>
      <c r="F281" s="141" t="s">
        <v>304</v>
      </c>
      <c r="G281" s="35"/>
      <c r="H281" s="35"/>
      <c r="I281" s="98"/>
      <c r="J281" s="35"/>
      <c r="K281" s="35"/>
      <c r="L281" s="33"/>
      <c r="M281" s="142"/>
      <c r="N281" s="24"/>
      <c r="O281" s="24"/>
      <c r="P281" s="24"/>
      <c r="Q281" s="24"/>
      <c r="R281" s="24"/>
      <c r="S281" s="24"/>
      <c r="T281" s="38"/>
      <c r="AT281" s="12" t="s">
        <v>89</v>
      </c>
      <c r="AU281" s="12" t="s">
        <v>42</v>
      </c>
    </row>
    <row r="282" spans="2:65" s="1" customFormat="1" ht="27" x14ac:dyDescent="0.3">
      <c r="B282" s="23"/>
      <c r="C282" s="35"/>
      <c r="D282" s="140" t="s">
        <v>91</v>
      </c>
      <c r="E282" s="35"/>
      <c r="F282" s="141" t="s">
        <v>92</v>
      </c>
      <c r="G282" s="35"/>
      <c r="H282" s="35"/>
      <c r="I282" s="98"/>
      <c r="J282" s="35"/>
      <c r="K282" s="35"/>
      <c r="L282" s="33"/>
      <c r="M282" s="142"/>
      <c r="N282" s="24"/>
      <c r="O282" s="24"/>
      <c r="P282" s="24"/>
      <c r="Q282" s="24"/>
      <c r="R282" s="24"/>
      <c r="S282" s="24"/>
      <c r="T282" s="38"/>
      <c r="AT282" s="12" t="s">
        <v>91</v>
      </c>
      <c r="AU282" s="12" t="s">
        <v>42</v>
      </c>
    </row>
    <row r="283" spans="2:65" s="7" customFormat="1" x14ac:dyDescent="0.3">
      <c r="B283" s="143"/>
      <c r="C283" s="144"/>
      <c r="D283" s="140" t="s">
        <v>93</v>
      </c>
      <c r="E283" s="145" t="s">
        <v>7</v>
      </c>
      <c r="F283" s="146" t="s">
        <v>305</v>
      </c>
      <c r="G283" s="144"/>
      <c r="H283" s="147">
        <v>15</v>
      </c>
      <c r="I283" s="148"/>
      <c r="J283" s="144"/>
      <c r="K283" s="144"/>
      <c r="L283" s="149"/>
      <c r="M283" s="150"/>
      <c r="N283" s="151"/>
      <c r="O283" s="151"/>
      <c r="P283" s="151"/>
      <c r="Q283" s="151"/>
      <c r="R283" s="151"/>
      <c r="S283" s="151"/>
      <c r="T283" s="152"/>
      <c r="AT283" s="153" t="s">
        <v>93</v>
      </c>
      <c r="AU283" s="153" t="s">
        <v>42</v>
      </c>
      <c r="AV283" s="7" t="s">
        <v>42</v>
      </c>
      <c r="AW283" s="7" t="s">
        <v>21</v>
      </c>
      <c r="AX283" s="7" t="s">
        <v>39</v>
      </c>
      <c r="AY283" s="153" t="s">
        <v>80</v>
      </c>
    </row>
    <row r="284" spans="2:65" s="8" customFormat="1" x14ac:dyDescent="0.3">
      <c r="B284" s="154"/>
      <c r="C284" s="155"/>
      <c r="D284" s="156" t="s">
        <v>93</v>
      </c>
      <c r="E284" s="157" t="s">
        <v>7</v>
      </c>
      <c r="F284" s="158" t="s">
        <v>95</v>
      </c>
      <c r="G284" s="155"/>
      <c r="H284" s="159">
        <v>15</v>
      </c>
      <c r="I284" s="160"/>
      <c r="J284" s="155"/>
      <c r="K284" s="155"/>
      <c r="L284" s="161"/>
      <c r="M284" s="162"/>
      <c r="N284" s="163"/>
      <c r="O284" s="163"/>
      <c r="P284" s="163"/>
      <c r="Q284" s="163"/>
      <c r="R284" s="163"/>
      <c r="S284" s="163"/>
      <c r="T284" s="164"/>
      <c r="AT284" s="165" t="s">
        <v>93</v>
      </c>
      <c r="AU284" s="165" t="s">
        <v>42</v>
      </c>
      <c r="AV284" s="8" t="s">
        <v>87</v>
      </c>
      <c r="AW284" s="8" t="s">
        <v>21</v>
      </c>
      <c r="AX284" s="8" t="s">
        <v>9</v>
      </c>
      <c r="AY284" s="165" t="s">
        <v>80</v>
      </c>
    </row>
    <row r="285" spans="2:65" s="1" customFormat="1" ht="22.5" customHeight="1" x14ac:dyDescent="0.3">
      <c r="B285" s="23"/>
      <c r="C285" s="169" t="s">
        <v>306</v>
      </c>
      <c r="D285" s="169" t="s">
        <v>224</v>
      </c>
      <c r="E285" s="170" t="s">
        <v>307</v>
      </c>
      <c r="F285" s="171" t="s">
        <v>308</v>
      </c>
      <c r="G285" s="172" t="s">
        <v>259</v>
      </c>
      <c r="H285" s="173">
        <v>15</v>
      </c>
      <c r="I285" s="174"/>
      <c r="J285" s="175">
        <f>ROUND(I285*H285,2)</f>
        <v>0</v>
      </c>
      <c r="K285" s="171" t="s">
        <v>86</v>
      </c>
      <c r="L285" s="176"/>
      <c r="M285" s="177" t="s">
        <v>7</v>
      </c>
      <c r="N285" s="178" t="s">
        <v>28</v>
      </c>
      <c r="O285" s="24"/>
      <c r="P285" s="137">
        <f>O285*H285</f>
        <v>0</v>
      </c>
      <c r="Q285" s="137">
        <v>1.26E-2</v>
      </c>
      <c r="R285" s="137">
        <f>Q285*H285</f>
        <v>0.189</v>
      </c>
      <c r="S285" s="137">
        <v>0</v>
      </c>
      <c r="T285" s="138">
        <f>S285*H285</f>
        <v>0</v>
      </c>
      <c r="AR285" s="12" t="s">
        <v>121</v>
      </c>
      <c r="AT285" s="12" t="s">
        <v>224</v>
      </c>
      <c r="AU285" s="12" t="s">
        <v>42</v>
      </c>
      <c r="AY285" s="12" t="s">
        <v>80</v>
      </c>
      <c r="BE285" s="139">
        <f>IF(N285="základní",J285,0)</f>
        <v>0</v>
      </c>
      <c r="BF285" s="139">
        <f>IF(N285="snížená",J285,0)</f>
        <v>0</v>
      </c>
      <c r="BG285" s="139">
        <f>IF(N285="zákl. přenesená",J285,0)</f>
        <v>0</v>
      </c>
      <c r="BH285" s="139">
        <f>IF(N285="sníž. přenesená",J285,0)</f>
        <v>0</v>
      </c>
      <c r="BI285" s="139">
        <f>IF(N285="nulová",J285,0)</f>
        <v>0</v>
      </c>
      <c r="BJ285" s="12" t="s">
        <v>9</v>
      </c>
      <c r="BK285" s="139">
        <f>ROUND(I285*H285,2)</f>
        <v>0</v>
      </c>
      <c r="BL285" s="12" t="s">
        <v>87</v>
      </c>
      <c r="BM285" s="12" t="s">
        <v>309</v>
      </c>
    </row>
    <row r="286" spans="2:65" s="1" customFormat="1" ht="27" x14ac:dyDescent="0.3">
      <c r="B286" s="23"/>
      <c r="C286" s="35"/>
      <c r="D286" s="140" t="s">
        <v>91</v>
      </c>
      <c r="E286" s="35"/>
      <c r="F286" s="141" t="s">
        <v>310</v>
      </c>
      <c r="G286" s="35"/>
      <c r="H286" s="35"/>
      <c r="I286" s="98"/>
      <c r="J286" s="35"/>
      <c r="K286" s="35"/>
      <c r="L286" s="33"/>
      <c r="M286" s="142"/>
      <c r="N286" s="24"/>
      <c r="O286" s="24"/>
      <c r="P286" s="24"/>
      <c r="Q286" s="24"/>
      <c r="R286" s="24"/>
      <c r="S286" s="24"/>
      <c r="T286" s="38"/>
      <c r="AT286" s="12" t="s">
        <v>91</v>
      </c>
      <c r="AU286" s="12" t="s">
        <v>42</v>
      </c>
    </row>
    <row r="287" spans="2:65" s="7" customFormat="1" x14ac:dyDescent="0.3">
      <c r="B287" s="143"/>
      <c r="C287" s="144"/>
      <c r="D287" s="140" t="s">
        <v>93</v>
      </c>
      <c r="E287" s="145" t="s">
        <v>7</v>
      </c>
      <c r="F287" s="146" t="s">
        <v>305</v>
      </c>
      <c r="G287" s="144"/>
      <c r="H287" s="147">
        <v>15</v>
      </c>
      <c r="I287" s="148"/>
      <c r="J287" s="144"/>
      <c r="K287" s="144"/>
      <c r="L287" s="149"/>
      <c r="M287" s="150"/>
      <c r="N287" s="151"/>
      <c r="O287" s="151"/>
      <c r="P287" s="151"/>
      <c r="Q287" s="151"/>
      <c r="R287" s="151"/>
      <c r="S287" s="151"/>
      <c r="T287" s="152"/>
      <c r="AT287" s="153" t="s">
        <v>93</v>
      </c>
      <c r="AU287" s="153" t="s">
        <v>42</v>
      </c>
      <c r="AV287" s="7" t="s">
        <v>42</v>
      </c>
      <c r="AW287" s="7" t="s">
        <v>21</v>
      </c>
      <c r="AX287" s="7" t="s">
        <v>39</v>
      </c>
      <c r="AY287" s="153" t="s">
        <v>80</v>
      </c>
    </row>
    <row r="288" spans="2:65" s="8" customFormat="1" x14ac:dyDescent="0.3">
      <c r="B288" s="154"/>
      <c r="C288" s="155"/>
      <c r="D288" s="156" t="s">
        <v>93</v>
      </c>
      <c r="E288" s="157" t="s">
        <v>7</v>
      </c>
      <c r="F288" s="158" t="s">
        <v>95</v>
      </c>
      <c r="G288" s="155"/>
      <c r="H288" s="159">
        <v>15</v>
      </c>
      <c r="I288" s="160"/>
      <c r="J288" s="155"/>
      <c r="K288" s="155"/>
      <c r="L288" s="161"/>
      <c r="M288" s="162"/>
      <c r="N288" s="163"/>
      <c r="O288" s="163"/>
      <c r="P288" s="163"/>
      <c r="Q288" s="163"/>
      <c r="R288" s="163"/>
      <c r="S288" s="163"/>
      <c r="T288" s="164"/>
      <c r="AT288" s="165" t="s">
        <v>93</v>
      </c>
      <c r="AU288" s="165" t="s">
        <v>42</v>
      </c>
      <c r="AV288" s="8" t="s">
        <v>87</v>
      </c>
      <c r="AW288" s="8" t="s">
        <v>21</v>
      </c>
      <c r="AX288" s="8" t="s">
        <v>9</v>
      </c>
      <c r="AY288" s="165" t="s">
        <v>80</v>
      </c>
    </row>
    <row r="289" spans="2:65" s="1" customFormat="1" ht="31.5" customHeight="1" x14ac:dyDescent="0.3">
      <c r="B289" s="23"/>
      <c r="C289" s="128" t="s">
        <v>311</v>
      </c>
      <c r="D289" s="128" t="s">
        <v>82</v>
      </c>
      <c r="E289" s="129" t="s">
        <v>312</v>
      </c>
      <c r="F289" s="130" t="s">
        <v>313</v>
      </c>
      <c r="G289" s="131" t="s">
        <v>105</v>
      </c>
      <c r="H289" s="132">
        <v>4</v>
      </c>
      <c r="I289" s="133"/>
      <c r="J289" s="134">
        <f>ROUND(I289*H289,2)</f>
        <v>0</v>
      </c>
      <c r="K289" s="130" t="s">
        <v>86</v>
      </c>
      <c r="L289" s="33"/>
      <c r="M289" s="135" t="s">
        <v>7</v>
      </c>
      <c r="N289" s="136" t="s">
        <v>28</v>
      </c>
      <c r="O289" s="24"/>
      <c r="P289" s="137">
        <f>O289*H289</f>
        <v>0</v>
      </c>
      <c r="Q289" s="137">
        <v>1.0000000000000001E-5</v>
      </c>
      <c r="R289" s="137">
        <f>Q289*H289</f>
        <v>4.0000000000000003E-5</v>
      </c>
      <c r="S289" s="137">
        <v>0</v>
      </c>
      <c r="T289" s="138">
        <f>S289*H289</f>
        <v>0</v>
      </c>
      <c r="AR289" s="12" t="s">
        <v>87</v>
      </c>
      <c r="AT289" s="12" t="s">
        <v>82</v>
      </c>
      <c r="AU289" s="12" t="s">
        <v>42</v>
      </c>
      <c r="AY289" s="12" t="s">
        <v>80</v>
      </c>
      <c r="BE289" s="139">
        <f>IF(N289="základní",J289,0)</f>
        <v>0</v>
      </c>
      <c r="BF289" s="139">
        <f>IF(N289="snížená",J289,0)</f>
        <v>0</v>
      </c>
      <c r="BG289" s="139">
        <f>IF(N289="zákl. přenesená",J289,0)</f>
        <v>0</v>
      </c>
      <c r="BH289" s="139">
        <f>IF(N289="sníž. přenesená",J289,0)</f>
        <v>0</v>
      </c>
      <c r="BI289" s="139">
        <f>IF(N289="nulová",J289,0)</f>
        <v>0</v>
      </c>
      <c r="BJ289" s="12" t="s">
        <v>9</v>
      </c>
      <c r="BK289" s="139">
        <f>ROUND(I289*H289,2)</f>
        <v>0</v>
      </c>
      <c r="BL289" s="12" t="s">
        <v>87</v>
      </c>
      <c r="BM289" s="12" t="s">
        <v>314</v>
      </c>
    </row>
    <row r="290" spans="2:65" s="1" customFormat="1" ht="94.5" x14ac:dyDescent="0.3">
      <c r="B290" s="23"/>
      <c r="C290" s="35"/>
      <c r="D290" s="140" t="s">
        <v>89</v>
      </c>
      <c r="E290" s="35"/>
      <c r="F290" s="141" t="s">
        <v>315</v>
      </c>
      <c r="G290" s="35"/>
      <c r="H290" s="35"/>
      <c r="I290" s="98"/>
      <c r="J290" s="35"/>
      <c r="K290" s="35"/>
      <c r="L290" s="33"/>
      <c r="M290" s="142"/>
      <c r="N290" s="24"/>
      <c r="O290" s="24"/>
      <c r="P290" s="24"/>
      <c r="Q290" s="24"/>
      <c r="R290" s="24"/>
      <c r="S290" s="24"/>
      <c r="T290" s="38"/>
      <c r="AT290" s="12" t="s">
        <v>89</v>
      </c>
      <c r="AU290" s="12" t="s">
        <v>42</v>
      </c>
    </row>
    <row r="291" spans="2:65" s="1" customFormat="1" ht="40.5" x14ac:dyDescent="0.3">
      <c r="B291" s="23"/>
      <c r="C291" s="35"/>
      <c r="D291" s="140" t="s">
        <v>91</v>
      </c>
      <c r="E291" s="35"/>
      <c r="F291" s="141" t="s">
        <v>316</v>
      </c>
      <c r="G291" s="35"/>
      <c r="H291" s="35"/>
      <c r="I291" s="98"/>
      <c r="J291" s="35"/>
      <c r="K291" s="35"/>
      <c r="L291" s="33"/>
      <c r="M291" s="142"/>
      <c r="N291" s="24"/>
      <c r="O291" s="24"/>
      <c r="P291" s="24"/>
      <c r="Q291" s="24"/>
      <c r="R291" s="24"/>
      <c r="S291" s="24"/>
      <c r="T291" s="38"/>
      <c r="AT291" s="12" t="s">
        <v>91</v>
      </c>
      <c r="AU291" s="12" t="s">
        <v>42</v>
      </c>
    </row>
    <row r="292" spans="2:65" s="7" customFormat="1" x14ac:dyDescent="0.3">
      <c r="B292" s="143"/>
      <c r="C292" s="144"/>
      <c r="D292" s="140" t="s">
        <v>93</v>
      </c>
      <c r="E292" s="145" t="s">
        <v>7</v>
      </c>
      <c r="F292" s="146" t="s">
        <v>317</v>
      </c>
      <c r="G292" s="144"/>
      <c r="H292" s="147">
        <v>4</v>
      </c>
      <c r="I292" s="148"/>
      <c r="J292" s="144"/>
      <c r="K292" s="144"/>
      <c r="L292" s="149"/>
      <c r="M292" s="150"/>
      <c r="N292" s="151"/>
      <c r="O292" s="151"/>
      <c r="P292" s="151"/>
      <c r="Q292" s="151"/>
      <c r="R292" s="151"/>
      <c r="S292" s="151"/>
      <c r="T292" s="152"/>
      <c r="AT292" s="153" t="s">
        <v>93</v>
      </c>
      <c r="AU292" s="153" t="s">
        <v>42</v>
      </c>
      <c r="AV292" s="7" t="s">
        <v>42</v>
      </c>
      <c r="AW292" s="7" t="s">
        <v>21</v>
      </c>
      <c r="AX292" s="7" t="s">
        <v>39</v>
      </c>
      <c r="AY292" s="153" t="s">
        <v>80</v>
      </c>
    </row>
    <row r="293" spans="2:65" s="8" customFormat="1" x14ac:dyDescent="0.3">
      <c r="B293" s="154"/>
      <c r="C293" s="155"/>
      <c r="D293" s="156" t="s">
        <v>93</v>
      </c>
      <c r="E293" s="157" t="s">
        <v>7</v>
      </c>
      <c r="F293" s="158" t="s">
        <v>95</v>
      </c>
      <c r="G293" s="155"/>
      <c r="H293" s="159">
        <v>4</v>
      </c>
      <c r="I293" s="160"/>
      <c r="J293" s="155"/>
      <c r="K293" s="155"/>
      <c r="L293" s="161"/>
      <c r="M293" s="162"/>
      <c r="N293" s="163"/>
      <c r="O293" s="163"/>
      <c r="P293" s="163"/>
      <c r="Q293" s="163"/>
      <c r="R293" s="163"/>
      <c r="S293" s="163"/>
      <c r="T293" s="164"/>
      <c r="AT293" s="165" t="s">
        <v>93</v>
      </c>
      <c r="AU293" s="165" t="s">
        <v>42</v>
      </c>
      <c r="AV293" s="8" t="s">
        <v>87</v>
      </c>
      <c r="AW293" s="8" t="s">
        <v>21</v>
      </c>
      <c r="AX293" s="8" t="s">
        <v>9</v>
      </c>
      <c r="AY293" s="165" t="s">
        <v>80</v>
      </c>
    </row>
    <row r="294" spans="2:65" s="1" customFormat="1" ht="22.5" customHeight="1" x14ac:dyDescent="0.3">
      <c r="B294" s="23"/>
      <c r="C294" s="169" t="s">
        <v>318</v>
      </c>
      <c r="D294" s="169" t="s">
        <v>224</v>
      </c>
      <c r="E294" s="170" t="s">
        <v>319</v>
      </c>
      <c r="F294" s="171" t="s">
        <v>320</v>
      </c>
      <c r="G294" s="172" t="s">
        <v>259</v>
      </c>
      <c r="H294" s="173">
        <v>2</v>
      </c>
      <c r="I294" s="174"/>
      <c r="J294" s="175">
        <f>ROUND(I294*H294,2)</f>
        <v>0</v>
      </c>
      <c r="K294" s="171" t="s">
        <v>86</v>
      </c>
      <c r="L294" s="176"/>
      <c r="M294" s="177" t="s">
        <v>7</v>
      </c>
      <c r="N294" s="178" t="s">
        <v>28</v>
      </c>
      <c r="O294" s="24"/>
      <c r="P294" s="137">
        <f>O294*H294</f>
        <v>0</v>
      </c>
      <c r="Q294" s="137">
        <v>8.8500000000000002E-3</v>
      </c>
      <c r="R294" s="137">
        <f>Q294*H294</f>
        <v>1.77E-2</v>
      </c>
      <c r="S294" s="137">
        <v>0</v>
      </c>
      <c r="T294" s="138">
        <f>S294*H294</f>
        <v>0</v>
      </c>
      <c r="AR294" s="12" t="s">
        <v>121</v>
      </c>
      <c r="AT294" s="12" t="s">
        <v>224</v>
      </c>
      <c r="AU294" s="12" t="s">
        <v>42</v>
      </c>
      <c r="AY294" s="12" t="s">
        <v>80</v>
      </c>
      <c r="BE294" s="139">
        <f>IF(N294="základní",J294,0)</f>
        <v>0</v>
      </c>
      <c r="BF294" s="139">
        <f>IF(N294="snížená",J294,0)</f>
        <v>0</v>
      </c>
      <c r="BG294" s="139">
        <f>IF(N294="zákl. přenesená",J294,0)</f>
        <v>0</v>
      </c>
      <c r="BH294" s="139">
        <f>IF(N294="sníž. přenesená",J294,0)</f>
        <v>0</v>
      </c>
      <c r="BI294" s="139">
        <f>IF(N294="nulová",J294,0)</f>
        <v>0</v>
      </c>
      <c r="BJ294" s="12" t="s">
        <v>9</v>
      </c>
      <c r="BK294" s="139">
        <f>ROUND(I294*H294,2)</f>
        <v>0</v>
      </c>
      <c r="BL294" s="12" t="s">
        <v>87</v>
      </c>
      <c r="BM294" s="12" t="s">
        <v>321</v>
      </c>
    </row>
    <row r="295" spans="2:65" s="1" customFormat="1" ht="40.5" x14ac:dyDescent="0.3">
      <c r="B295" s="23"/>
      <c r="C295" s="35"/>
      <c r="D295" s="140" t="s">
        <v>91</v>
      </c>
      <c r="E295" s="35"/>
      <c r="F295" s="141" t="s">
        <v>316</v>
      </c>
      <c r="G295" s="35"/>
      <c r="H295" s="35"/>
      <c r="I295" s="98"/>
      <c r="J295" s="35"/>
      <c r="K295" s="35"/>
      <c r="L295" s="33"/>
      <c r="M295" s="142"/>
      <c r="N295" s="24"/>
      <c r="O295" s="24"/>
      <c r="P295" s="24"/>
      <c r="Q295" s="24"/>
      <c r="R295" s="24"/>
      <c r="S295" s="24"/>
      <c r="T295" s="38"/>
      <c r="AT295" s="12" t="s">
        <v>91</v>
      </c>
      <c r="AU295" s="12" t="s">
        <v>42</v>
      </c>
    </row>
    <row r="296" spans="2:65" s="7" customFormat="1" x14ac:dyDescent="0.3">
      <c r="B296" s="143"/>
      <c r="C296" s="144"/>
      <c r="D296" s="140" t="s">
        <v>93</v>
      </c>
      <c r="E296" s="145" t="s">
        <v>7</v>
      </c>
      <c r="F296" s="146" t="s">
        <v>322</v>
      </c>
      <c r="G296" s="144"/>
      <c r="H296" s="147">
        <v>2</v>
      </c>
      <c r="I296" s="148"/>
      <c r="J296" s="144"/>
      <c r="K296" s="144"/>
      <c r="L296" s="149"/>
      <c r="M296" s="150"/>
      <c r="N296" s="151"/>
      <c r="O296" s="151"/>
      <c r="P296" s="151"/>
      <c r="Q296" s="151"/>
      <c r="R296" s="151"/>
      <c r="S296" s="151"/>
      <c r="T296" s="152"/>
      <c r="AT296" s="153" t="s">
        <v>93</v>
      </c>
      <c r="AU296" s="153" t="s">
        <v>42</v>
      </c>
      <c r="AV296" s="7" t="s">
        <v>42</v>
      </c>
      <c r="AW296" s="7" t="s">
        <v>21</v>
      </c>
      <c r="AX296" s="7" t="s">
        <v>39</v>
      </c>
      <c r="AY296" s="153" t="s">
        <v>80</v>
      </c>
    </row>
    <row r="297" spans="2:65" s="8" customFormat="1" x14ac:dyDescent="0.3">
      <c r="B297" s="154"/>
      <c r="C297" s="155"/>
      <c r="D297" s="156" t="s">
        <v>93</v>
      </c>
      <c r="E297" s="157" t="s">
        <v>7</v>
      </c>
      <c r="F297" s="158" t="s">
        <v>95</v>
      </c>
      <c r="G297" s="155"/>
      <c r="H297" s="159">
        <v>2</v>
      </c>
      <c r="I297" s="160"/>
      <c r="J297" s="155"/>
      <c r="K297" s="155"/>
      <c r="L297" s="161"/>
      <c r="M297" s="162"/>
      <c r="N297" s="163"/>
      <c r="O297" s="163"/>
      <c r="P297" s="163"/>
      <c r="Q297" s="163"/>
      <c r="R297" s="163"/>
      <c r="S297" s="163"/>
      <c r="T297" s="164"/>
      <c r="AT297" s="165" t="s">
        <v>93</v>
      </c>
      <c r="AU297" s="165" t="s">
        <v>42</v>
      </c>
      <c r="AV297" s="8" t="s">
        <v>87</v>
      </c>
      <c r="AW297" s="8" t="s">
        <v>21</v>
      </c>
      <c r="AX297" s="8" t="s">
        <v>9</v>
      </c>
      <c r="AY297" s="165" t="s">
        <v>80</v>
      </c>
    </row>
    <row r="298" spans="2:65" s="1" customFormat="1" ht="22.5" customHeight="1" x14ac:dyDescent="0.3">
      <c r="B298" s="23"/>
      <c r="C298" s="128" t="s">
        <v>323</v>
      </c>
      <c r="D298" s="128" t="s">
        <v>82</v>
      </c>
      <c r="E298" s="129" t="s">
        <v>324</v>
      </c>
      <c r="F298" s="130" t="s">
        <v>325</v>
      </c>
      <c r="G298" s="131" t="s">
        <v>105</v>
      </c>
      <c r="H298" s="132">
        <v>15</v>
      </c>
      <c r="I298" s="133"/>
      <c r="J298" s="134">
        <f>ROUND(I298*H298,2)</f>
        <v>0</v>
      </c>
      <c r="K298" s="130" t="s">
        <v>86</v>
      </c>
      <c r="L298" s="33"/>
      <c r="M298" s="135" t="s">
        <v>7</v>
      </c>
      <c r="N298" s="136" t="s">
        <v>28</v>
      </c>
      <c r="O298" s="24"/>
      <c r="P298" s="137">
        <f>O298*H298</f>
        <v>0</v>
      </c>
      <c r="Q298" s="137">
        <v>1.8E-5</v>
      </c>
      <c r="R298" s="137">
        <f>Q298*H298</f>
        <v>2.7E-4</v>
      </c>
      <c r="S298" s="137">
        <v>0</v>
      </c>
      <c r="T298" s="138">
        <f>S298*H298</f>
        <v>0</v>
      </c>
      <c r="AR298" s="12" t="s">
        <v>87</v>
      </c>
      <c r="AT298" s="12" t="s">
        <v>82</v>
      </c>
      <c r="AU298" s="12" t="s">
        <v>42</v>
      </c>
      <c r="AY298" s="12" t="s">
        <v>80</v>
      </c>
      <c r="BE298" s="139">
        <f>IF(N298="základní",J298,0)</f>
        <v>0</v>
      </c>
      <c r="BF298" s="139">
        <f>IF(N298="snížená",J298,0)</f>
        <v>0</v>
      </c>
      <c r="BG298" s="139">
        <f>IF(N298="zákl. přenesená",J298,0)</f>
        <v>0</v>
      </c>
      <c r="BH298" s="139">
        <f>IF(N298="sníž. přenesená",J298,0)</f>
        <v>0</v>
      </c>
      <c r="BI298" s="139">
        <f>IF(N298="nulová",J298,0)</f>
        <v>0</v>
      </c>
      <c r="BJ298" s="12" t="s">
        <v>9</v>
      </c>
      <c r="BK298" s="139">
        <f>ROUND(I298*H298,2)</f>
        <v>0</v>
      </c>
      <c r="BL298" s="12" t="s">
        <v>87</v>
      </c>
      <c r="BM298" s="12" t="s">
        <v>326</v>
      </c>
    </row>
    <row r="299" spans="2:65" s="1" customFormat="1" ht="94.5" x14ac:dyDescent="0.3">
      <c r="B299" s="23"/>
      <c r="C299" s="35"/>
      <c r="D299" s="140" t="s">
        <v>89</v>
      </c>
      <c r="E299" s="35"/>
      <c r="F299" s="141" t="s">
        <v>315</v>
      </c>
      <c r="G299" s="35"/>
      <c r="H299" s="35"/>
      <c r="I299" s="98"/>
      <c r="J299" s="35"/>
      <c r="K299" s="35"/>
      <c r="L299" s="33"/>
      <c r="M299" s="142"/>
      <c r="N299" s="24"/>
      <c r="O299" s="24"/>
      <c r="P299" s="24"/>
      <c r="Q299" s="24"/>
      <c r="R299" s="24"/>
      <c r="S299" s="24"/>
      <c r="T299" s="38"/>
      <c r="AT299" s="12" t="s">
        <v>89</v>
      </c>
      <c r="AU299" s="12" t="s">
        <v>42</v>
      </c>
    </row>
    <row r="300" spans="2:65" s="1" customFormat="1" ht="27" x14ac:dyDescent="0.3">
      <c r="B300" s="23"/>
      <c r="C300" s="35"/>
      <c r="D300" s="140" t="s">
        <v>91</v>
      </c>
      <c r="E300" s="35"/>
      <c r="F300" s="141" t="s">
        <v>92</v>
      </c>
      <c r="G300" s="35"/>
      <c r="H300" s="35"/>
      <c r="I300" s="98"/>
      <c r="J300" s="35"/>
      <c r="K300" s="35"/>
      <c r="L300" s="33"/>
      <c r="M300" s="142"/>
      <c r="N300" s="24"/>
      <c r="O300" s="24"/>
      <c r="P300" s="24"/>
      <c r="Q300" s="24"/>
      <c r="R300" s="24"/>
      <c r="S300" s="24"/>
      <c r="T300" s="38"/>
      <c r="AT300" s="12" t="s">
        <v>91</v>
      </c>
      <c r="AU300" s="12" t="s">
        <v>42</v>
      </c>
    </row>
    <row r="301" spans="2:65" s="7" customFormat="1" x14ac:dyDescent="0.3">
      <c r="B301" s="143"/>
      <c r="C301" s="144"/>
      <c r="D301" s="140" t="s">
        <v>93</v>
      </c>
      <c r="E301" s="145" t="s">
        <v>7</v>
      </c>
      <c r="F301" s="146" t="s">
        <v>116</v>
      </c>
      <c r="G301" s="144"/>
      <c r="H301" s="147">
        <v>15</v>
      </c>
      <c r="I301" s="148"/>
      <c r="J301" s="144"/>
      <c r="K301" s="144"/>
      <c r="L301" s="149"/>
      <c r="M301" s="150"/>
      <c r="N301" s="151"/>
      <c r="O301" s="151"/>
      <c r="P301" s="151"/>
      <c r="Q301" s="151"/>
      <c r="R301" s="151"/>
      <c r="S301" s="151"/>
      <c r="T301" s="152"/>
      <c r="AT301" s="153" t="s">
        <v>93</v>
      </c>
      <c r="AU301" s="153" t="s">
        <v>42</v>
      </c>
      <c r="AV301" s="7" t="s">
        <v>42</v>
      </c>
      <c r="AW301" s="7" t="s">
        <v>21</v>
      </c>
      <c r="AX301" s="7" t="s">
        <v>39</v>
      </c>
      <c r="AY301" s="153" t="s">
        <v>80</v>
      </c>
    </row>
    <row r="302" spans="2:65" s="8" customFormat="1" x14ac:dyDescent="0.3">
      <c r="B302" s="154"/>
      <c r="C302" s="155"/>
      <c r="D302" s="156" t="s">
        <v>93</v>
      </c>
      <c r="E302" s="157" t="s">
        <v>7</v>
      </c>
      <c r="F302" s="158" t="s">
        <v>95</v>
      </c>
      <c r="G302" s="155"/>
      <c r="H302" s="159">
        <v>15</v>
      </c>
      <c r="I302" s="160"/>
      <c r="J302" s="155"/>
      <c r="K302" s="155"/>
      <c r="L302" s="161"/>
      <c r="M302" s="162"/>
      <c r="N302" s="163"/>
      <c r="O302" s="163"/>
      <c r="P302" s="163"/>
      <c r="Q302" s="163"/>
      <c r="R302" s="163"/>
      <c r="S302" s="163"/>
      <c r="T302" s="164"/>
      <c r="AT302" s="165" t="s">
        <v>93</v>
      </c>
      <c r="AU302" s="165" t="s">
        <v>42</v>
      </c>
      <c r="AV302" s="8" t="s">
        <v>87</v>
      </c>
      <c r="AW302" s="8" t="s">
        <v>21</v>
      </c>
      <c r="AX302" s="8" t="s">
        <v>9</v>
      </c>
      <c r="AY302" s="165" t="s">
        <v>80</v>
      </c>
    </row>
    <row r="303" spans="2:65" s="1" customFormat="1" ht="22.5" customHeight="1" x14ac:dyDescent="0.3">
      <c r="B303" s="23"/>
      <c r="C303" s="169" t="s">
        <v>327</v>
      </c>
      <c r="D303" s="169" t="s">
        <v>224</v>
      </c>
      <c r="E303" s="170" t="s">
        <v>328</v>
      </c>
      <c r="F303" s="171" t="s">
        <v>329</v>
      </c>
      <c r="G303" s="172" t="s">
        <v>259</v>
      </c>
      <c r="H303" s="173">
        <v>3</v>
      </c>
      <c r="I303" s="174"/>
      <c r="J303" s="175">
        <f>ROUND(I303*H303,2)</f>
        <v>0</v>
      </c>
      <c r="K303" s="171" t="s">
        <v>86</v>
      </c>
      <c r="L303" s="176"/>
      <c r="M303" s="177" t="s">
        <v>7</v>
      </c>
      <c r="N303" s="178" t="s">
        <v>28</v>
      </c>
      <c r="O303" s="24"/>
      <c r="P303" s="137">
        <f>O303*H303</f>
        <v>0</v>
      </c>
      <c r="Q303" s="137">
        <v>3.5000000000000003E-2</v>
      </c>
      <c r="R303" s="137">
        <f>Q303*H303</f>
        <v>0.10500000000000001</v>
      </c>
      <c r="S303" s="137">
        <v>0</v>
      </c>
      <c r="T303" s="138">
        <f>S303*H303</f>
        <v>0</v>
      </c>
      <c r="AR303" s="12" t="s">
        <v>121</v>
      </c>
      <c r="AT303" s="12" t="s">
        <v>224</v>
      </c>
      <c r="AU303" s="12" t="s">
        <v>42</v>
      </c>
      <c r="AY303" s="12" t="s">
        <v>80</v>
      </c>
      <c r="BE303" s="139">
        <f>IF(N303="základní",J303,0)</f>
        <v>0</v>
      </c>
      <c r="BF303" s="139">
        <f>IF(N303="snížená",J303,0)</f>
        <v>0</v>
      </c>
      <c r="BG303" s="139">
        <f>IF(N303="zákl. přenesená",J303,0)</f>
        <v>0</v>
      </c>
      <c r="BH303" s="139">
        <f>IF(N303="sníž. přenesená",J303,0)</f>
        <v>0</v>
      </c>
      <c r="BI303" s="139">
        <f>IF(N303="nulová",J303,0)</f>
        <v>0</v>
      </c>
      <c r="BJ303" s="12" t="s">
        <v>9</v>
      </c>
      <c r="BK303" s="139">
        <f>ROUND(I303*H303,2)</f>
        <v>0</v>
      </c>
      <c r="BL303" s="12" t="s">
        <v>87</v>
      </c>
      <c r="BM303" s="12" t="s">
        <v>330</v>
      </c>
    </row>
    <row r="304" spans="2:65" s="1" customFormat="1" ht="27" x14ac:dyDescent="0.3">
      <c r="B304" s="23"/>
      <c r="C304" s="35"/>
      <c r="D304" s="140" t="s">
        <v>91</v>
      </c>
      <c r="E304" s="35"/>
      <c r="F304" s="141" t="s">
        <v>92</v>
      </c>
      <c r="G304" s="35"/>
      <c r="H304" s="35"/>
      <c r="I304" s="98"/>
      <c r="J304" s="35"/>
      <c r="K304" s="35"/>
      <c r="L304" s="33"/>
      <c r="M304" s="142"/>
      <c r="N304" s="24"/>
      <c r="O304" s="24"/>
      <c r="P304" s="24"/>
      <c r="Q304" s="24"/>
      <c r="R304" s="24"/>
      <c r="S304" s="24"/>
      <c r="T304" s="38"/>
      <c r="AT304" s="12" t="s">
        <v>91</v>
      </c>
      <c r="AU304" s="12" t="s">
        <v>42</v>
      </c>
    </row>
    <row r="305" spans="2:65" s="7" customFormat="1" x14ac:dyDescent="0.3">
      <c r="B305" s="143"/>
      <c r="C305" s="144"/>
      <c r="D305" s="140" t="s">
        <v>93</v>
      </c>
      <c r="E305" s="145" t="s">
        <v>7</v>
      </c>
      <c r="F305" s="146" t="s">
        <v>331</v>
      </c>
      <c r="G305" s="144"/>
      <c r="H305" s="147">
        <v>3</v>
      </c>
      <c r="I305" s="148"/>
      <c r="J305" s="144"/>
      <c r="K305" s="144"/>
      <c r="L305" s="149"/>
      <c r="M305" s="150"/>
      <c r="N305" s="151"/>
      <c r="O305" s="151"/>
      <c r="P305" s="151"/>
      <c r="Q305" s="151"/>
      <c r="R305" s="151"/>
      <c r="S305" s="151"/>
      <c r="T305" s="152"/>
      <c r="AT305" s="153" t="s">
        <v>93</v>
      </c>
      <c r="AU305" s="153" t="s">
        <v>42</v>
      </c>
      <c r="AV305" s="7" t="s">
        <v>42</v>
      </c>
      <c r="AW305" s="7" t="s">
        <v>21</v>
      </c>
      <c r="AX305" s="7" t="s">
        <v>39</v>
      </c>
      <c r="AY305" s="153" t="s">
        <v>80</v>
      </c>
    </row>
    <row r="306" spans="2:65" s="8" customFormat="1" x14ac:dyDescent="0.3">
      <c r="B306" s="154"/>
      <c r="C306" s="155"/>
      <c r="D306" s="156" t="s">
        <v>93</v>
      </c>
      <c r="E306" s="157" t="s">
        <v>7</v>
      </c>
      <c r="F306" s="158" t="s">
        <v>95</v>
      </c>
      <c r="G306" s="155"/>
      <c r="H306" s="159">
        <v>3</v>
      </c>
      <c r="I306" s="160"/>
      <c r="J306" s="155"/>
      <c r="K306" s="155"/>
      <c r="L306" s="161"/>
      <c r="M306" s="162"/>
      <c r="N306" s="163"/>
      <c r="O306" s="163"/>
      <c r="P306" s="163"/>
      <c r="Q306" s="163"/>
      <c r="R306" s="163"/>
      <c r="S306" s="163"/>
      <c r="T306" s="164"/>
      <c r="AT306" s="165" t="s">
        <v>93</v>
      </c>
      <c r="AU306" s="165" t="s">
        <v>42</v>
      </c>
      <c r="AV306" s="8" t="s">
        <v>87</v>
      </c>
      <c r="AW306" s="8" t="s">
        <v>21</v>
      </c>
      <c r="AX306" s="8" t="s">
        <v>9</v>
      </c>
      <c r="AY306" s="165" t="s">
        <v>80</v>
      </c>
    </row>
    <row r="307" spans="2:65" s="1" customFormat="1" ht="22.5" customHeight="1" x14ac:dyDescent="0.3">
      <c r="B307" s="23"/>
      <c r="C307" s="128" t="s">
        <v>332</v>
      </c>
      <c r="D307" s="128" t="s">
        <v>82</v>
      </c>
      <c r="E307" s="129" t="s">
        <v>333</v>
      </c>
      <c r="F307" s="130" t="s">
        <v>334</v>
      </c>
      <c r="G307" s="131" t="s">
        <v>105</v>
      </c>
      <c r="H307" s="132">
        <v>15</v>
      </c>
      <c r="I307" s="133"/>
      <c r="J307" s="134">
        <f>ROUND(I307*H307,2)</f>
        <v>0</v>
      </c>
      <c r="K307" s="130" t="s">
        <v>260</v>
      </c>
      <c r="L307" s="33"/>
      <c r="M307" s="135" t="s">
        <v>7</v>
      </c>
      <c r="N307" s="136" t="s">
        <v>28</v>
      </c>
      <c r="O307" s="24"/>
      <c r="P307" s="137">
        <f>O307*H307</f>
        <v>0</v>
      </c>
      <c r="Q307" s="137">
        <v>0</v>
      </c>
      <c r="R307" s="137">
        <f>Q307*H307</f>
        <v>0</v>
      </c>
      <c r="S307" s="137">
        <v>1.4919999999999999E-2</v>
      </c>
      <c r="T307" s="138">
        <f>S307*H307</f>
        <v>0.2238</v>
      </c>
      <c r="AR307" s="12" t="s">
        <v>167</v>
      </c>
      <c r="AT307" s="12" t="s">
        <v>82</v>
      </c>
      <c r="AU307" s="12" t="s">
        <v>42</v>
      </c>
      <c r="AY307" s="12" t="s">
        <v>80</v>
      </c>
      <c r="BE307" s="139">
        <f>IF(N307="základní",J307,0)</f>
        <v>0</v>
      </c>
      <c r="BF307" s="139">
        <f>IF(N307="snížená",J307,0)</f>
        <v>0</v>
      </c>
      <c r="BG307" s="139">
        <f>IF(N307="zákl. přenesená",J307,0)</f>
        <v>0</v>
      </c>
      <c r="BH307" s="139">
        <f>IF(N307="sníž. přenesená",J307,0)</f>
        <v>0</v>
      </c>
      <c r="BI307" s="139">
        <f>IF(N307="nulová",J307,0)</f>
        <v>0</v>
      </c>
      <c r="BJ307" s="12" t="s">
        <v>9</v>
      </c>
      <c r="BK307" s="139">
        <f>ROUND(I307*H307,2)</f>
        <v>0</v>
      </c>
      <c r="BL307" s="12" t="s">
        <v>167</v>
      </c>
      <c r="BM307" s="12" t="s">
        <v>335</v>
      </c>
    </row>
    <row r="308" spans="2:65" s="1" customFormat="1" ht="27" x14ac:dyDescent="0.3">
      <c r="B308" s="23"/>
      <c r="C308" s="35"/>
      <c r="D308" s="140" t="s">
        <v>91</v>
      </c>
      <c r="E308" s="35"/>
      <c r="F308" s="141" t="s">
        <v>92</v>
      </c>
      <c r="G308" s="35"/>
      <c r="H308" s="35"/>
      <c r="I308" s="98"/>
      <c r="J308" s="35"/>
      <c r="K308" s="35"/>
      <c r="L308" s="33"/>
      <c r="M308" s="142"/>
      <c r="N308" s="24"/>
      <c r="O308" s="24"/>
      <c r="P308" s="24"/>
      <c r="Q308" s="24"/>
      <c r="R308" s="24"/>
      <c r="S308" s="24"/>
      <c r="T308" s="38"/>
      <c r="AT308" s="12" t="s">
        <v>91</v>
      </c>
      <c r="AU308" s="12" t="s">
        <v>42</v>
      </c>
    </row>
    <row r="309" spans="2:65" s="7" customFormat="1" x14ac:dyDescent="0.3">
      <c r="B309" s="143"/>
      <c r="C309" s="144"/>
      <c r="D309" s="140" t="s">
        <v>93</v>
      </c>
      <c r="E309" s="145" t="s">
        <v>7</v>
      </c>
      <c r="F309" s="146" t="s">
        <v>305</v>
      </c>
      <c r="G309" s="144"/>
      <c r="H309" s="147">
        <v>15</v>
      </c>
      <c r="I309" s="148"/>
      <c r="J309" s="144"/>
      <c r="K309" s="144"/>
      <c r="L309" s="149"/>
      <c r="M309" s="150"/>
      <c r="N309" s="151"/>
      <c r="O309" s="151"/>
      <c r="P309" s="151"/>
      <c r="Q309" s="151"/>
      <c r="R309" s="151"/>
      <c r="S309" s="151"/>
      <c r="T309" s="152"/>
      <c r="AT309" s="153" t="s">
        <v>93</v>
      </c>
      <c r="AU309" s="153" t="s">
        <v>42</v>
      </c>
      <c r="AV309" s="7" t="s">
        <v>42</v>
      </c>
      <c r="AW309" s="7" t="s">
        <v>21</v>
      </c>
      <c r="AX309" s="7" t="s">
        <v>39</v>
      </c>
      <c r="AY309" s="153" t="s">
        <v>80</v>
      </c>
    </row>
    <row r="310" spans="2:65" s="8" customFormat="1" x14ac:dyDescent="0.3">
      <c r="B310" s="154"/>
      <c r="C310" s="155"/>
      <c r="D310" s="156" t="s">
        <v>93</v>
      </c>
      <c r="E310" s="157" t="s">
        <v>7</v>
      </c>
      <c r="F310" s="158" t="s">
        <v>95</v>
      </c>
      <c r="G310" s="155"/>
      <c r="H310" s="159">
        <v>15</v>
      </c>
      <c r="I310" s="160"/>
      <c r="J310" s="155"/>
      <c r="K310" s="155"/>
      <c r="L310" s="161"/>
      <c r="M310" s="162"/>
      <c r="N310" s="163"/>
      <c r="O310" s="163"/>
      <c r="P310" s="163"/>
      <c r="Q310" s="163"/>
      <c r="R310" s="163"/>
      <c r="S310" s="163"/>
      <c r="T310" s="164"/>
      <c r="AT310" s="165" t="s">
        <v>93</v>
      </c>
      <c r="AU310" s="165" t="s">
        <v>42</v>
      </c>
      <c r="AV310" s="8" t="s">
        <v>87</v>
      </c>
      <c r="AW310" s="8" t="s">
        <v>21</v>
      </c>
      <c r="AX310" s="8" t="s">
        <v>9</v>
      </c>
      <c r="AY310" s="165" t="s">
        <v>80</v>
      </c>
    </row>
    <row r="311" spans="2:65" s="1" customFormat="1" ht="31.5" customHeight="1" x14ac:dyDescent="0.3">
      <c r="B311" s="23"/>
      <c r="C311" s="128" t="s">
        <v>336</v>
      </c>
      <c r="D311" s="128" t="s">
        <v>82</v>
      </c>
      <c r="E311" s="129" t="s">
        <v>337</v>
      </c>
      <c r="F311" s="130" t="s">
        <v>338</v>
      </c>
      <c r="G311" s="131" t="s">
        <v>259</v>
      </c>
      <c r="H311" s="132">
        <v>6</v>
      </c>
      <c r="I311" s="133"/>
      <c r="J311" s="134">
        <f>ROUND(I311*H311,2)</f>
        <v>0</v>
      </c>
      <c r="K311" s="130" t="s">
        <v>86</v>
      </c>
      <c r="L311" s="33"/>
      <c r="M311" s="135" t="s">
        <v>7</v>
      </c>
      <c r="N311" s="136" t="s">
        <v>28</v>
      </c>
      <c r="O311" s="24"/>
      <c r="P311" s="137">
        <f>O311*H311</f>
        <v>0</v>
      </c>
      <c r="Q311" s="137">
        <v>1E-4</v>
      </c>
      <c r="R311" s="137">
        <f>Q311*H311</f>
        <v>6.0000000000000006E-4</v>
      </c>
      <c r="S311" s="137">
        <v>0</v>
      </c>
      <c r="T311" s="138">
        <f>S311*H311</f>
        <v>0</v>
      </c>
      <c r="AR311" s="12" t="s">
        <v>87</v>
      </c>
      <c r="AT311" s="12" t="s">
        <v>82</v>
      </c>
      <c r="AU311" s="12" t="s">
        <v>42</v>
      </c>
      <c r="AY311" s="12" t="s">
        <v>80</v>
      </c>
      <c r="BE311" s="139">
        <f>IF(N311="základní",J311,0)</f>
        <v>0</v>
      </c>
      <c r="BF311" s="139">
        <f>IF(N311="snížená",J311,0)</f>
        <v>0</v>
      </c>
      <c r="BG311" s="139">
        <f>IF(N311="zákl. přenesená",J311,0)</f>
        <v>0</v>
      </c>
      <c r="BH311" s="139">
        <f>IF(N311="sníž. přenesená",J311,0)</f>
        <v>0</v>
      </c>
      <c r="BI311" s="139">
        <f>IF(N311="nulová",J311,0)</f>
        <v>0</v>
      </c>
      <c r="BJ311" s="12" t="s">
        <v>9</v>
      </c>
      <c r="BK311" s="139">
        <f>ROUND(I311*H311,2)</f>
        <v>0</v>
      </c>
      <c r="BL311" s="12" t="s">
        <v>87</v>
      </c>
      <c r="BM311" s="12" t="s">
        <v>339</v>
      </c>
    </row>
    <row r="312" spans="2:65" s="1" customFormat="1" ht="27" x14ac:dyDescent="0.3">
      <c r="B312" s="23"/>
      <c r="C312" s="35"/>
      <c r="D312" s="140" t="s">
        <v>91</v>
      </c>
      <c r="E312" s="35"/>
      <c r="F312" s="141" t="s">
        <v>92</v>
      </c>
      <c r="G312" s="35"/>
      <c r="H312" s="35"/>
      <c r="I312" s="98"/>
      <c r="J312" s="35"/>
      <c r="K312" s="35"/>
      <c r="L312" s="33"/>
      <c r="M312" s="142"/>
      <c r="N312" s="24"/>
      <c r="O312" s="24"/>
      <c r="P312" s="24"/>
      <c r="Q312" s="24"/>
      <c r="R312" s="24"/>
      <c r="S312" s="24"/>
      <c r="T312" s="38"/>
      <c r="AT312" s="12" t="s">
        <v>91</v>
      </c>
      <c r="AU312" s="12" t="s">
        <v>42</v>
      </c>
    </row>
    <row r="313" spans="2:65" s="7" customFormat="1" x14ac:dyDescent="0.3">
      <c r="B313" s="143"/>
      <c r="C313" s="144"/>
      <c r="D313" s="140" t="s">
        <v>93</v>
      </c>
      <c r="E313" s="145" t="s">
        <v>7</v>
      </c>
      <c r="F313" s="146" t="s">
        <v>120</v>
      </c>
      <c r="G313" s="144"/>
      <c r="H313" s="147">
        <v>6</v>
      </c>
      <c r="I313" s="148"/>
      <c r="J313" s="144"/>
      <c r="K313" s="144"/>
      <c r="L313" s="149"/>
      <c r="M313" s="150"/>
      <c r="N313" s="151"/>
      <c r="O313" s="151"/>
      <c r="P313" s="151"/>
      <c r="Q313" s="151"/>
      <c r="R313" s="151"/>
      <c r="S313" s="151"/>
      <c r="T313" s="152"/>
      <c r="AT313" s="153" t="s">
        <v>93</v>
      </c>
      <c r="AU313" s="153" t="s">
        <v>42</v>
      </c>
      <c r="AV313" s="7" t="s">
        <v>42</v>
      </c>
      <c r="AW313" s="7" t="s">
        <v>21</v>
      </c>
      <c r="AX313" s="7" t="s">
        <v>39</v>
      </c>
      <c r="AY313" s="153" t="s">
        <v>80</v>
      </c>
    </row>
    <row r="314" spans="2:65" s="8" customFormat="1" x14ac:dyDescent="0.3">
      <c r="B314" s="154"/>
      <c r="C314" s="155"/>
      <c r="D314" s="156" t="s">
        <v>93</v>
      </c>
      <c r="E314" s="157" t="s">
        <v>7</v>
      </c>
      <c r="F314" s="158" t="s">
        <v>95</v>
      </c>
      <c r="G314" s="155"/>
      <c r="H314" s="159">
        <v>6</v>
      </c>
      <c r="I314" s="160"/>
      <c r="J314" s="155"/>
      <c r="K314" s="155"/>
      <c r="L314" s="161"/>
      <c r="M314" s="162"/>
      <c r="N314" s="163"/>
      <c r="O314" s="163"/>
      <c r="P314" s="163"/>
      <c r="Q314" s="163"/>
      <c r="R314" s="163"/>
      <c r="S314" s="163"/>
      <c r="T314" s="164"/>
      <c r="AT314" s="165" t="s">
        <v>93</v>
      </c>
      <c r="AU314" s="165" t="s">
        <v>42</v>
      </c>
      <c r="AV314" s="8" t="s">
        <v>87</v>
      </c>
      <c r="AW314" s="8" t="s">
        <v>21</v>
      </c>
      <c r="AX314" s="8" t="s">
        <v>9</v>
      </c>
      <c r="AY314" s="165" t="s">
        <v>80</v>
      </c>
    </row>
    <row r="315" spans="2:65" s="1" customFormat="1" ht="22.5" customHeight="1" x14ac:dyDescent="0.3">
      <c r="B315" s="23"/>
      <c r="C315" s="169" t="s">
        <v>340</v>
      </c>
      <c r="D315" s="169" t="s">
        <v>224</v>
      </c>
      <c r="E315" s="170" t="s">
        <v>341</v>
      </c>
      <c r="F315" s="171" t="s">
        <v>342</v>
      </c>
      <c r="G315" s="172" t="s">
        <v>259</v>
      </c>
      <c r="H315" s="173">
        <v>6</v>
      </c>
      <c r="I315" s="174"/>
      <c r="J315" s="175">
        <f>ROUND(I315*H315,2)</f>
        <v>0</v>
      </c>
      <c r="K315" s="171" t="s">
        <v>86</v>
      </c>
      <c r="L315" s="176"/>
      <c r="M315" s="177" t="s">
        <v>7</v>
      </c>
      <c r="N315" s="178" t="s">
        <v>28</v>
      </c>
      <c r="O315" s="24"/>
      <c r="P315" s="137">
        <f>O315*H315</f>
        <v>0</v>
      </c>
      <c r="Q315" s="137">
        <v>1.8400000000000001E-3</v>
      </c>
      <c r="R315" s="137">
        <f>Q315*H315</f>
        <v>1.1040000000000001E-2</v>
      </c>
      <c r="S315" s="137">
        <v>0</v>
      </c>
      <c r="T315" s="138">
        <f>S315*H315</f>
        <v>0</v>
      </c>
      <c r="AR315" s="12" t="s">
        <v>121</v>
      </c>
      <c r="AT315" s="12" t="s">
        <v>224</v>
      </c>
      <c r="AU315" s="12" t="s">
        <v>42</v>
      </c>
      <c r="AY315" s="12" t="s">
        <v>80</v>
      </c>
      <c r="BE315" s="139">
        <f>IF(N315="základní",J315,0)</f>
        <v>0</v>
      </c>
      <c r="BF315" s="139">
        <f>IF(N315="snížená",J315,0)</f>
        <v>0</v>
      </c>
      <c r="BG315" s="139">
        <f>IF(N315="zákl. přenesená",J315,0)</f>
        <v>0</v>
      </c>
      <c r="BH315" s="139">
        <f>IF(N315="sníž. přenesená",J315,0)</f>
        <v>0</v>
      </c>
      <c r="BI315" s="139">
        <f>IF(N315="nulová",J315,0)</f>
        <v>0</v>
      </c>
      <c r="BJ315" s="12" t="s">
        <v>9</v>
      </c>
      <c r="BK315" s="139">
        <f>ROUND(I315*H315,2)</f>
        <v>0</v>
      </c>
      <c r="BL315" s="12" t="s">
        <v>87</v>
      </c>
      <c r="BM315" s="12" t="s">
        <v>343</v>
      </c>
    </row>
    <row r="316" spans="2:65" s="1" customFormat="1" ht="27" x14ac:dyDescent="0.3">
      <c r="B316" s="23"/>
      <c r="C316" s="35"/>
      <c r="D316" s="140" t="s">
        <v>91</v>
      </c>
      <c r="E316" s="35"/>
      <c r="F316" s="141" t="s">
        <v>92</v>
      </c>
      <c r="G316" s="35"/>
      <c r="H316" s="35"/>
      <c r="I316" s="98"/>
      <c r="J316" s="35"/>
      <c r="K316" s="35"/>
      <c r="L316" s="33"/>
      <c r="M316" s="142"/>
      <c r="N316" s="24"/>
      <c r="O316" s="24"/>
      <c r="P316" s="24"/>
      <c r="Q316" s="24"/>
      <c r="R316" s="24"/>
      <c r="S316" s="24"/>
      <c r="T316" s="38"/>
      <c r="AT316" s="12" t="s">
        <v>91</v>
      </c>
      <c r="AU316" s="12" t="s">
        <v>42</v>
      </c>
    </row>
    <row r="317" spans="2:65" s="7" customFormat="1" x14ac:dyDescent="0.3">
      <c r="B317" s="143"/>
      <c r="C317" s="144"/>
      <c r="D317" s="140" t="s">
        <v>93</v>
      </c>
      <c r="E317" s="145" t="s">
        <v>7</v>
      </c>
      <c r="F317" s="146" t="s">
        <v>120</v>
      </c>
      <c r="G317" s="144"/>
      <c r="H317" s="147">
        <v>6</v>
      </c>
      <c r="I317" s="148"/>
      <c r="J317" s="144"/>
      <c r="K317" s="144"/>
      <c r="L317" s="149"/>
      <c r="M317" s="150"/>
      <c r="N317" s="151"/>
      <c r="O317" s="151"/>
      <c r="P317" s="151"/>
      <c r="Q317" s="151"/>
      <c r="R317" s="151"/>
      <c r="S317" s="151"/>
      <c r="T317" s="152"/>
      <c r="AT317" s="153" t="s">
        <v>93</v>
      </c>
      <c r="AU317" s="153" t="s">
        <v>42</v>
      </c>
      <c r="AV317" s="7" t="s">
        <v>42</v>
      </c>
      <c r="AW317" s="7" t="s">
        <v>21</v>
      </c>
      <c r="AX317" s="7" t="s">
        <v>39</v>
      </c>
      <c r="AY317" s="153" t="s">
        <v>80</v>
      </c>
    </row>
    <row r="318" spans="2:65" s="8" customFormat="1" x14ac:dyDescent="0.3">
      <c r="B318" s="154"/>
      <c r="C318" s="155"/>
      <c r="D318" s="156" t="s">
        <v>93</v>
      </c>
      <c r="E318" s="157" t="s">
        <v>7</v>
      </c>
      <c r="F318" s="158" t="s">
        <v>95</v>
      </c>
      <c r="G318" s="155"/>
      <c r="H318" s="159">
        <v>6</v>
      </c>
      <c r="I318" s="160"/>
      <c r="J318" s="155"/>
      <c r="K318" s="155"/>
      <c r="L318" s="161"/>
      <c r="M318" s="162"/>
      <c r="N318" s="163"/>
      <c r="O318" s="163"/>
      <c r="P318" s="163"/>
      <c r="Q318" s="163"/>
      <c r="R318" s="163"/>
      <c r="S318" s="163"/>
      <c r="T318" s="164"/>
      <c r="AT318" s="165" t="s">
        <v>93</v>
      </c>
      <c r="AU318" s="165" t="s">
        <v>42</v>
      </c>
      <c r="AV318" s="8" t="s">
        <v>87</v>
      </c>
      <c r="AW318" s="8" t="s">
        <v>21</v>
      </c>
      <c r="AX318" s="8" t="s">
        <v>9</v>
      </c>
      <c r="AY318" s="165" t="s">
        <v>80</v>
      </c>
    </row>
    <row r="319" spans="2:65" s="1" customFormat="1" ht="22.5" customHeight="1" x14ac:dyDescent="0.3">
      <c r="B319" s="23"/>
      <c r="C319" s="128" t="s">
        <v>344</v>
      </c>
      <c r="D319" s="128" t="s">
        <v>82</v>
      </c>
      <c r="E319" s="129" t="s">
        <v>345</v>
      </c>
      <c r="F319" s="130" t="s">
        <v>346</v>
      </c>
      <c r="G319" s="131" t="s">
        <v>105</v>
      </c>
      <c r="H319" s="132">
        <v>15</v>
      </c>
      <c r="I319" s="133"/>
      <c r="J319" s="134">
        <f>ROUND(I319*H319,2)</f>
        <v>0</v>
      </c>
      <c r="K319" s="130" t="s">
        <v>86</v>
      </c>
      <c r="L319" s="33"/>
      <c r="M319" s="135" t="s">
        <v>7</v>
      </c>
      <c r="N319" s="136" t="s">
        <v>28</v>
      </c>
      <c r="O319" s="24"/>
      <c r="P319" s="137">
        <f>O319*H319</f>
        <v>0</v>
      </c>
      <c r="Q319" s="137">
        <v>0</v>
      </c>
      <c r="R319" s="137">
        <f>Q319*H319</f>
        <v>0</v>
      </c>
      <c r="S319" s="137">
        <v>0</v>
      </c>
      <c r="T319" s="138">
        <f>S319*H319</f>
        <v>0</v>
      </c>
      <c r="AR319" s="12" t="s">
        <v>87</v>
      </c>
      <c r="AT319" s="12" t="s">
        <v>82</v>
      </c>
      <c r="AU319" s="12" t="s">
        <v>42</v>
      </c>
      <c r="AY319" s="12" t="s">
        <v>80</v>
      </c>
      <c r="BE319" s="139">
        <f>IF(N319="základní",J319,0)</f>
        <v>0</v>
      </c>
      <c r="BF319" s="139">
        <f>IF(N319="snížená",J319,0)</f>
        <v>0</v>
      </c>
      <c r="BG319" s="139">
        <f>IF(N319="zákl. přenesená",J319,0)</f>
        <v>0</v>
      </c>
      <c r="BH319" s="139">
        <f>IF(N319="sníž. přenesená",J319,0)</f>
        <v>0</v>
      </c>
      <c r="BI319" s="139">
        <f>IF(N319="nulová",J319,0)</f>
        <v>0</v>
      </c>
      <c r="BJ319" s="12" t="s">
        <v>9</v>
      </c>
      <c r="BK319" s="139">
        <f>ROUND(I319*H319,2)</f>
        <v>0</v>
      </c>
      <c r="BL319" s="12" t="s">
        <v>87</v>
      </c>
      <c r="BM319" s="12" t="s">
        <v>347</v>
      </c>
    </row>
    <row r="320" spans="2:65" s="1" customFormat="1" ht="94.5" x14ac:dyDescent="0.3">
      <c r="B320" s="23"/>
      <c r="C320" s="35"/>
      <c r="D320" s="140" t="s">
        <v>89</v>
      </c>
      <c r="E320" s="35"/>
      <c r="F320" s="141" t="s">
        <v>348</v>
      </c>
      <c r="G320" s="35"/>
      <c r="H320" s="35"/>
      <c r="I320" s="98"/>
      <c r="J320" s="35"/>
      <c r="K320" s="35"/>
      <c r="L320" s="33"/>
      <c r="M320" s="142"/>
      <c r="N320" s="24"/>
      <c r="O320" s="24"/>
      <c r="P320" s="24"/>
      <c r="Q320" s="24"/>
      <c r="R320" s="24"/>
      <c r="S320" s="24"/>
      <c r="T320" s="38"/>
      <c r="AT320" s="12" t="s">
        <v>89</v>
      </c>
      <c r="AU320" s="12" t="s">
        <v>42</v>
      </c>
    </row>
    <row r="321" spans="2:65" s="1" customFormat="1" ht="27" x14ac:dyDescent="0.3">
      <c r="B321" s="23"/>
      <c r="C321" s="35"/>
      <c r="D321" s="140" t="s">
        <v>91</v>
      </c>
      <c r="E321" s="35"/>
      <c r="F321" s="141" t="s">
        <v>92</v>
      </c>
      <c r="G321" s="35"/>
      <c r="H321" s="35"/>
      <c r="I321" s="98"/>
      <c r="J321" s="35"/>
      <c r="K321" s="35"/>
      <c r="L321" s="33"/>
      <c r="M321" s="142"/>
      <c r="N321" s="24"/>
      <c r="O321" s="24"/>
      <c r="P321" s="24"/>
      <c r="Q321" s="24"/>
      <c r="R321" s="24"/>
      <c r="S321" s="24"/>
      <c r="T321" s="38"/>
      <c r="AT321" s="12" t="s">
        <v>91</v>
      </c>
      <c r="AU321" s="12" t="s">
        <v>42</v>
      </c>
    </row>
    <row r="322" spans="2:65" s="7" customFormat="1" x14ac:dyDescent="0.3">
      <c r="B322" s="143"/>
      <c r="C322" s="144"/>
      <c r="D322" s="140" t="s">
        <v>93</v>
      </c>
      <c r="E322" s="145" t="s">
        <v>7</v>
      </c>
      <c r="F322" s="146" t="s">
        <v>305</v>
      </c>
      <c r="G322" s="144"/>
      <c r="H322" s="147">
        <v>15</v>
      </c>
      <c r="I322" s="148"/>
      <c r="J322" s="144"/>
      <c r="K322" s="144"/>
      <c r="L322" s="149"/>
      <c r="M322" s="150"/>
      <c r="N322" s="151"/>
      <c r="O322" s="151"/>
      <c r="P322" s="151"/>
      <c r="Q322" s="151"/>
      <c r="R322" s="151"/>
      <c r="S322" s="151"/>
      <c r="T322" s="152"/>
      <c r="AT322" s="153" t="s">
        <v>93</v>
      </c>
      <c r="AU322" s="153" t="s">
        <v>42</v>
      </c>
      <c r="AV322" s="7" t="s">
        <v>42</v>
      </c>
      <c r="AW322" s="7" t="s">
        <v>21</v>
      </c>
      <c r="AX322" s="7" t="s">
        <v>39</v>
      </c>
      <c r="AY322" s="153" t="s">
        <v>80</v>
      </c>
    </row>
    <row r="323" spans="2:65" s="8" customFormat="1" x14ac:dyDescent="0.3">
      <c r="B323" s="154"/>
      <c r="C323" s="155"/>
      <c r="D323" s="156" t="s">
        <v>93</v>
      </c>
      <c r="E323" s="157" t="s">
        <v>7</v>
      </c>
      <c r="F323" s="158" t="s">
        <v>95</v>
      </c>
      <c r="G323" s="155"/>
      <c r="H323" s="159">
        <v>15</v>
      </c>
      <c r="I323" s="160"/>
      <c r="J323" s="155"/>
      <c r="K323" s="155"/>
      <c r="L323" s="161"/>
      <c r="M323" s="162"/>
      <c r="N323" s="163"/>
      <c r="O323" s="163"/>
      <c r="P323" s="163"/>
      <c r="Q323" s="163"/>
      <c r="R323" s="163"/>
      <c r="S323" s="163"/>
      <c r="T323" s="164"/>
      <c r="AT323" s="165" t="s">
        <v>93</v>
      </c>
      <c r="AU323" s="165" t="s">
        <v>42</v>
      </c>
      <c r="AV323" s="8" t="s">
        <v>87</v>
      </c>
      <c r="AW323" s="8" t="s">
        <v>21</v>
      </c>
      <c r="AX323" s="8" t="s">
        <v>9</v>
      </c>
      <c r="AY323" s="165" t="s">
        <v>80</v>
      </c>
    </row>
    <row r="324" spans="2:65" s="1" customFormat="1" ht="22.5" customHeight="1" x14ac:dyDescent="0.3">
      <c r="B324" s="23"/>
      <c r="C324" s="128" t="s">
        <v>349</v>
      </c>
      <c r="D324" s="128" t="s">
        <v>82</v>
      </c>
      <c r="E324" s="129" t="s">
        <v>350</v>
      </c>
      <c r="F324" s="130" t="s">
        <v>351</v>
      </c>
      <c r="G324" s="131" t="s">
        <v>259</v>
      </c>
      <c r="H324" s="132">
        <v>2</v>
      </c>
      <c r="I324" s="133"/>
      <c r="J324" s="134">
        <f>ROUND(I324*H324,2)</f>
        <v>0</v>
      </c>
      <c r="K324" s="130" t="s">
        <v>86</v>
      </c>
      <c r="L324" s="33"/>
      <c r="M324" s="135" t="s">
        <v>7</v>
      </c>
      <c r="N324" s="136" t="s">
        <v>28</v>
      </c>
      <c r="O324" s="24"/>
      <c r="P324" s="137">
        <f>O324*H324</f>
        <v>0</v>
      </c>
      <c r="Q324" s="137">
        <v>0.46009040600000001</v>
      </c>
      <c r="R324" s="137">
        <f>Q324*H324</f>
        <v>0.92018081200000001</v>
      </c>
      <c r="S324" s="137">
        <v>0</v>
      </c>
      <c r="T324" s="138">
        <f>S324*H324</f>
        <v>0</v>
      </c>
      <c r="AR324" s="12" t="s">
        <v>87</v>
      </c>
      <c r="AT324" s="12" t="s">
        <v>82</v>
      </c>
      <c r="AU324" s="12" t="s">
        <v>42</v>
      </c>
      <c r="AY324" s="12" t="s">
        <v>80</v>
      </c>
      <c r="BE324" s="139">
        <f>IF(N324="základní",J324,0)</f>
        <v>0</v>
      </c>
      <c r="BF324" s="139">
        <f>IF(N324="snížená",J324,0)</f>
        <v>0</v>
      </c>
      <c r="BG324" s="139">
        <f>IF(N324="zákl. přenesená",J324,0)</f>
        <v>0</v>
      </c>
      <c r="BH324" s="139">
        <f>IF(N324="sníž. přenesená",J324,0)</f>
        <v>0</v>
      </c>
      <c r="BI324" s="139">
        <f>IF(N324="nulová",J324,0)</f>
        <v>0</v>
      </c>
      <c r="BJ324" s="12" t="s">
        <v>9</v>
      </c>
      <c r="BK324" s="139">
        <f>ROUND(I324*H324,2)</f>
        <v>0</v>
      </c>
      <c r="BL324" s="12" t="s">
        <v>87</v>
      </c>
      <c r="BM324" s="12" t="s">
        <v>352</v>
      </c>
    </row>
    <row r="325" spans="2:65" s="1" customFormat="1" ht="94.5" x14ac:dyDescent="0.3">
      <c r="B325" s="23"/>
      <c r="C325" s="35"/>
      <c r="D325" s="140" t="s">
        <v>89</v>
      </c>
      <c r="E325" s="35"/>
      <c r="F325" s="141" t="s">
        <v>348</v>
      </c>
      <c r="G325" s="35"/>
      <c r="H325" s="35"/>
      <c r="I325" s="98"/>
      <c r="J325" s="35"/>
      <c r="K325" s="35"/>
      <c r="L325" s="33"/>
      <c r="M325" s="142"/>
      <c r="N325" s="24"/>
      <c r="O325" s="24"/>
      <c r="P325" s="24"/>
      <c r="Q325" s="24"/>
      <c r="R325" s="24"/>
      <c r="S325" s="24"/>
      <c r="T325" s="38"/>
      <c r="AT325" s="12" t="s">
        <v>89</v>
      </c>
      <c r="AU325" s="12" t="s">
        <v>42</v>
      </c>
    </row>
    <row r="326" spans="2:65" s="1" customFormat="1" ht="27" x14ac:dyDescent="0.3">
      <c r="B326" s="23"/>
      <c r="C326" s="35"/>
      <c r="D326" s="140" t="s">
        <v>91</v>
      </c>
      <c r="E326" s="35"/>
      <c r="F326" s="141" t="s">
        <v>92</v>
      </c>
      <c r="G326" s="35"/>
      <c r="H326" s="35"/>
      <c r="I326" s="98"/>
      <c r="J326" s="35"/>
      <c r="K326" s="35"/>
      <c r="L326" s="33"/>
      <c r="M326" s="142"/>
      <c r="N326" s="24"/>
      <c r="O326" s="24"/>
      <c r="P326" s="24"/>
      <c r="Q326" s="24"/>
      <c r="R326" s="24"/>
      <c r="S326" s="24"/>
      <c r="T326" s="38"/>
      <c r="AT326" s="12" t="s">
        <v>91</v>
      </c>
      <c r="AU326" s="12" t="s">
        <v>42</v>
      </c>
    </row>
    <row r="327" spans="2:65" s="7" customFormat="1" x14ac:dyDescent="0.3">
      <c r="B327" s="143"/>
      <c r="C327" s="144"/>
      <c r="D327" s="140" t="s">
        <v>93</v>
      </c>
      <c r="E327" s="145" t="s">
        <v>7</v>
      </c>
      <c r="F327" s="146" t="s">
        <v>322</v>
      </c>
      <c r="G327" s="144"/>
      <c r="H327" s="147">
        <v>2</v>
      </c>
      <c r="I327" s="148"/>
      <c r="J327" s="144"/>
      <c r="K327" s="144"/>
      <c r="L327" s="149"/>
      <c r="M327" s="150"/>
      <c r="N327" s="151"/>
      <c r="O327" s="151"/>
      <c r="P327" s="151"/>
      <c r="Q327" s="151"/>
      <c r="R327" s="151"/>
      <c r="S327" s="151"/>
      <c r="T327" s="152"/>
      <c r="AT327" s="153" t="s">
        <v>93</v>
      </c>
      <c r="AU327" s="153" t="s">
        <v>42</v>
      </c>
      <c r="AV327" s="7" t="s">
        <v>42</v>
      </c>
      <c r="AW327" s="7" t="s">
        <v>21</v>
      </c>
      <c r="AX327" s="7" t="s">
        <v>39</v>
      </c>
      <c r="AY327" s="153" t="s">
        <v>80</v>
      </c>
    </row>
    <row r="328" spans="2:65" s="8" customFormat="1" x14ac:dyDescent="0.3">
      <c r="B328" s="154"/>
      <c r="C328" s="155"/>
      <c r="D328" s="156" t="s">
        <v>93</v>
      </c>
      <c r="E328" s="157" t="s">
        <v>7</v>
      </c>
      <c r="F328" s="158" t="s">
        <v>95</v>
      </c>
      <c r="G328" s="155"/>
      <c r="H328" s="159">
        <v>2</v>
      </c>
      <c r="I328" s="160"/>
      <c r="J328" s="155"/>
      <c r="K328" s="155"/>
      <c r="L328" s="161"/>
      <c r="M328" s="162"/>
      <c r="N328" s="163"/>
      <c r="O328" s="163"/>
      <c r="P328" s="163"/>
      <c r="Q328" s="163"/>
      <c r="R328" s="163"/>
      <c r="S328" s="163"/>
      <c r="T328" s="164"/>
      <c r="AT328" s="165" t="s">
        <v>93</v>
      </c>
      <c r="AU328" s="165" t="s">
        <v>42</v>
      </c>
      <c r="AV328" s="8" t="s">
        <v>87</v>
      </c>
      <c r="AW328" s="8" t="s">
        <v>21</v>
      </c>
      <c r="AX328" s="8" t="s">
        <v>9</v>
      </c>
      <c r="AY328" s="165" t="s">
        <v>80</v>
      </c>
    </row>
    <row r="329" spans="2:65" s="1" customFormat="1" ht="22.5" customHeight="1" x14ac:dyDescent="0.3">
      <c r="B329" s="23"/>
      <c r="C329" s="128" t="s">
        <v>353</v>
      </c>
      <c r="D329" s="128" t="s">
        <v>82</v>
      </c>
      <c r="E329" s="129" t="s">
        <v>354</v>
      </c>
      <c r="F329" s="130" t="s">
        <v>355</v>
      </c>
      <c r="G329" s="131" t="s">
        <v>105</v>
      </c>
      <c r="H329" s="132">
        <v>15</v>
      </c>
      <c r="I329" s="133"/>
      <c r="J329" s="134">
        <f>ROUND(I329*H329,2)</f>
        <v>0</v>
      </c>
      <c r="K329" s="130" t="s">
        <v>86</v>
      </c>
      <c r="L329" s="33"/>
      <c r="M329" s="135" t="s">
        <v>7</v>
      </c>
      <c r="N329" s="136" t="s">
        <v>28</v>
      </c>
      <c r="O329" s="24"/>
      <c r="P329" s="137">
        <f>O329*H329</f>
        <v>0</v>
      </c>
      <c r="Q329" s="137">
        <v>0</v>
      </c>
      <c r="R329" s="137">
        <f>Q329*H329</f>
        <v>0</v>
      </c>
      <c r="S329" s="137">
        <v>0</v>
      </c>
      <c r="T329" s="138">
        <f>S329*H329</f>
        <v>0</v>
      </c>
      <c r="AR329" s="12" t="s">
        <v>87</v>
      </c>
      <c r="AT329" s="12" t="s">
        <v>82</v>
      </c>
      <c r="AU329" s="12" t="s">
        <v>42</v>
      </c>
      <c r="AY329" s="12" t="s">
        <v>80</v>
      </c>
      <c r="BE329" s="139">
        <f>IF(N329="základní",J329,0)</f>
        <v>0</v>
      </c>
      <c r="BF329" s="139">
        <f>IF(N329="snížená",J329,0)</f>
        <v>0</v>
      </c>
      <c r="BG329" s="139">
        <f>IF(N329="zákl. přenesená",J329,0)</f>
        <v>0</v>
      </c>
      <c r="BH329" s="139">
        <f>IF(N329="sníž. přenesená",J329,0)</f>
        <v>0</v>
      </c>
      <c r="BI329" s="139">
        <f>IF(N329="nulová",J329,0)</f>
        <v>0</v>
      </c>
      <c r="BJ329" s="12" t="s">
        <v>9</v>
      </c>
      <c r="BK329" s="139">
        <f>ROUND(I329*H329,2)</f>
        <v>0</v>
      </c>
      <c r="BL329" s="12" t="s">
        <v>87</v>
      </c>
      <c r="BM329" s="12" t="s">
        <v>356</v>
      </c>
    </row>
    <row r="330" spans="2:65" s="1" customFormat="1" ht="94.5" x14ac:dyDescent="0.3">
      <c r="B330" s="23"/>
      <c r="C330" s="35"/>
      <c r="D330" s="140" t="s">
        <v>89</v>
      </c>
      <c r="E330" s="35"/>
      <c r="F330" s="141" t="s">
        <v>348</v>
      </c>
      <c r="G330" s="35"/>
      <c r="H330" s="35"/>
      <c r="I330" s="98"/>
      <c r="J330" s="35"/>
      <c r="K330" s="35"/>
      <c r="L330" s="33"/>
      <c r="M330" s="142"/>
      <c r="N330" s="24"/>
      <c r="O330" s="24"/>
      <c r="P330" s="24"/>
      <c r="Q330" s="24"/>
      <c r="R330" s="24"/>
      <c r="S330" s="24"/>
      <c r="T330" s="38"/>
      <c r="AT330" s="12" t="s">
        <v>89</v>
      </c>
      <c r="AU330" s="12" t="s">
        <v>42</v>
      </c>
    </row>
    <row r="331" spans="2:65" s="1" customFormat="1" ht="27" x14ac:dyDescent="0.3">
      <c r="B331" s="23"/>
      <c r="C331" s="35"/>
      <c r="D331" s="140" t="s">
        <v>91</v>
      </c>
      <c r="E331" s="35"/>
      <c r="F331" s="141" t="s">
        <v>92</v>
      </c>
      <c r="G331" s="35"/>
      <c r="H331" s="35"/>
      <c r="I331" s="98"/>
      <c r="J331" s="35"/>
      <c r="K331" s="35"/>
      <c r="L331" s="33"/>
      <c r="M331" s="142"/>
      <c r="N331" s="24"/>
      <c r="O331" s="24"/>
      <c r="P331" s="24"/>
      <c r="Q331" s="24"/>
      <c r="R331" s="24"/>
      <c r="S331" s="24"/>
      <c r="T331" s="38"/>
      <c r="AT331" s="12" t="s">
        <v>91</v>
      </c>
      <c r="AU331" s="12" t="s">
        <v>42</v>
      </c>
    </row>
    <row r="332" spans="2:65" s="7" customFormat="1" x14ac:dyDescent="0.3">
      <c r="B332" s="143"/>
      <c r="C332" s="144"/>
      <c r="D332" s="140" t="s">
        <v>93</v>
      </c>
      <c r="E332" s="145" t="s">
        <v>7</v>
      </c>
      <c r="F332" s="146" t="s">
        <v>305</v>
      </c>
      <c r="G332" s="144"/>
      <c r="H332" s="147">
        <v>15</v>
      </c>
      <c r="I332" s="148"/>
      <c r="J332" s="144"/>
      <c r="K332" s="144"/>
      <c r="L332" s="149"/>
      <c r="M332" s="150"/>
      <c r="N332" s="151"/>
      <c r="O332" s="151"/>
      <c r="P332" s="151"/>
      <c r="Q332" s="151"/>
      <c r="R332" s="151"/>
      <c r="S332" s="151"/>
      <c r="T332" s="152"/>
      <c r="AT332" s="153" t="s">
        <v>93</v>
      </c>
      <c r="AU332" s="153" t="s">
        <v>42</v>
      </c>
      <c r="AV332" s="7" t="s">
        <v>42</v>
      </c>
      <c r="AW332" s="7" t="s">
        <v>21</v>
      </c>
      <c r="AX332" s="7" t="s">
        <v>39</v>
      </c>
      <c r="AY332" s="153" t="s">
        <v>80</v>
      </c>
    </row>
    <row r="333" spans="2:65" s="8" customFormat="1" x14ac:dyDescent="0.3">
      <c r="B333" s="154"/>
      <c r="C333" s="155"/>
      <c r="D333" s="156" t="s">
        <v>93</v>
      </c>
      <c r="E333" s="157" t="s">
        <v>7</v>
      </c>
      <c r="F333" s="158" t="s">
        <v>95</v>
      </c>
      <c r="G333" s="155"/>
      <c r="H333" s="159">
        <v>15</v>
      </c>
      <c r="I333" s="160"/>
      <c r="J333" s="155"/>
      <c r="K333" s="155"/>
      <c r="L333" s="161"/>
      <c r="M333" s="162"/>
      <c r="N333" s="163"/>
      <c r="O333" s="163"/>
      <c r="P333" s="163"/>
      <c r="Q333" s="163"/>
      <c r="R333" s="163"/>
      <c r="S333" s="163"/>
      <c r="T333" s="164"/>
      <c r="AT333" s="165" t="s">
        <v>93</v>
      </c>
      <c r="AU333" s="165" t="s">
        <v>42</v>
      </c>
      <c r="AV333" s="8" t="s">
        <v>87</v>
      </c>
      <c r="AW333" s="8" t="s">
        <v>21</v>
      </c>
      <c r="AX333" s="8" t="s">
        <v>9</v>
      </c>
      <c r="AY333" s="165" t="s">
        <v>80</v>
      </c>
    </row>
    <row r="334" spans="2:65" s="1" customFormat="1" ht="31.5" customHeight="1" x14ac:dyDescent="0.3">
      <c r="B334" s="23"/>
      <c r="C334" s="128" t="s">
        <v>357</v>
      </c>
      <c r="D334" s="128" t="s">
        <v>82</v>
      </c>
      <c r="E334" s="129" t="s">
        <v>358</v>
      </c>
      <c r="F334" s="130" t="s">
        <v>359</v>
      </c>
      <c r="G334" s="131" t="s">
        <v>124</v>
      </c>
      <c r="H334" s="132">
        <v>0.26400000000000001</v>
      </c>
      <c r="I334" s="133"/>
      <c r="J334" s="134">
        <f>ROUND(I334*H334,2)</f>
        <v>0</v>
      </c>
      <c r="K334" s="130" t="s">
        <v>86</v>
      </c>
      <c r="L334" s="33"/>
      <c r="M334" s="135" t="s">
        <v>7</v>
      </c>
      <c r="N334" s="136" t="s">
        <v>28</v>
      </c>
      <c r="O334" s="24"/>
      <c r="P334" s="137">
        <f>O334*H334</f>
        <v>0</v>
      </c>
      <c r="Q334" s="137">
        <v>2.45329</v>
      </c>
      <c r="R334" s="137">
        <f>Q334*H334</f>
        <v>0.64766856000000006</v>
      </c>
      <c r="S334" s="137">
        <v>0</v>
      </c>
      <c r="T334" s="138">
        <f>S334*H334</f>
        <v>0</v>
      </c>
      <c r="AR334" s="12" t="s">
        <v>87</v>
      </c>
      <c r="AT334" s="12" t="s">
        <v>82</v>
      </c>
      <c r="AU334" s="12" t="s">
        <v>42</v>
      </c>
      <c r="AY334" s="12" t="s">
        <v>80</v>
      </c>
      <c r="BE334" s="139">
        <f>IF(N334="základní",J334,0)</f>
        <v>0</v>
      </c>
      <c r="BF334" s="139">
        <f>IF(N334="snížená",J334,0)</f>
        <v>0</v>
      </c>
      <c r="BG334" s="139">
        <f>IF(N334="zákl. přenesená",J334,0)</f>
        <v>0</v>
      </c>
      <c r="BH334" s="139">
        <f>IF(N334="sníž. přenesená",J334,0)</f>
        <v>0</v>
      </c>
      <c r="BI334" s="139">
        <f>IF(N334="nulová",J334,0)</f>
        <v>0</v>
      </c>
      <c r="BJ334" s="12" t="s">
        <v>9</v>
      </c>
      <c r="BK334" s="139">
        <f>ROUND(I334*H334,2)</f>
        <v>0</v>
      </c>
      <c r="BL334" s="12" t="s">
        <v>87</v>
      </c>
      <c r="BM334" s="12" t="s">
        <v>360</v>
      </c>
    </row>
    <row r="335" spans="2:65" s="1" customFormat="1" ht="40.5" x14ac:dyDescent="0.3">
      <c r="B335" s="23"/>
      <c r="C335" s="35"/>
      <c r="D335" s="140" t="s">
        <v>89</v>
      </c>
      <c r="E335" s="35"/>
      <c r="F335" s="141" t="s">
        <v>361</v>
      </c>
      <c r="G335" s="35"/>
      <c r="H335" s="35"/>
      <c r="I335" s="98"/>
      <c r="J335" s="35"/>
      <c r="K335" s="35"/>
      <c r="L335" s="33"/>
      <c r="M335" s="142"/>
      <c r="N335" s="24"/>
      <c r="O335" s="24"/>
      <c r="P335" s="24"/>
      <c r="Q335" s="24"/>
      <c r="R335" s="24"/>
      <c r="S335" s="24"/>
      <c r="T335" s="38"/>
      <c r="AT335" s="12" t="s">
        <v>89</v>
      </c>
      <c r="AU335" s="12" t="s">
        <v>42</v>
      </c>
    </row>
    <row r="336" spans="2:65" s="1" customFormat="1" ht="27" x14ac:dyDescent="0.3">
      <c r="B336" s="23"/>
      <c r="C336" s="35"/>
      <c r="D336" s="140" t="s">
        <v>91</v>
      </c>
      <c r="E336" s="35"/>
      <c r="F336" s="141" t="s">
        <v>92</v>
      </c>
      <c r="G336" s="35"/>
      <c r="H336" s="35"/>
      <c r="I336" s="98"/>
      <c r="J336" s="35"/>
      <c r="K336" s="35"/>
      <c r="L336" s="33"/>
      <c r="M336" s="142"/>
      <c r="N336" s="24"/>
      <c r="O336" s="24"/>
      <c r="P336" s="24"/>
      <c r="Q336" s="24"/>
      <c r="R336" s="24"/>
      <c r="S336" s="24"/>
      <c r="T336" s="38"/>
      <c r="AT336" s="12" t="s">
        <v>91</v>
      </c>
      <c r="AU336" s="12" t="s">
        <v>42</v>
      </c>
    </row>
    <row r="337" spans="2:65" s="7" customFormat="1" x14ac:dyDescent="0.3">
      <c r="B337" s="143"/>
      <c r="C337" s="144"/>
      <c r="D337" s="140" t="s">
        <v>93</v>
      </c>
      <c r="E337" s="145" t="s">
        <v>7</v>
      </c>
      <c r="F337" s="146" t="s">
        <v>362</v>
      </c>
      <c r="G337" s="144"/>
      <c r="H337" s="147">
        <v>0.21099999999999999</v>
      </c>
      <c r="I337" s="148"/>
      <c r="J337" s="144"/>
      <c r="K337" s="144"/>
      <c r="L337" s="149"/>
      <c r="M337" s="150"/>
      <c r="N337" s="151"/>
      <c r="O337" s="151"/>
      <c r="P337" s="151"/>
      <c r="Q337" s="151"/>
      <c r="R337" s="151"/>
      <c r="S337" s="151"/>
      <c r="T337" s="152"/>
      <c r="AT337" s="153" t="s">
        <v>93</v>
      </c>
      <c r="AU337" s="153" t="s">
        <v>42</v>
      </c>
      <c r="AV337" s="7" t="s">
        <v>42</v>
      </c>
      <c r="AW337" s="7" t="s">
        <v>21</v>
      </c>
      <c r="AX337" s="7" t="s">
        <v>39</v>
      </c>
      <c r="AY337" s="153" t="s">
        <v>80</v>
      </c>
    </row>
    <row r="338" spans="2:65" s="7" customFormat="1" x14ac:dyDescent="0.3">
      <c r="B338" s="143"/>
      <c r="C338" s="144"/>
      <c r="D338" s="140" t="s">
        <v>93</v>
      </c>
      <c r="E338" s="145" t="s">
        <v>7</v>
      </c>
      <c r="F338" s="146" t="s">
        <v>363</v>
      </c>
      <c r="G338" s="144"/>
      <c r="H338" s="147">
        <v>5.2999999999999999E-2</v>
      </c>
      <c r="I338" s="148"/>
      <c r="J338" s="144"/>
      <c r="K338" s="144"/>
      <c r="L338" s="149"/>
      <c r="M338" s="150"/>
      <c r="N338" s="151"/>
      <c r="O338" s="151"/>
      <c r="P338" s="151"/>
      <c r="Q338" s="151"/>
      <c r="R338" s="151"/>
      <c r="S338" s="151"/>
      <c r="T338" s="152"/>
      <c r="AT338" s="153" t="s">
        <v>93</v>
      </c>
      <c r="AU338" s="153" t="s">
        <v>42</v>
      </c>
      <c r="AV338" s="7" t="s">
        <v>42</v>
      </c>
      <c r="AW338" s="7" t="s">
        <v>21</v>
      </c>
      <c r="AX338" s="7" t="s">
        <v>39</v>
      </c>
      <c r="AY338" s="153" t="s">
        <v>80</v>
      </c>
    </row>
    <row r="339" spans="2:65" s="8" customFormat="1" x14ac:dyDescent="0.3">
      <c r="B339" s="154"/>
      <c r="C339" s="155"/>
      <c r="D339" s="156" t="s">
        <v>93</v>
      </c>
      <c r="E339" s="157" t="s">
        <v>7</v>
      </c>
      <c r="F339" s="158" t="s">
        <v>95</v>
      </c>
      <c r="G339" s="155"/>
      <c r="H339" s="159">
        <v>0.26400000000000001</v>
      </c>
      <c r="I339" s="160"/>
      <c r="J339" s="155"/>
      <c r="K339" s="155"/>
      <c r="L339" s="161"/>
      <c r="M339" s="162"/>
      <c r="N339" s="163"/>
      <c r="O339" s="163"/>
      <c r="P339" s="163"/>
      <c r="Q339" s="163"/>
      <c r="R339" s="163"/>
      <c r="S339" s="163"/>
      <c r="T339" s="164"/>
      <c r="AT339" s="165" t="s">
        <v>93</v>
      </c>
      <c r="AU339" s="165" t="s">
        <v>42</v>
      </c>
      <c r="AV339" s="8" t="s">
        <v>87</v>
      </c>
      <c r="AW339" s="8" t="s">
        <v>21</v>
      </c>
      <c r="AX339" s="8" t="s">
        <v>9</v>
      </c>
      <c r="AY339" s="165" t="s">
        <v>80</v>
      </c>
    </row>
    <row r="340" spans="2:65" s="1" customFormat="1" ht="22.5" customHeight="1" x14ac:dyDescent="0.3">
      <c r="B340" s="23"/>
      <c r="C340" s="128" t="s">
        <v>364</v>
      </c>
      <c r="D340" s="128" t="s">
        <v>82</v>
      </c>
      <c r="E340" s="129" t="s">
        <v>365</v>
      </c>
      <c r="F340" s="130" t="s">
        <v>366</v>
      </c>
      <c r="G340" s="131" t="s">
        <v>85</v>
      </c>
      <c r="H340" s="132">
        <v>6.24</v>
      </c>
      <c r="I340" s="133"/>
      <c r="J340" s="134">
        <f>ROUND(I340*H340,2)</f>
        <v>0</v>
      </c>
      <c r="K340" s="130" t="s">
        <v>86</v>
      </c>
      <c r="L340" s="33"/>
      <c r="M340" s="135" t="s">
        <v>7</v>
      </c>
      <c r="N340" s="136" t="s">
        <v>28</v>
      </c>
      <c r="O340" s="24"/>
      <c r="P340" s="137">
        <f>O340*H340</f>
        <v>0</v>
      </c>
      <c r="Q340" s="137">
        <v>4.0181399999999999E-3</v>
      </c>
      <c r="R340" s="137">
        <f>Q340*H340</f>
        <v>2.5073193600000002E-2</v>
      </c>
      <c r="S340" s="137">
        <v>0</v>
      </c>
      <c r="T340" s="138">
        <f>S340*H340</f>
        <v>0</v>
      </c>
      <c r="AR340" s="12" t="s">
        <v>87</v>
      </c>
      <c r="AT340" s="12" t="s">
        <v>82</v>
      </c>
      <c r="AU340" s="12" t="s">
        <v>42</v>
      </c>
      <c r="AY340" s="12" t="s">
        <v>80</v>
      </c>
      <c r="BE340" s="139">
        <f>IF(N340="základní",J340,0)</f>
        <v>0</v>
      </c>
      <c r="BF340" s="139">
        <f>IF(N340="snížená",J340,0)</f>
        <v>0</v>
      </c>
      <c r="BG340" s="139">
        <f>IF(N340="zákl. přenesená",J340,0)</f>
        <v>0</v>
      </c>
      <c r="BH340" s="139">
        <f>IF(N340="sníž. přenesená",J340,0)</f>
        <v>0</v>
      </c>
      <c r="BI340" s="139">
        <f>IF(N340="nulová",J340,0)</f>
        <v>0</v>
      </c>
      <c r="BJ340" s="12" t="s">
        <v>9</v>
      </c>
      <c r="BK340" s="139">
        <f>ROUND(I340*H340,2)</f>
        <v>0</v>
      </c>
      <c r="BL340" s="12" t="s">
        <v>87</v>
      </c>
      <c r="BM340" s="12" t="s">
        <v>367</v>
      </c>
    </row>
    <row r="341" spans="2:65" s="1" customFormat="1" ht="27" x14ac:dyDescent="0.3">
      <c r="B341" s="23"/>
      <c r="C341" s="35"/>
      <c r="D341" s="140" t="s">
        <v>91</v>
      </c>
      <c r="E341" s="35"/>
      <c r="F341" s="141" t="s">
        <v>92</v>
      </c>
      <c r="G341" s="35"/>
      <c r="H341" s="35"/>
      <c r="I341" s="98"/>
      <c r="J341" s="35"/>
      <c r="K341" s="35"/>
      <c r="L341" s="33"/>
      <c r="M341" s="142"/>
      <c r="N341" s="24"/>
      <c r="O341" s="24"/>
      <c r="P341" s="24"/>
      <c r="Q341" s="24"/>
      <c r="R341" s="24"/>
      <c r="S341" s="24"/>
      <c r="T341" s="38"/>
      <c r="AT341" s="12" t="s">
        <v>91</v>
      </c>
      <c r="AU341" s="12" t="s">
        <v>42</v>
      </c>
    </row>
    <row r="342" spans="2:65" s="7" customFormat="1" x14ac:dyDescent="0.3">
      <c r="B342" s="143"/>
      <c r="C342" s="144"/>
      <c r="D342" s="140" t="s">
        <v>93</v>
      </c>
      <c r="E342" s="145" t="s">
        <v>7</v>
      </c>
      <c r="F342" s="146" t="s">
        <v>368</v>
      </c>
      <c r="G342" s="144"/>
      <c r="H342" s="147">
        <v>4.32</v>
      </c>
      <c r="I342" s="148"/>
      <c r="J342" s="144"/>
      <c r="K342" s="144"/>
      <c r="L342" s="149"/>
      <c r="M342" s="150"/>
      <c r="N342" s="151"/>
      <c r="O342" s="151"/>
      <c r="P342" s="151"/>
      <c r="Q342" s="151"/>
      <c r="R342" s="151"/>
      <c r="S342" s="151"/>
      <c r="T342" s="152"/>
      <c r="AT342" s="153" t="s">
        <v>93</v>
      </c>
      <c r="AU342" s="153" t="s">
        <v>42</v>
      </c>
      <c r="AV342" s="7" t="s">
        <v>42</v>
      </c>
      <c r="AW342" s="7" t="s">
        <v>21</v>
      </c>
      <c r="AX342" s="7" t="s">
        <v>39</v>
      </c>
      <c r="AY342" s="153" t="s">
        <v>80</v>
      </c>
    </row>
    <row r="343" spans="2:65" s="7" customFormat="1" x14ac:dyDescent="0.3">
      <c r="B343" s="143"/>
      <c r="C343" s="144"/>
      <c r="D343" s="140" t="s">
        <v>93</v>
      </c>
      <c r="E343" s="145" t="s">
        <v>7</v>
      </c>
      <c r="F343" s="146" t="s">
        <v>369</v>
      </c>
      <c r="G343" s="144"/>
      <c r="H343" s="147">
        <v>1.92</v>
      </c>
      <c r="I343" s="148"/>
      <c r="J343" s="144"/>
      <c r="K343" s="144"/>
      <c r="L343" s="149"/>
      <c r="M343" s="150"/>
      <c r="N343" s="151"/>
      <c r="O343" s="151"/>
      <c r="P343" s="151"/>
      <c r="Q343" s="151"/>
      <c r="R343" s="151"/>
      <c r="S343" s="151"/>
      <c r="T343" s="152"/>
      <c r="AT343" s="153" t="s">
        <v>93</v>
      </c>
      <c r="AU343" s="153" t="s">
        <v>42</v>
      </c>
      <c r="AV343" s="7" t="s">
        <v>42</v>
      </c>
      <c r="AW343" s="7" t="s">
        <v>21</v>
      </c>
      <c r="AX343" s="7" t="s">
        <v>39</v>
      </c>
      <c r="AY343" s="153" t="s">
        <v>80</v>
      </c>
    </row>
    <row r="344" spans="2:65" s="8" customFormat="1" x14ac:dyDescent="0.3">
      <c r="B344" s="154"/>
      <c r="C344" s="155"/>
      <c r="D344" s="156" t="s">
        <v>93</v>
      </c>
      <c r="E344" s="157" t="s">
        <v>7</v>
      </c>
      <c r="F344" s="158" t="s">
        <v>95</v>
      </c>
      <c r="G344" s="155"/>
      <c r="H344" s="159">
        <v>6.24</v>
      </c>
      <c r="I344" s="160"/>
      <c r="J344" s="155"/>
      <c r="K344" s="155"/>
      <c r="L344" s="161"/>
      <c r="M344" s="162"/>
      <c r="N344" s="163"/>
      <c r="O344" s="163"/>
      <c r="P344" s="163"/>
      <c r="Q344" s="163"/>
      <c r="R344" s="163"/>
      <c r="S344" s="163"/>
      <c r="T344" s="164"/>
      <c r="AT344" s="165" t="s">
        <v>93</v>
      </c>
      <c r="AU344" s="165" t="s">
        <v>42</v>
      </c>
      <c r="AV344" s="8" t="s">
        <v>87</v>
      </c>
      <c r="AW344" s="8" t="s">
        <v>21</v>
      </c>
      <c r="AX344" s="8" t="s">
        <v>9</v>
      </c>
      <c r="AY344" s="165" t="s">
        <v>80</v>
      </c>
    </row>
    <row r="345" spans="2:65" s="1" customFormat="1" ht="22.5" customHeight="1" x14ac:dyDescent="0.3">
      <c r="B345" s="23"/>
      <c r="C345" s="128" t="s">
        <v>370</v>
      </c>
      <c r="D345" s="128" t="s">
        <v>82</v>
      </c>
      <c r="E345" s="129" t="s">
        <v>371</v>
      </c>
      <c r="F345" s="130" t="s">
        <v>372</v>
      </c>
      <c r="G345" s="131" t="s">
        <v>105</v>
      </c>
      <c r="H345" s="132">
        <v>36</v>
      </c>
      <c r="I345" s="133"/>
      <c r="J345" s="134">
        <f>ROUND(I345*H345,2)</f>
        <v>0</v>
      </c>
      <c r="K345" s="130" t="s">
        <v>86</v>
      </c>
      <c r="L345" s="33"/>
      <c r="M345" s="135" t="s">
        <v>7</v>
      </c>
      <c r="N345" s="136" t="s">
        <v>28</v>
      </c>
      <c r="O345" s="24"/>
      <c r="P345" s="137">
        <f>O345*H345</f>
        <v>0</v>
      </c>
      <c r="Q345" s="137">
        <v>7.3499999999999998E-5</v>
      </c>
      <c r="R345" s="137">
        <f>Q345*H345</f>
        <v>2.6459999999999999E-3</v>
      </c>
      <c r="S345" s="137">
        <v>0</v>
      </c>
      <c r="T345" s="138">
        <f>S345*H345</f>
        <v>0</v>
      </c>
      <c r="AR345" s="12" t="s">
        <v>87</v>
      </c>
      <c r="AT345" s="12" t="s">
        <v>82</v>
      </c>
      <c r="AU345" s="12" t="s">
        <v>42</v>
      </c>
      <c r="AY345" s="12" t="s">
        <v>80</v>
      </c>
      <c r="BE345" s="139">
        <f>IF(N345="základní",J345,0)</f>
        <v>0</v>
      </c>
      <c r="BF345" s="139">
        <f>IF(N345="snížená",J345,0)</f>
        <v>0</v>
      </c>
      <c r="BG345" s="139">
        <f>IF(N345="zákl. přenesená",J345,0)</f>
        <v>0</v>
      </c>
      <c r="BH345" s="139">
        <f>IF(N345="sníž. přenesená",J345,0)</f>
        <v>0</v>
      </c>
      <c r="BI345" s="139">
        <f>IF(N345="nulová",J345,0)</f>
        <v>0</v>
      </c>
      <c r="BJ345" s="12" t="s">
        <v>9</v>
      </c>
      <c r="BK345" s="139">
        <f>ROUND(I345*H345,2)</f>
        <v>0</v>
      </c>
      <c r="BL345" s="12" t="s">
        <v>87</v>
      </c>
      <c r="BM345" s="12" t="s">
        <v>373</v>
      </c>
    </row>
    <row r="346" spans="2:65" s="1" customFormat="1" ht="27" x14ac:dyDescent="0.3">
      <c r="B346" s="23"/>
      <c r="C346" s="35"/>
      <c r="D346" s="140" t="s">
        <v>91</v>
      </c>
      <c r="E346" s="35"/>
      <c r="F346" s="141" t="s">
        <v>92</v>
      </c>
      <c r="G346" s="35"/>
      <c r="H346" s="35"/>
      <c r="I346" s="98"/>
      <c r="J346" s="35"/>
      <c r="K346" s="35"/>
      <c r="L346" s="33"/>
      <c r="M346" s="142"/>
      <c r="N346" s="24"/>
      <c r="O346" s="24"/>
      <c r="P346" s="24"/>
      <c r="Q346" s="24"/>
      <c r="R346" s="24"/>
      <c r="S346" s="24"/>
      <c r="T346" s="38"/>
      <c r="AT346" s="12" t="s">
        <v>91</v>
      </c>
      <c r="AU346" s="12" t="s">
        <v>42</v>
      </c>
    </row>
    <row r="347" spans="2:65" s="7" customFormat="1" x14ac:dyDescent="0.3">
      <c r="B347" s="143"/>
      <c r="C347" s="144"/>
      <c r="D347" s="140" t="s">
        <v>93</v>
      </c>
      <c r="E347" s="145" t="s">
        <v>7</v>
      </c>
      <c r="F347" s="146" t="s">
        <v>374</v>
      </c>
      <c r="G347" s="144"/>
      <c r="H347" s="147">
        <v>36</v>
      </c>
      <c r="I347" s="148"/>
      <c r="J347" s="144"/>
      <c r="K347" s="144"/>
      <c r="L347" s="149"/>
      <c r="M347" s="150"/>
      <c r="N347" s="151"/>
      <c r="O347" s="151"/>
      <c r="P347" s="151"/>
      <c r="Q347" s="151"/>
      <c r="R347" s="151"/>
      <c r="S347" s="151"/>
      <c r="T347" s="152"/>
      <c r="AT347" s="153" t="s">
        <v>93</v>
      </c>
      <c r="AU347" s="153" t="s">
        <v>42</v>
      </c>
      <c r="AV347" s="7" t="s">
        <v>42</v>
      </c>
      <c r="AW347" s="7" t="s">
        <v>21</v>
      </c>
      <c r="AX347" s="7" t="s">
        <v>39</v>
      </c>
      <c r="AY347" s="153" t="s">
        <v>80</v>
      </c>
    </row>
    <row r="348" spans="2:65" s="8" customFormat="1" x14ac:dyDescent="0.3">
      <c r="B348" s="154"/>
      <c r="C348" s="155"/>
      <c r="D348" s="140" t="s">
        <v>93</v>
      </c>
      <c r="E348" s="179" t="s">
        <v>7</v>
      </c>
      <c r="F348" s="180" t="s">
        <v>95</v>
      </c>
      <c r="G348" s="155"/>
      <c r="H348" s="181">
        <v>36</v>
      </c>
      <c r="I348" s="160"/>
      <c r="J348" s="155"/>
      <c r="K348" s="155"/>
      <c r="L348" s="161"/>
      <c r="M348" s="162"/>
      <c r="N348" s="163"/>
      <c r="O348" s="163"/>
      <c r="P348" s="163"/>
      <c r="Q348" s="163"/>
      <c r="R348" s="163"/>
      <c r="S348" s="163"/>
      <c r="T348" s="164"/>
      <c r="AT348" s="165" t="s">
        <v>93</v>
      </c>
      <c r="AU348" s="165" t="s">
        <v>42</v>
      </c>
      <c r="AV348" s="8" t="s">
        <v>87</v>
      </c>
      <c r="AW348" s="8" t="s">
        <v>21</v>
      </c>
      <c r="AX348" s="8" t="s">
        <v>9</v>
      </c>
      <c r="AY348" s="165" t="s">
        <v>80</v>
      </c>
    </row>
    <row r="349" spans="2:65" s="6" customFormat="1" ht="29.85" customHeight="1" x14ac:dyDescent="0.3">
      <c r="B349" s="111"/>
      <c r="C349" s="112"/>
      <c r="D349" s="125" t="s">
        <v>38</v>
      </c>
      <c r="E349" s="126" t="s">
        <v>128</v>
      </c>
      <c r="F349" s="126" t="s">
        <v>375</v>
      </c>
      <c r="G349" s="112"/>
      <c r="H349" s="112"/>
      <c r="I349" s="115"/>
      <c r="J349" s="127">
        <f>BK349</f>
        <v>0</v>
      </c>
      <c r="K349" s="112"/>
      <c r="L349" s="117"/>
      <c r="M349" s="118"/>
      <c r="N349" s="119"/>
      <c r="O349" s="119"/>
      <c r="P349" s="120">
        <f>SUM(P350:P359)</f>
        <v>0</v>
      </c>
      <c r="Q349" s="119"/>
      <c r="R349" s="120">
        <f>SUM(R350:R359)</f>
        <v>1.8160800000000001E-4</v>
      </c>
      <c r="S349" s="119"/>
      <c r="T349" s="121">
        <f>SUM(T350:T359)</f>
        <v>0</v>
      </c>
      <c r="AR349" s="122" t="s">
        <v>9</v>
      </c>
      <c r="AT349" s="123" t="s">
        <v>38</v>
      </c>
      <c r="AU349" s="123" t="s">
        <v>9</v>
      </c>
      <c r="AY349" s="122" t="s">
        <v>80</v>
      </c>
      <c r="BK349" s="124">
        <f>SUM(BK350:BK359)</f>
        <v>0</v>
      </c>
    </row>
    <row r="350" spans="2:65" s="1" customFormat="1" ht="22.5" customHeight="1" x14ac:dyDescent="0.3">
      <c r="B350" s="23"/>
      <c r="C350" s="128" t="s">
        <v>376</v>
      </c>
      <c r="D350" s="128" t="s">
        <v>82</v>
      </c>
      <c r="E350" s="129" t="s">
        <v>377</v>
      </c>
      <c r="F350" s="130" t="s">
        <v>378</v>
      </c>
      <c r="G350" s="131" t="s">
        <v>105</v>
      </c>
      <c r="H350" s="132">
        <v>75</v>
      </c>
      <c r="I350" s="133"/>
      <c r="J350" s="134">
        <f>ROUND(I350*H350,2)</f>
        <v>0</v>
      </c>
      <c r="K350" s="130" t="s">
        <v>379</v>
      </c>
      <c r="L350" s="33"/>
      <c r="M350" s="135" t="s">
        <v>7</v>
      </c>
      <c r="N350" s="136" t="s">
        <v>28</v>
      </c>
      <c r="O350" s="24"/>
      <c r="P350" s="137">
        <f>O350*H350</f>
        <v>0</v>
      </c>
      <c r="Q350" s="137">
        <v>0</v>
      </c>
      <c r="R350" s="137">
        <f>Q350*H350</f>
        <v>0</v>
      </c>
      <c r="S350" s="137">
        <v>0</v>
      </c>
      <c r="T350" s="138">
        <f>S350*H350</f>
        <v>0</v>
      </c>
      <c r="AR350" s="12" t="s">
        <v>87</v>
      </c>
      <c r="AT350" s="12" t="s">
        <v>82</v>
      </c>
      <c r="AU350" s="12" t="s">
        <v>42</v>
      </c>
      <c r="AY350" s="12" t="s">
        <v>80</v>
      </c>
      <c r="BE350" s="139">
        <f>IF(N350="základní",J350,0)</f>
        <v>0</v>
      </c>
      <c r="BF350" s="139">
        <f>IF(N350="snížená",J350,0)</f>
        <v>0</v>
      </c>
      <c r="BG350" s="139">
        <f>IF(N350="zákl. přenesená",J350,0)</f>
        <v>0</v>
      </c>
      <c r="BH350" s="139">
        <f>IF(N350="sníž. přenesená",J350,0)</f>
        <v>0</v>
      </c>
      <c r="BI350" s="139">
        <f>IF(N350="nulová",J350,0)</f>
        <v>0</v>
      </c>
      <c r="BJ350" s="12" t="s">
        <v>9</v>
      </c>
      <c r="BK350" s="139">
        <f>ROUND(I350*H350,2)</f>
        <v>0</v>
      </c>
      <c r="BL350" s="12" t="s">
        <v>87</v>
      </c>
      <c r="BM350" s="12" t="s">
        <v>380</v>
      </c>
    </row>
    <row r="351" spans="2:65" s="1" customFormat="1" ht="27" x14ac:dyDescent="0.3">
      <c r="B351" s="23"/>
      <c r="C351" s="35"/>
      <c r="D351" s="140" t="s">
        <v>91</v>
      </c>
      <c r="E351" s="35"/>
      <c r="F351" s="141" t="s">
        <v>92</v>
      </c>
      <c r="G351" s="35"/>
      <c r="H351" s="35"/>
      <c r="I351" s="98"/>
      <c r="J351" s="35"/>
      <c r="K351" s="35"/>
      <c r="L351" s="33"/>
      <c r="M351" s="142"/>
      <c r="N351" s="24"/>
      <c r="O351" s="24"/>
      <c r="P351" s="24"/>
      <c r="Q351" s="24"/>
      <c r="R351" s="24"/>
      <c r="S351" s="24"/>
      <c r="T351" s="38"/>
      <c r="AT351" s="12" t="s">
        <v>91</v>
      </c>
      <c r="AU351" s="12" t="s">
        <v>42</v>
      </c>
    </row>
    <row r="352" spans="2:65" s="7" customFormat="1" x14ac:dyDescent="0.3">
      <c r="B352" s="143"/>
      <c r="C352" s="144"/>
      <c r="D352" s="140" t="s">
        <v>93</v>
      </c>
      <c r="E352" s="145" t="s">
        <v>7</v>
      </c>
      <c r="F352" s="146" t="s">
        <v>381</v>
      </c>
      <c r="G352" s="144"/>
      <c r="H352" s="147">
        <v>15</v>
      </c>
      <c r="I352" s="148"/>
      <c r="J352" s="144"/>
      <c r="K352" s="144"/>
      <c r="L352" s="149"/>
      <c r="M352" s="150"/>
      <c r="N352" s="151"/>
      <c r="O352" s="151"/>
      <c r="P352" s="151"/>
      <c r="Q352" s="151"/>
      <c r="R352" s="151"/>
      <c r="S352" s="151"/>
      <c r="T352" s="152"/>
      <c r="AT352" s="153" t="s">
        <v>93</v>
      </c>
      <c r="AU352" s="153" t="s">
        <v>42</v>
      </c>
      <c r="AV352" s="7" t="s">
        <v>42</v>
      </c>
      <c r="AW352" s="7" t="s">
        <v>21</v>
      </c>
      <c r="AX352" s="7" t="s">
        <v>39</v>
      </c>
      <c r="AY352" s="153" t="s">
        <v>80</v>
      </c>
    </row>
    <row r="353" spans="2:65" s="7" customFormat="1" x14ac:dyDescent="0.3">
      <c r="B353" s="143"/>
      <c r="C353" s="144"/>
      <c r="D353" s="140" t="s">
        <v>93</v>
      </c>
      <c r="E353" s="145" t="s">
        <v>7</v>
      </c>
      <c r="F353" s="146" t="s">
        <v>382</v>
      </c>
      <c r="G353" s="144"/>
      <c r="H353" s="147">
        <v>60</v>
      </c>
      <c r="I353" s="148"/>
      <c r="J353" s="144"/>
      <c r="K353" s="144"/>
      <c r="L353" s="149"/>
      <c r="M353" s="150"/>
      <c r="N353" s="151"/>
      <c r="O353" s="151"/>
      <c r="P353" s="151"/>
      <c r="Q353" s="151"/>
      <c r="R353" s="151"/>
      <c r="S353" s="151"/>
      <c r="T353" s="152"/>
      <c r="AT353" s="153" t="s">
        <v>93</v>
      </c>
      <c r="AU353" s="153" t="s">
        <v>42</v>
      </c>
      <c r="AV353" s="7" t="s">
        <v>42</v>
      </c>
      <c r="AW353" s="7" t="s">
        <v>21</v>
      </c>
      <c r="AX353" s="7" t="s">
        <v>39</v>
      </c>
      <c r="AY353" s="153" t="s">
        <v>80</v>
      </c>
    </row>
    <row r="354" spans="2:65" s="8" customFormat="1" x14ac:dyDescent="0.3">
      <c r="B354" s="154"/>
      <c r="C354" s="155"/>
      <c r="D354" s="156" t="s">
        <v>93</v>
      </c>
      <c r="E354" s="157" t="s">
        <v>7</v>
      </c>
      <c r="F354" s="158" t="s">
        <v>95</v>
      </c>
      <c r="G354" s="155"/>
      <c r="H354" s="159">
        <v>75</v>
      </c>
      <c r="I354" s="160"/>
      <c r="J354" s="155"/>
      <c r="K354" s="155"/>
      <c r="L354" s="161"/>
      <c r="M354" s="162"/>
      <c r="N354" s="163"/>
      <c r="O354" s="163"/>
      <c r="P354" s="163"/>
      <c r="Q354" s="163"/>
      <c r="R354" s="163"/>
      <c r="S354" s="163"/>
      <c r="T354" s="164"/>
      <c r="AT354" s="165" t="s">
        <v>93</v>
      </c>
      <c r="AU354" s="165" t="s">
        <v>42</v>
      </c>
      <c r="AV354" s="8" t="s">
        <v>87</v>
      </c>
      <c r="AW354" s="8" t="s">
        <v>21</v>
      </c>
      <c r="AX354" s="8" t="s">
        <v>9</v>
      </c>
      <c r="AY354" s="165" t="s">
        <v>80</v>
      </c>
    </row>
    <row r="355" spans="2:65" s="1" customFormat="1" ht="22.5" customHeight="1" x14ac:dyDescent="0.3">
      <c r="B355" s="23"/>
      <c r="C355" s="128" t="s">
        <v>383</v>
      </c>
      <c r="D355" s="128" t="s">
        <v>82</v>
      </c>
      <c r="E355" s="129" t="s">
        <v>384</v>
      </c>
      <c r="F355" s="130" t="s">
        <v>385</v>
      </c>
      <c r="G355" s="131" t="s">
        <v>105</v>
      </c>
      <c r="H355" s="132">
        <v>110.4</v>
      </c>
      <c r="I355" s="133"/>
      <c r="J355" s="134">
        <f>ROUND(I355*H355,2)</f>
        <v>0</v>
      </c>
      <c r="K355" s="130" t="s">
        <v>86</v>
      </c>
      <c r="L355" s="33"/>
      <c r="M355" s="135" t="s">
        <v>7</v>
      </c>
      <c r="N355" s="136" t="s">
        <v>28</v>
      </c>
      <c r="O355" s="24"/>
      <c r="P355" s="137">
        <f>O355*H355</f>
        <v>0</v>
      </c>
      <c r="Q355" s="137">
        <v>1.6449999999999999E-6</v>
      </c>
      <c r="R355" s="137">
        <f>Q355*H355</f>
        <v>1.8160800000000001E-4</v>
      </c>
      <c r="S355" s="137">
        <v>0</v>
      </c>
      <c r="T355" s="138">
        <f>S355*H355</f>
        <v>0</v>
      </c>
      <c r="AR355" s="12" t="s">
        <v>87</v>
      </c>
      <c r="AT355" s="12" t="s">
        <v>82</v>
      </c>
      <c r="AU355" s="12" t="s">
        <v>42</v>
      </c>
      <c r="AY355" s="12" t="s">
        <v>80</v>
      </c>
      <c r="BE355" s="139">
        <f>IF(N355="základní",J355,0)</f>
        <v>0</v>
      </c>
      <c r="BF355" s="139">
        <f>IF(N355="snížená",J355,0)</f>
        <v>0</v>
      </c>
      <c r="BG355" s="139">
        <f>IF(N355="zákl. přenesená",J355,0)</f>
        <v>0</v>
      </c>
      <c r="BH355" s="139">
        <f>IF(N355="sníž. přenesená",J355,0)</f>
        <v>0</v>
      </c>
      <c r="BI355" s="139">
        <f>IF(N355="nulová",J355,0)</f>
        <v>0</v>
      </c>
      <c r="BJ355" s="12" t="s">
        <v>9</v>
      </c>
      <c r="BK355" s="139">
        <f>ROUND(I355*H355,2)</f>
        <v>0</v>
      </c>
      <c r="BL355" s="12" t="s">
        <v>87</v>
      </c>
      <c r="BM355" s="12" t="s">
        <v>386</v>
      </c>
    </row>
    <row r="356" spans="2:65" s="1" customFormat="1" ht="27" x14ac:dyDescent="0.3">
      <c r="B356" s="23"/>
      <c r="C356" s="35"/>
      <c r="D356" s="140" t="s">
        <v>89</v>
      </c>
      <c r="E356" s="35"/>
      <c r="F356" s="141" t="s">
        <v>387</v>
      </c>
      <c r="G356" s="35"/>
      <c r="H356" s="35"/>
      <c r="I356" s="98"/>
      <c r="J356" s="35"/>
      <c r="K356" s="35"/>
      <c r="L356" s="33"/>
      <c r="M356" s="142"/>
      <c r="N356" s="24"/>
      <c r="O356" s="24"/>
      <c r="P356" s="24"/>
      <c r="Q356" s="24"/>
      <c r="R356" s="24"/>
      <c r="S356" s="24"/>
      <c r="T356" s="38"/>
      <c r="AT356" s="12" t="s">
        <v>89</v>
      </c>
      <c r="AU356" s="12" t="s">
        <v>42</v>
      </c>
    </row>
    <row r="357" spans="2:65" s="1" customFormat="1" ht="27" x14ac:dyDescent="0.3">
      <c r="B357" s="23"/>
      <c r="C357" s="35"/>
      <c r="D357" s="140" t="s">
        <v>91</v>
      </c>
      <c r="E357" s="35"/>
      <c r="F357" s="141" t="s">
        <v>92</v>
      </c>
      <c r="G357" s="35"/>
      <c r="H357" s="35"/>
      <c r="I357" s="98"/>
      <c r="J357" s="35"/>
      <c r="K357" s="35"/>
      <c r="L357" s="33"/>
      <c r="M357" s="142"/>
      <c r="N357" s="24"/>
      <c r="O357" s="24"/>
      <c r="P357" s="24"/>
      <c r="Q357" s="24"/>
      <c r="R357" s="24"/>
      <c r="S357" s="24"/>
      <c r="T357" s="38"/>
      <c r="AT357" s="12" t="s">
        <v>91</v>
      </c>
      <c r="AU357" s="12" t="s">
        <v>42</v>
      </c>
    </row>
    <row r="358" spans="2:65" s="7" customFormat="1" x14ac:dyDescent="0.3">
      <c r="B358" s="143"/>
      <c r="C358" s="144"/>
      <c r="D358" s="140" t="s">
        <v>93</v>
      </c>
      <c r="E358" s="145" t="s">
        <v>7</v>
      </c>
      <c r="F358" s="146" t="s">
        <v>388</v>
      </c>
      <c r="G358" s="144"/>
      <c r="H358" s="147">
        <v>110.4</v>
      </c>
      <c r="I358" s="148"/>
      <c r="J358" s="144"/>
      <c r="K358" s="144"/>
      <c r="L358" s="149"/>
      <c r="M358" s="150"/>
      <c r="N358" s="151"/>
      <c r="O358" s="151"/>
      <c r="P358" s="151"/>
      <c r="Q358" s="151"/>
      <c r="R358" s="151"/>
      <c r="S358" s="151"/>
      <c r="T358" s="152"/>
      <c r="AT358" s="153" t="s">
        <v>93</v>
      </c>
      <c r="AU358" s="153" t="s">
        <v>42</v>
      </c>
      <c r="AV358" s="7" t="s">
        <v>42</v>
      </c>
      <c r="AW358" s="7" t="s">
        <v>21</v>
      </c>
      <c r="AX358" s="7" t="s">
        <v>39</v>
      </c>
      <c r="AY358" s="153" t="s">
        <v>80</v>
      </c>
    </row>
    <row r="359" spans="2:65" s="8" customFormat="1" x14ac:dyDescent="0.3">
      <c r="B359" s="154"/>
      <c r="C359" s="155"/>
      <c r="D359" s="140" t="s">
        <v>93</v>
      </c>
      <c r="E359" s="179" t="s">
        <v>7</v>
      </c>
      <c r="F359" s="180" t="s">
        <v>95</v>
      </c>
      <c r="G359" s="155"/>
      <c r="H359" s="181">
        <v>110.4</v>
      </c>
      <c r="I359" s="160"/>
      <c r="J359" s="155"/>
      <c r="K359" s="155"/>
      <c r="L359" s="161"/>
      <c r="M359" s="162"/>
      <c r="N359" s="163"/>
      <c r="O359" s="163"/>
      <c r="P359" s="163"/>
      <c r="Q359" s="163"/>
      <c r="R359" s="163"/>
      <c r="S359" s="163"/>
      <c r="T359" s="164"/>
      <c r="AT359" s="165" t="s">
        <v>93</v>
      </c>
      <c r="AU359" s="165" t="s">
        <v>42</v>
      </c>
      <c r="AV359" s="8" t="s">
        <v>87</v>
      </c>
      <c r="AW359" s="8" t="s">
        <v>21</v>
      </c>
      <c r="AX359" s="8" t="s">
        <v>9</v>
      </c>
      <c r="AY359" s="165" t="s">
        <v>80</v>
      </c>
    </row>
    <row r="360" spans="2:65" s="6" customFormat="1" ht="29.85" customHeight="1" x14ac:dyDescent="0.3">
      <c r="B360" s="111"/>
      <c r="C360" s="112"/>
      <c r="D360" s="125" t="s">
        <v>38</v>
      </c>
      <c r="E360" s="126" t="s">
        <v>389</v>
      </c>
      <c r="F360" s="126" t="s">
        <v>390</v>
      </c>
      <c r="G360" s="112"/>
      <c r="H360" s="112"/>
      <c r="I360" s="115"/>
      <c r="J360" s="127">
        <f>BK360</f>
        <v>0</v>
      </c>
      <c r="K360" s="112"/>
      <c r="L360" s="117"/>
      <c r="M360" s="118"/>
      <c r="N360" s="119"/>
      <c r="O360" s="119"/>
      <c r="P360" s="120">
        <f>SUM(P361:P385)</f>
        <v>0</v>
      </c>
      <c r="Q360" s="119"/>
      <c r="R360" s="120">
        <f>SUM(R361:R385)</f>
        <v>0</v>
      </c>
      <c r="S360" s="119"/>
      <c r="T360" s="121">
        <f>SUM(T361:T385)</f>
        <v>0</v>
      </c>
      <c r="AR360" s="122" t="s">
        <v>9</v>
      </c>
      <c r="AT360" s="123" t="s">
        <v>38</v>
      </c>
      <c r="AU360" s="123" t="s">
        <v>9</v>
      </c>
      <c r="AY360" s="122" t="s">
        <v>80</v>
      </c>
      <c r="BK360" s="124">
        <f>SUM(BK361:BK385)</f>
        <v>0</v>
      </c>
    </row>
    <row r="361" spans="2:65" s="1" customFormat="1" ht="31.5" customHeight="1" x14ac:dyDescent="0.3">
      <c r="B361" s="23"/>
      <c r="C361" s="128" t="s">
        <v>391</v>
      </c>
      <c r="D361" s="128" t="s">
        <v>82</v>
      </c>
      <c r="E361" s="129" t="s">
        <v>392</v>
      </c>
      <c r="F361" s="130" t="s">
        <v>393</v>
      </c>
      <c r="G361" s="131" t="s">
        <v>204</v>
      </c>
      <c r="H361" s="132">
        <v>46.655999999999999</v>
      </c>
      <c r="I361" s="133"/>
      <c r="J361" s="134">
        <f>ROUND(I361*H361,2)</f>
        <v>0</v>
      </c>
      <c r="K361" s="130" t="s">
        <v>86</v>
      </c>
      <c r="L361" s="33"/>
      <c r="M361" s="135" t="s">
        <v>7</v>
      </c>
      <c r="N361" s="136" t="s">
        <v>28</v>
      </c>
      <c r="O361" s="24"/>
      <c r="P361" s="137">
        <f>O361*H361</f>
        <v>0</v>
      </c>
      <c r="Q361" s="137">
        <v>0</v>
      </c>
      <c r="R361" s="137">
        <f>Q361*H361</f>
        <v>0</v>
      </c>
      <c r="S361" s="137">
        <v>0</v>
      </c>
      <c r="T361" s="138">
        <f>S361*H361</f>
        <v>0</v>
      </c>
      <c r="AR361" s="12" t="s">
        <v>87</v>
      </c>
      <c r="AT361" s="12" t="s">
        <v>82</v>
      </c>
      <c r="AU361" s="12" t="s">
        <v>42</v>
      </c>
      <c r="AY361" s="12" t="s">
        <v>80</v>
      </c>
      <c r="BE361" s="139">
        <f>IF(N361="základní",J361,0)</f>
        <v>0</v>
      </c>
      <c r="BF361" s="139">
        <f>IF(N361="snížená",J361,0)</f>
        <v>0</v>
      </c>
      <c r="BG361" s="139">
        <f>IF(N361="zákl. přenesená",J361,0)</f>
        <v>0</v>
      </c>
      <c r="BH361" s="139">
        <f>IF(N361="sníž. přenesená",J361,0)</f>
        <v>0</v>
      </c>
      <c r="BI361" s="139">
        <f>IF(N361="nulová",J361,0)</f>
        <v>0</v>
      </c>
      <c r="BJ361" s="12" t="s">
        <v>9</v>
      </c>
      <c r="BK361" s="139">
        <f>ROUND(I361*H361,2)</f>
        <v>0</v>
      </c>
      <c r="BL361" s="12" t="s">
        <v>87</v>
      </c>
      <c r="BM361" s="12" t="s">
        <v>394</v>
      </c>
    </row>
    <row r="362" spans="2:65" s="1" customFormat="1" ht="67.5" x14ac:dyDescent="0.3">
      <c r="B362" s="23"/>
      <c r="C362" s="35"/>
      <c r="D362" s="140" t="s">
        <v>89</v>
      </c>
      <c r="E362" s="35"/>
      <c r="F362" s="141" t="s">
        <v>395</v>
      </c>
      <c r="G362" s="35"/>
      <c r="H362" s="35"/>
      <c r="I362" s="98"/>
      <c r="J362" s="35"/>
      <c r="K362" s="35"/>
      <c r="L362" s="33"/>
      <c r="M362" s="142"/>
      <c r="N362" s="24"/>
      <c r="O362" s="24"/>
      <c r="P362" s="24"/>
      <c r="Q362" s="24"/>
      <c r="R362" s="24"/>
      <c r="S362" s="24"/>
      <c r="T362" s="38"/>
      <c r="AT362" s="12" t="s">
        <v>89</v>
      </c>
      <c r="AU362" s="12" t="s">
        <v>42</v>
      </c>
    </row>
    <row r="363" spans="2:65" s="1" customFormat="1" ht="27" x14ac:dyDescent="0.3">
      <c r="B363" s="23"/>
      <c r="C363" s="35"/>
      <c r="D363" s="140" t="s">
        <v>91</v>
      </c>
      <c r="E363" s="35"/>
      <c r="F363" s="141" t="s">
        <v>396</v>
      </c>
      <c r="G363" s="35"/>
      <c r="H363" s="35"/>
      <c r="I363" s="98"/>
      <c r="J363" s="35"/>
      <c r="K363" s="35"/>
      <c r="L363" s="33"/>
      <c r="M363" s="142"/>
      <c r="N363" s="24"/>
      <c r="O363" s="24"/>
      <c r="P363" s="24"/>
      <c r="Q363" s="24"/>
      <c r="R363" s="24"/>
      <c r="S363" s="24"/>
      <c r="T363" s="38"/>
      <c r="AT363" s="12" t="s">
        <v>91</v>
      </c>
      <c r="AU363" s="12" t="s">
        <v>42</v>
      </c>
    </row>
    <row r="364" spans="2:65" s="7" customFormat="1" x14ac:dyDescent="0.3">
      <c r="B364" s="143"/>
      <c r="C364" s="144"/>
      <c r="D364" s="140" t="s">
        <v>93</v>
      </c>
      <c r="E364" s="145" t="s">
        <v>7</v>
      </c>
      <c r="F364" s="146" t="s">
        <v>397</v>
      </c>
      <c r="G364" s="144"/>
      <c r="H364" s="147">
        <v>46.655999999999999</v>
      </c>
      <c r="I364" s="148"/>
      <c r="J364" s="144"/>
      <c r="K364" s="144"/>
      <c r="L364" s="149"/>
      <c r="M364" s="150"/>
      <c r="N364" s="151"/>
      <c r="O364" s="151"/>
      <c r="P364" s="151"/>
      <c r="Q364" s="151"/>
      <c r="R364" s="151"/>
      <c r="S364" s="151"/>
      <c r="T364" s="152"/>
      <c r="AT364" s="153" t="s">
        <v>93</v>
      </c>
      <c r="AU364" s="153" t="s">
        <v>42</v>
      </c>
      <c r="AV364" s="7" t="s">
        <v>42</v>
      </c>
      <c r="AW364" s="7" t="s">
        <v>21</v>
      </c>
      <c r="AX364" s="7" t="s">
        <v>39</v>
      </c>
      <c r="AY364" s="153" t="s">
        <v>80</v>
      </c>
    </row>
    <row r="365" spans="2:65" s="8" customFormat="1" x14ac:dyDescent="0.3">
      <c r="B365" s="154"/>
      <c r="C365" s="155"/>
      <c r="D365" s="156" t="s">
        <v>93</v>
      </c>
      <c r="E365" s="157" t="s">
        <v>7</v>
      </c>
      <c r="F365" s="158" t="s">
        <v>95</v>
      </c>
      <c r="G365" s="155"/>
      <c r="H365" s="159">
        <v>46.655999999999999</v>
      </c>
      <c r="I365" s="160"/>
      <c r="J365" s="155"/>
      <c r="K365" s="155"/>
      <c r="L365" s="161"/>
      <c r="M365" s="162"/>
      <c r="N365" s="163"/>
      <c r="O365" s="163"/>
      <c r="P365" s="163"/>
      <c r="Q365" s="163"/>
      <c r="R365" s="163"/>
      <c r="S365" s="163"/>
      <c r="T365" s="164"/>
      <c r="AT365" s="165" t="s">
        <v>93</v>
      </c>
      <c r="AU365" s="165" t="s">
        <v>42</v>
      </c>
      <c r="AV365" s="8" t="s">
        <v>87</v>
      </c>
      <c r="AW365" s="8" t="s">
        <v>21</v>
      </c>
      <c r="AX365" s="8" t="s">
        <v>9</v>
      </c>
      <c r="AY365" s="165" t="s">
        <v>80</v>
      </c>
    </row>
    <row r="366" spans="2:65" s="1" customFormat="1" ht="31.5" customHeight="1" x14ac:dyDescent="0.3">
      <c r="B366" s="23"/>
      <c r="C366" s="128" t="s">
        <v>398</v>
      </c>
      <c r="D366" s="128" t="s">
        <v>82</v>
      </c>
      <c r="E366" s="129" t="s">
        <v>399</v>
      </c>
      <c r="F366" s="130" t="s">
        <v>400</v>
      </c>
      <c r="G366" s="131" t="s">
        <v>204</v>
      </c>
      <c r="H366" s="132">
        <v>746.49599999999998</v>
      </c>
      <c r="I366" s="133"/>
      <c r="J366" s="134">
        <f>ROUND(I366*H366,2)</f>
        <v>0</v>
      </c>
      <c r="K366" s="130" t="s">
        <v>86</v>
      </c>
      <c r="L366" s="33"/>
      <c r="M366" s="135" t="s">
        <v>7</v>
      </c>
      <c r="N366" s="136" t="s">
        <v>28</v>
      </c>
      <c r="O366" s="24"/>
      <c r="P366" s="137">
        <f>O366*H366</f>
        <v>0</v>
      </c>
      <c r="Q366" s="137">
        <v>0</v>
      </c>
      <c r="R366" s="137">
        <f>Q366*H366</f>
        <v>0</v>
      </c>
      <c r="S366" s="137">
        <v>0</v>
      </c>
      <c r="T366" s="138">
        <f>S366*H366</f>
        <v>0</v>
      </c>
      <c r="AR366" s="12" t="s">
        <v>87</v>
      </c>
      <c r="AT366" s="12" t="s">
        <v>82</v>
      </c>
      <c r="AU366" s="12" t="s">
        <v>42</v>
      </c>
      <c r="AY366" s="12" t="s">
        <v>80</v>
      </c>
      <c r="BE366" s="139">
        <f>IF(N366="základní",J366,0)</f>
        <v>0</v>
      </c>
      <c r="BF366" s="139">
        <f>IF(N366="snížená",J366,0)</f>
        <v>0</v>
      </c>
      <c r="BG366" s="139">
        <f>IF(N366="zákl. přenesená",J366,0)</f>
        <v>0</v>
      </c>
      <c r="BH366" s="139">
        <f>IF(N366="sníž. přenesená",J366,0)</f>
        <v>0</v>
      </c>
      <c r="BI366" s="139">
        <f>IF(N366="nulová",J366,0)</f>
        <v>0</v>
      </c>
      <c r="BJ366" s="12" t="s">
        <v>9</v>
      </c>
      <c r="BK366" s="139">
        <f>ROUND(I366*H366,2)</f>
        <v>0</v>
      </c>
      <c r="BL366" s="12" t="s">
        <v>87</v>
      </c>
      <c r="BM366" s="12" t="s">
        <v>401</v>
      </c>
    </row>
    <row r="367" spans="2:65" s="1" customFormat="1" ht="67.5" x14ac:dyDescent="0.3">
      <c r="B367" s="23"/>
      <c r="C367" s="35"/>
      <c r="D367" s="140" t="s">
        <v>89</v>
      </c>
      <c r="E367" s="35"/>
      <c r="F367" s="141" t="s">
        <v>395</v>
      </c>
      <c r="G367" s="35"/>
      <c r="H367" s="35"/>
      <c r="I367" s="98"/>
      <c r="J367" s="35"/>
      <c r="K367" s="35"/>
      <c r="L367" s="33"/>
      <c r="M367" s="142"/>
      <c r="N367" s="24"/>
      <c r="O367" s="24"/>
      <c r="P367" s="24"/>
      <c r="Q367" s="24"/>
      <c r="R367" s="24"/>
      <c r="S367" s="24"/>
      <c r="T367" s="38"/>
      <c r="AT367" s="12" t="s">
        <v>89</v>
      </c>
      <c r="AU367" s="12" t="s">
        <v>42</v>
      </c>
    </row>
    <row r="368" spans="2:65" s="1" customFormat="1" ht="40.5" x14ac:dyDescent="0.3">
      <c r="B368" s="23"/>
      <c r="C368" s="35"/>
      <c r="D368" s="140" t="s">
        <v>91</v>
      </c>
      <c r="E368" s="35"/>
      <c r="F368" s="141" t="s">
        <v>402</v>
      </c>
      <c r="G368" s="35"/>
      <c r="H368" s="35"/>
      <c r="I368" s="98"/>
      <c r="J368" s="35"/>
      <c r="K368" s="35"/>
      <c r="L368" s="33"/>
      <c r="M368" s="142"/>
      <c r="N368" s="24"/>
      <c r="O368" s="24"/>
      <c r="P368" s="24"/>
      <c r="Q368" s="24"/>
      <c r="R368" s="24"/>
      <c r="S368" s="24"/>
      <c r="T368" s="38"/>
      <c r="AT368" s="12" t="s">
        <v>91</v>
      </c>
      <c r="AU368" s="12" t="s">
        <v>42</v>
      </c>
    </row>
    <row r="369" spans="2:65" s="7" customFormat="1" ht="27" x14ac:dyDescent="0.3">
      <c r="B369" s="143"/>
      <c r="C369" s="144"/>
      <c r="D369" s="140" t="s">
        <v>93</v>
      </c>
      <c r="E369" s="145" t="s">
        <v>7</v>
      </c>
      <c r="F369" s="146" t="s">
        <v>403</v>
      </c>
      <c r="G369" s="144"/>
      <c r="H369" s="147">
        <v>746.49599999999998</v>
      </c>
      <c r="I369" s="148"/>
      <c r="J369" s="144"/>
      <c r="K369" s="144"/>
      <c r="L369" s="149"/>
      <c r="M369" s="150"/>
      <c r="N369" s="151"/>
      <c r="O369" s="151"/>
      <c r="P369" s="151"/>
      <c r="Q369" s="151"/>
      <c r="R369" s="151"/>
      <c r="S369" s="151"/>
      <c r="T369" s="152"/>
      <c r="AT369" s="153" t="s">
        <v>93</v>
      </c>
      <c r="AU369" s="153" t="s">
        <v>42</v>
      </c>
      <c r="AV369" s="7" t="s">
        <v>42</v>
      </c>
      <c r="AW369" s="7" t="s">
        <v>21</v>
      </c>
      <c r="AX369" s="7" t="s">
        <v>39</v>
      </c>
      <c r="AY369" s="153" t="s">
        <v>80</v>
      </c>
    </row>
    <row r="370" spans="2:65" s="8" customFormat="1" x14ac:dyDescent="0.3">
      <c r="B370" s="154"/>
      <c r="C370" s="155"/>
      <c r="D370" s="156" t="s">
        <v>93</v>
      </c>
      <c r="E370" s="157" t="s">
        <v>7</v>
      </c>
      <c r="F370" s="158" t="s">
        <v>95</v>
      </c>
      <c r="G370" s="155"/>
      <c r="H370" s="159">
        <v>746.49599999999998</v>
      </c>
      <c r="I370" s="160"/>
      <c r="J370" s="155"/>
      <c r="K370" s="155"/>
      <c r="L370" s="161"/>
      <c r="M370" s="162"/>
      <c r="N370" s="163"/>
      <c r="O370" s="163"/>
      <c r="P370" s="163"/>
      <c r="Q370" s="163"/>
      <c r="R370" s="163"/>
      <c r="S370" s="163"/>
      <c r="T370" s="164"/>
      <c r="AT370" s="165" t="s">
        <v>93</v>
      </c>
      <c r="AU370" s="165" t="s">
        <v>42</v>
      </c>
      <c r="AV370" s="8" t="s">
        <v>87</v>
      </c>
      <c r="AW370" s="8" t="s">
        <v>21</v>
      </c>
      <c r="AX370" s="8" t="s">
        <v>9</v>
      </c>
      <c r="AY370" s="165" t="s">
        <v>80</v>
      </c>
    </row>
    <row r="371" spans="2:65" s="1" customFormat="1" ht="22.5" customHeight="1" x14ac:dyDescent="0.3">
      <c r="B371" s="23"/>
      <c r="C371" s="128" t="s">
        <v>404</v>
      </c>
      <c r="D371" s="128" t="s">
        <v>82</v>
      </c>
      <c r="E371" s="129" t="s">
        <v>405</v>
      </c>
      <c r="F371" s="130" t="s">
        <v>406</v>
      </c>
      <c r="G371" s="131" t="s">
        <v>204</v>
      </c>
      <c r="H371" s="132">
        <v>46.655999999999999</v>
      </c>
      <c r="I371" s="133"/>
      <c r="J371" s="134">
        <f>ROUND(I371*H371,2)</f>
        <v>0</v>
      </c>
      <c r="K371" s="130" t="s">
        <v>86</v>
      </c>
      <c r="L371" s="33"/>
      <c r="M371" s="135" t="s">
        <v>7</v>
      </c>
      <c r="N371" s="136" t="s">
        <v>28</v>
      </c>
      <c r="O371" s="24"/>
      <c r="P371" s="137">
        <f>O371*H371</f>
        <v>0</v>
      </c>
      <c r="Q371" s="137">
        <v>0</v>
      </c>
      <c r="R371" s="137">
        <f>Q371*H371</f>
        <v>0</v>
      </c>
      <c r="S371" s="137">
        <v>0</v>
      </c>
      <c r="T371" s="138">
        <f>S371*H371</f>
        <v>0</v>
      </c>
      <c r="AR371" s="12" t="s">
        <v>87</v>
      </c>
      <c r="AT371" s="12" t="s">
        <v>82</v>
      </c>
      <c r="AU371" s="12" t="s">
        <v>42</v>
      </c>
      <c r="AY371" s="12" t="s">
        <v>80</v>
      </c>
      <c r="BE371" s="139">
        <f>IF(N371="základní",J371,0)</f>
        <v>0</v>
      </c>
      <c r="BF371" s="139">
        <f>IF(N371="snížená",J371,0)</f>
        <v>0</v>
      </c>
      <c r="BG371" s="139">
        <f>IF(N371="zákl. přenesená",J371,0)</f>
        <v>0</v>
      </c>
      <c r="BH371" s="139">
        <f>IF(N371="sníž. přenesená",J371,0)</f>
        <v>0</v>
      </c>
      <c r="BI371" s="139">
        <f>IF(N371="nulová",J371,0)</f>
        <v>0</v>
      </c>
      <c r="BJ371" s="12" t="s">
        <v>9</v>
      </c>
      <c r="BK371" s="139">
        <f>ROUND(I371*H371,2)</f>
        <v>0</v>
      </c>
      <c r="BL371" s="12" t="s">
        <v>87</v>
      </c>
      <c r="BM371" s="12" t="s">
        <v>407</v>
      </c>
    </row>
    <row r="372" spans="2:65" s="1" customFormat="1" ht="40.5" x14ac:dyDescent="0.3">
      <c r="B372" s="23"/>
      <c r="C372" s="35"/>
      <c r="D372" s="140" t="s">
        <v>89</v>
      </c>
      <c r="E372" s="35"/>
      <c r="F372" s="141" t="s">
        <v>408</v>
      </c>
      <c r="G372" s="35"/>
      <c r="H372" s="35"/>
      <c r="I372" s="98"/>
      <c r="J372" s="35"/>
      <c r="K372" s="35"/>
      <c r="L372" s="33"/>
      <c r="M372" s="142"/>
      <c r="N372" s="24"/>
      <c r="O372" s="24"/>
      <c r="P372" s="24"/>
      <c r="Q372" s="24"/>
      <c r="R372" s="24"/>
      <c r="S372" s="24"/>
      <c r="T372" s="38"/>
      <c r="AT372" s="12" t="s">
        <v>89</v>
      </c>
      <c r="AU372" s="12" t="s">
        <v>42</v>
      </c>
    </row>
    <row r="373" spans="2:65" s="1" customFormat="1" ht="27" x14ac:dyDescent="0.3">
      <c r="B373" s="23"/>
      <c r="C373" s="35"/>
      <c r="D373" s="140" t="s">
        <v>91</v>
      </c>
      <c r="E373" s="35"/>
      <c r="F373" s="141" t="s">
        <v>396</v>
      </c>
      <c r="G373" s="35"/>
      <c r="H373" s="35"/>
      <c r="I373" s="98"/>
      <c r="J373" s="35"/>
      <c r="K373" s="35"/>
      <c r="L373" s="33"/>
      <c r="M373" s="142"/>
      <c r="N373" s="24"/>
      <c r="O373" s="24"/>
      <c r="P373" s="24"/>
      <c r="Q373" s="24"/>
      <c r="R373" s="24"/>
      <c r="S373" s="24"/>
      <c r="T373" s="38"/>
      <c r="AT373" s="12" t="s">
        <v>91</v>
      </c>
      <c r="AU373" s="12" t="s">
        <v>42</v>
      </c>
    </row>
    <row r="374" spans="2:65" s="7" customFormat="1" x14ac:dyDescent="0.3">
      <c r="B374" s="143"/>
      <c r="C374" s="144"/>
      <c r="D374" s="140" t="s">
        <v>93</v>
      </c>
      <c r="E374" s="145" t="s">
        <v>7</v>
      </c>
      <c r="F374" s="146" t="s">
        <v>397</v>
      </c>
      <c r="G374" s="144"/>
      <c r="H374" s="147">
        <v>46.655999999999999</v>
      </c>
      <c r="I374" s="148"/>
      <c r="J374" s="144"/>
      <c r="K374" s="144"/>
      <c r="L374" s="149"/>
      <c r="M374" s="150"/>
      <c r="N374" s="151"/>
      <c r="O374" s="151"/>
      <c r="P374" s="151"/>
      <c r="Q374" s="151"/>
      <c r="R374" s="151"/>
      <c r="S374" s="151"/>
      <c r="T374" s="152"/>
      <c r="AT374" s="153" t="s">
        <v>93</v>
      </c>
      <c r="AU374" s="153" t="s">
        <v>42</v>
      </c>
      <c r="AV374" s="7" t="s">
        <v>42</v>
      </c>
      <c r="AW374" s="7" t="s">
        <v>21</v>
      </c>
      <c r="AX374" s="7" t="s">
        <v>39</v>
      </c>
      <c r="AY374" s="153" t="s">
        <v>80</v>
      </c>
    </row>
    <row r="375" spans="2:65" s="8" customFormat="1" x14ac:dyDescent="0.3">
      <c r="B375" s="154"/>
      <c r="C375" s="155"/>
      <c r="D375" s="156" t="s">
        <v>93</v>
      </c>
      <c r="E375" s="157" t="s">
        <v>7</v>
      </c>
      <c r="F375" s="158" t="s">
        <v>95</v>
      </c>
      <c r="G375" s="155"/>
      <c r="H375" s="159">
        <v>46.655999999999999</v>
      </c>
      <c r="I375" s="160"/>
      <c r="J375" s="155"/>
      <c r="K375" s="155"/>
      <c r="L375" s="161"/>
      <c r="M375" s="162"/>
      <c r="N375" s="163"/>
      <c r="O375" s="163"/>
      <c r="P375" s="163"/>
      <c r="Q375" s="163"/>
      <c r="R375" s="163"/>
      <c r="S375" s="163"/>
      <c r="T375" s="164"/>
      <c r="AT375" s="165" t="s">
        <v>93</v>
      </c>
      <c r="AU375" s="165" t="s">
        <v>42</v>
      </c>
      <c r="AV375" s="8" t="s">
        <v>87</v>
      </c>
      <c r="AW375" s="8" t="s">
        <v>21</v>
      </c>
      <c r="AX375" s="8" t="s">
        <v>9</v>
      </c>
      <c r="AY375" s="165" t="s">
        <v>80</v>
      </c>
    </row>
    <row r="376" spans="2:65" s="1" customFormat="1" ht="22.5" customHeight="1" x14ac:dyDescent="0.3">
      <c r="B376" s="23"/>
      <c r="C376" s="128" t="s">
        <v>409</v>
      </c>
      <c r="D376" s="128" t="s">
        <v>82</v>
      </c>
      <c r="E376" s="129" t="s">
        <v>410</v>
      </c>
      <c r="F376" s="130" t="s">
        <v>411</v>
      </c>
      <c r="G376" s="131" t="s">
        <v>204</v>
      </c>
      <c r="H376" s="132">
        <v>12.672000000000001</v>
      </c>
      <c r="I376" s="133"/>
      <c r="J376" s="134">
        <f>ROUND(I376*H376,2)</f>
        <v>0</v>
      </c>
      <c r="K376" s="130" t="s">
        <v>86</v>
      </c>
      <c r="L376" s="33"/>
      <c r="M376" s="135" t="s">
        <v>7</v>
      </c>
      <c r="N376" s="136" t="s">
        <v>28</v>
      </c>
      <c r="O376" s="24"/>
      <c r="P376" s="137">
        <f>O376*H376</f>
        <v>0</v>
      </c>
      <c r="Q376" s="137">
        <v>0</v>
      </c>
      <c r="R376" s="137">
        <f>Q376*H376</f>
        <v>0</v>
      </c>
      <c r="S376" s="137">
        <v>0</v>
      </c>
      <c r="T376" s="138">
        <f>S376*H376</f>
        <v>0</v>
      </c>
      <c r="AR376" s="12" t="s">
        <v>87</v>
      </c>
      <c r="AT376" s="12" t="s">
        <v>82</v>
      </c>
      <c r="AU376" s="12" t="s">
        <v>42</v>
      </c>
      <c r="AY376" s="12" t="s">
        <v>80</v>
      </c>
      <c r="BE376" s="139">
        <f>IF(N376="základní",J376,0)</f>
        <v>0</v>
      </c>
      <c r="BF376" s="139">
        <f>IF(N376="snížená",J376,0)</f>
        <v>0</v>
      </c>
      <c r="BG376" s="139">
        <f>IF(N376="zákl. přenesená",J376,0)</f>
        <v>0</v>
      </c>
      <c r="BH376" s="139">
        <f>IF(N376="sníž. přenesená",J376,0)</f>
        <v>0</v>
      </c>
      <c r="BI376" s="139">
        <f>IF(N376="nulová",J376,0)</f>
        <v>0</v>
      </c>
      <c r="BJ376" s="12" t="s">
        <v>9</v>
      </c>
      <c r="BK376" s="139">
        <f>ROUND(I376*H376,2)</f>
        <v>0</v>
      </c>
      <c r="BL376" s="12" t="s">
        <v>87</v>
      </c>
      <c r="BM376" s="12" t="s">
        <v>412</v>
      </c>
    </row>
    <row r="377" spans="2:65" s="1" customFormat="1" ht="67.5" x14ac:dyDescent="0.3">
      <c r="B377" s="23"/>
      <c r="C377" s="35"/>
      <c r="D377" s="140" t="s">
        <v>89</v>
      </c>
      <c r="E377" s="35"/>
      <c r="F377" s="141" t="s">
        <v>413</v>
      </c>
      <c r="G377" s="35"/>
      <c r="H377" s="35"/>
      <c r="I377" s="98"/>
      <c r="J377" s="35"/>
      <c r="K377" s="35"/>
      <c r="L377" s="33"/>
      <c r="M377" s="142"/>
      <c r="N377" s="24"/>
      <c r="O377" s="24"/>
      <c r="P377" s="24"/>
      <c r="Q377" s="24"/>
      <c r="R377" s="24"/>
      <c r="S377" s="24"/>
      <c r="T377" s="38"/>
      <c r="AT377" s="12" t="s">
        <v>89</v>
      </c>
      <c r="AU377" s="12" t="s">
        <v>42</v>
      </c>
    </row>
    <row r="378" spans="2:65" s="1" customFormat="1" ht="27" x14ac:dyDescent="0.3">
      <c r="B378" s="23"/>
      <c r="C378" s="35"/>
      <c r="D378" s="140" t="s">
        <v>91</v>
      </c>
      <c r="E378" s="35"/>
      <c r="F378" s="141" t="s">
        <v>414</v>
      </c>
      <c r="G378" s="35"/>
      <c r="H378" s="35"/>
      <c r="I378" s="98"/>
      <c r="J378" s="35"/>
      <c r="K378" s="35"/>
      <c r="L378" s="33"/>
      <c r="M378" s="142"/>
      <c r="N378" s="24"/>
      <c r="O378" s="24"/>
      <c r="P378" s="24"/>
      <c r="Q378" s="24"/>
      <c r="R378" s="24"/>
      <c r="S378" s="24"/>
      <c r="T378" s="38"/>
      <c r="AT378" s="12" t="s">
        <v>91</v>
      </c>
      <c r="AU378" s="12" t="s">
        <v>42</v>
      </c>
    </row>
    <row r="379" spans="2:65" s="7" customFormat="1" x14ac:dyDescent="0.3">
      <c r="B379" s="143"/>
      <c r="C379" s="144"/>
      <c r="D379" s="140" t="s">
        <v>93</v>
      </c>
      <c r="E379" s="145" t="s">
        <v>7</v>
      </c>
      <c r="F379" s="146" t="s">
        <v>415</v>
      </c>
      <c r="G379" s="144"/>
      <c r="H379" s="147">
        <v>12.672000000000001</v>
      </c>
      <c r="I379" s="148"/>
      <c r="J379" s="144"/>
      <c r="K379" s="144"/>
      <c r="L379" s="149"/>
      <c r="M379" s="150"/>
      <c r="N379" s="151"/>
      <c r="O379" s="151"/>
      <c r="P379" s="151"/>
      <c r="Q379" s="151"/>
      <c r="R379" s="151"/>
      <c r="S379" s="151"/>
      <c r="T379" s="152"/>
      <c r="AT379" s="153" t="s">
        <v>93</v>
      </c>
      <c r="AU379" s="153" t="s">
        <v>42</v>
      </c>
      <c r="AV379" s="7" t="s">
        <v>42</v>
      </c>
      <c r="AW379" s="7" t="s">
        <v>21</v>
      </c>
      <c r="AX379" s="7" t="s">
        <v>39</v>
      </c>
      <c r="AY379" s="153" t="s">
        <v>80</v>
      </c>
    </row>
    <row r="380" spans="2:65" s="8" customFormat="1" x14ac:dyDescent="0.3">
      <c r="B380" s="154"/>
      <c r="C380" s="155"/>
      <c r="D380" s="156" t="s">
        <v>93</v>
      </c>
      <c r="E380" s="157" t="s">
        <v>7</v>
      </c>
      <c r="F380" s="158" t="s">
        <v>95</v>
      </c>
      <c r="G380" s="155"/>
      <c r="H380" s="159">
        <v>12.672000000000001</v>
      </c>
      <c r="I380" s="160"/>
      <c r="J380" s="155"/>
      <c r="K380" s="155"/>
      <c r="L380" s="161"/>
      <c r="M380" s="162"/>
      <c r="N380" s="163"/>
      <c r="O380" s="163"/>
      <c r="P380" s="163"/>
      <c r="Q380" s="163"/>
      <c r="R380" s="163"/>
      <c r="S380" s="163"/>
      <c r="T380" s="164"/>
      <c r="AT380" s="165" t="s">
        <v>93</v>
      </c>
      <c r="AU380" s="165" t="s">
        <v>42</v>
      </c>
      <c r="AV380" s="8" t="s">
        <v>87</v>
      </c>
      <c r="AW380" s="8" t="s">
        <v>21</v>
      </c>
      <c r="AX380" s="8" t="s">
        <v>9</v>
      </c>
      <c r="AY380" s="165" t="s">
        <v>80</v>
      </c>
    </row>
    <row r="381" spans="2:65" s="1" customFormat="1" ht="22.5" customHeight="1" x14ac:dyDescent="0.3">
      <c r="B381" s="23"/>
      <c r="C381" s="128" t="s">
        <v>416</v>
      </c>
      <c r="D381" s="128" t="s">
        <v>82</v>
      </c>
      <c r="E381" s="129" t="s">
        <v>417</v>
      </c>
      <c r="F381" s="130" t="s">
        <v>418</v>
      </c>
      <c r="G381" s="131" t="s">
        <v>204</v>
      </c>
      <c r="H381" s="132">
        <v>33.984000000000002</v>
      </c>
      <c r="I381" s="133"/>
      <c r="J381" s="134">
        <f>ROUND(I381*H381,2)</f>
        <v>0</v>
      </c>
      <c r="K381" s="130" t="s">
        <v>86</v>
      </c>
      <c r="L381" s="33"/>
      <c r="M381" s="135" t="s">
        <v>7</v>
      </c>
      <c r="N381" s="136" t="s">
        <v>28</v>
      </c>
      <c r="O381" s="24"/>
      <c r="P381" s="137">
        <f>O381*H381</f>
        <v>0</v>
      </c>
      <c r="Q381" s="137">
        <v>0</v>
      </c>
      <c r="R381" s="137">
        <f>Q381*H381</f>
        <v>0</v>
      </c>
      <c r="S381" s="137">
        <v>0</v>
      </c>
      <c r="T381" s="138">
        <f>S381*H381</f>
        <v>0</v>
      </c>
      <c r="AR381" s="12" t="s">
        <v>87</v>
      </c>
      <c r="AT381" s="12" t="s">
        <v>82</v>
      </c>
      <c r="AU381" s="12" t="s">
        <v>42</v>
      </c>
      <c r="AY381" s="12" t="s">
        <v>80</v>
      </c>
      <c r="BE381" s="139">
        <f>IF(N381="základní",J381,0)</f>
        <v>0</v>
      </c>
      <c r="BF381" s="139">
        <f>IF(N381="snížená",J381,0)</f>
        <v>0</v>
      </c>
      <c r="BG381" s="139">
        <f>IF(N381="zákl. přenesená",J381,0)</f>
        <v>0</v>
      </c>
      <c r="BH381" s="139">
        <f>IF(N381="sníž. přenesená",J381,0)</f>
        <v>0</v>
      </c>
      <c r="BI381" s="139">
        <f>IF(N381="nulová",J381,0)</f>
        <v>0</v>
      </c>
      <c r="BJ381" s="12" t="s">
        <v>9</v>
      </c>
      <c r="BK381" s="139">
        <f>ROUND(I381*H381,2)</f>
        <v>0</v>
      </c>
      <c r="BL381" s="12" t="s">
        <v>87</v>
      </c>
      <c r="BM381" s="12" t="s">
        <v>419</v>
      </c>
    </row>
    <row r="382" spans="2:65" s="1" customFormat="1" ht="67.5" x14ac:dyDescent="0.3">
      <c r="B382" s="23"/>
      <c r="C382" s="35"/>
      <c r="D382" s="140" t="s">
        <v>89</v>
      </c>
      <c r="E382" s="35"/>
      <c r="F382" s="141" t="s">
        <v>413</v>
      </c>
      <c r="G382" s="35"/>
      <c r="H382" s="35"/>
      <c r="I382" s="98"/>
      <c r="J382" s="35"/>
      <c r="K382" s="35"/>
      <c r="L382" s="33"/>
      <c r="M382" s="142"/>
      <c r="N382" s="24"/>
      <c r="O382" s="24"/>
      <c r="P382" s="24"/>
      <c r="Q382" s="24"/>
      <c r="R382" s="24"/>
      <c r="S382" s="24"/>
      <c r="T382" s="38"/>
      <c r="AT382" s="12" t="s">
        <v>89</v>
      </c>
      <c r="AU382" s="12" t="s">
        <v>42</v>
      </c>
    </row>
    <row r="383" spans="2:65" s="1" customFormat="1" ht="27" x14ac:dyDescent="0.3">
      <c r="B383" s="23"/>
      <c r="C383" s="35"/>
      <c r="D383" s="140" t="s">
        <v>91</v>
      </c>
      <c r="E383" s="35"/>
      <c r="F383" s="141" t="s">
        <v>420</v>
      </c>
      <c r="G383" s="35"/>
      <c r="H383" s="35"/>
      <c r="I383" s="98"/>
      <c r="J383" s="35"/>
      <c r="K383" s="35"/>
      <c r="L383" s="33"/>
      <c r="M383" s="142"/>
      <c r="N383" s="24"/>
      <c r="O383" s="24"/>
      <c r="P383" s="24"/>
      <c r="Q383" s="24"/>
      <c r="R383" s="24"/>
      <c r="S383" s="24"/>
      <c r="T383" s="38"/>
      <c r="AT383" s="12" t="s">
        <v>91</v>
      </c>
      <c r="AU383" s="12" t="s">
        <v>42</v>
      </c>
    </row>
    <row r="384" spans="2:65" s="7" customFormat="1" x14ac:dyDescent="0.3">
      <c r="B384" s="143"/>
      <c r="C384" s="144"/>
      <c r="D384" s="140" t="s">
        <v>93</v>
      </c>
      <c r="E384" s="145" t="s">
        <v>7</v>
      </c>
      <c r="F384" s="146" t="s">
        <v>421</v>
      </c>
      <c r="G384" s="144"/>
      <c r="H384" s="147">
        <v>33.984000000000002</v>
      </c>
      <c r="I384" s="148"/>
      <c r="J384" s="144"/>
      <c r="K384" s="144"/>
      <c r="L384" s="149"/>
      <c r="M384" s="150"/>
      <c r="N384" s="151"/>
      <c r="O384" s="151"/>
      <c r="P384" s="151"/>
      <c r="Q384" s="151"/>
      <c r="R384" s="151"/>
      <c r="S384" s="151"/>
      <c r="T384" s="152"/>
      <c r="AT384" s="153" t="s">
        <v>93</v>
      </c>
      <c r="AU384" s="153" t="s">
        <v>42</v>
      </c>
      <c r="AV384" s="7" t="s">
        <v>42</v>
      </c>
      <c r="AW384" s="7" t="s">
        <v>21</v>
      </c>
      <c r="AX384" s="7" t="s">
        <v>39</v>
      </c>
      <c r="AY384" s="153" t="s">
        <v>80</v>
      </c>
    </row>
    <row r="385" spans="2:65" s="8" customFormat="1" x14ac:dyDescent="0.3">
      <c r="B385" s="154"/>
      <c r="C385" s="155"/>
      <c r="D385" s="140" t="s">
        <v>93</v>
      </c>
      <c r="E385" s="179" t="s">
        <v>7</v>
      </c>
      <c r="F385" s="180" t="s">
        <v>95</v>
      </c>
      <c r="G385" s="155"/>
      <c r="H385" s="181">
        <v>33.984000000000002</v>
      </c>
      <c r="I385" s="160"/>
      <c r="J385" s="155"/>
      <c r="K385" s="155"/>
      <c r="L385" s="161"/>
      <c r="M385" s="162"/>
      <c r="N385" s="163"/>
      <c r="O385" s="163"/>
      <c r="P385" s="163"/>
      <c r="Q385" s="163"/>
      <c r="R385" s="163"/>
      <c r="S385" s="163"/>
      <c r="T385" s="164"/>
      <c r="AT385" s="165" t="s">
        <v>93</v>
      </c>
      <c r="AU385" s="165" t="s">
        <v>42</v>
      </c>
      <c r="AV385" s="8" t="s">
        <v>87</v>
      </c>
      <c r="AW385" s="8" t="s">
        <v>21</v>
      </c>
      <c r="AX385" s="8" t="s">
        <v>9</v>
      </c>
      <c r="AY385" s="165" t="s">
        <v>80</v>
      </c>
    </row>
    <row r="386" spans="2:65" s="6" customFormat="1" ht="29.85" customHeight="1" x14ac:dyDescent="0.3">
      <c r="B386" s="111"/>
      <c r="C386" s="112"/>
      <c r="D386" s="125" t="s">
        <v>38</v>
      </c>
      <c r="E386" s="126" t="s">
        <v>422</v>
      </c>
      <c r="F386" s="126" t="s">
        <v>423</v>
      </c>
      <c r="G386" s="112"/>
      <c r="H386" s="112"/>
      <c r="I386" s="115"/>
      <c r="J386" s="127">
        <f>BK386</f>
        <v>0</v>
      </c>
      <c r="K386" s="112"/>
      <c r="L386" s="117"/>
      <c r="M386" s="118"/>
      <c r="N386" s="119"/>
      <c r="O386" s="119"/>
      <c r="P386" s="120">
        <f>SUM(P387:P391)</f>
        <v>0</v>
      </c>
      <c r="Q386" s="119"/>
      <c r="R386" s="120">
        <f>SUM(R387:R391)</f>
        <v>0</v>
      </c>
      <c r="S386" s="119"/>
      <c r="T386" s="121">
        <f>SUM(T387:T391)</f>
        <v>0</v>
      </c>
      <c r="AR386" s="122" t="s">
        <v>9</v>
      </c>
      <c r="AT386" s="123" t="s">
        <v>38</v>
      </c>
      <c r="AU386" s="123" t="s">
        <v>9</v>
      </c>
      <c r="AY386" s="122" t="s">
        <v>80</v>
      </c>
      <c r="BK386" s="124">
        <f>SUM(BK387:BK391)</f>
        <v>0</v>
      </c>
    </row>
    <row r="387" spans="2:65" s="1" customFormat="1" ht="44.25" customHeight="1" x14ac:dyDescent="0.3">
      <c r="B387" s="23"/>
      <c r="C387" s="128" t="s">
        <v>424</v>
      </c>
      <c r="D387" s="128" t="s">
        <v>82</v>
      </c>
      <c r="E387" s="129" t="s">
        <v>425</v>
      </c>
      <c r="F387" s="130" t="s">
        <v>426</v>
      </c>
      <c r="G387" s="131" t="s">
        <v>204</v>
      </c>
      <c r="H387" s="132">
        <v>2.0230000000000001</v>
      </c>
      <c r="I387" s="133"/>
      <c r="J387" s="134">
        <f>ROUND(I387*H387,2)</f>
        <v>0</v>
      </c>
      <c r="K387" s="130" t="s">
        <v>86</v>
      </c>
      <c r="L387" s="33"/>
      <c r="M387" s="135" t="s">
        <v>7</v>
      </c>
      <c r="N387" s="136" t="s">
        <v>28</v>
      </c>
      <c r="O387" s="24"/>
      <c r="P387" s="137">
        <f>O387*H387</f>
        <v>0</v>
      </c>
      <c r="Q387" s="137">
        <v>0</v>
      </c>
      <c r="R387" s="137">
        <f>Q387*H387</f>
        <v>0</v>
      </c>
      <c r="S387" s="137">
        <v>0</v>
      </c>
      <c r="T387" s="138">
        <f>S387*H387</f>
        <v>0</v>
      </c>
      <c r="AR387" s="12" t="s">
        <v>87</v>
      </c>
      <c r="AT387" s="12" t="s">
        <v>82</v>
      </c>
      <c r="AU387" s="12" t="s">
        <v>42</v>
      </c>
      <c r="AY387" s="12" t="s">
        <v>80</v>
      </c>
      <c r="BE387" s="139">
        <f>IF(N387="základní",J387,0)</f>
        <v>0</v>
      </c>
      <c r="BF387" s="139">
        <f>IF(N387="snížená",J387,0)</f>
        <v>0</v>
      </c>
      <c r="BG387" s="139">
        <f>IF(N387="zákl. přenesená",J387,0)</f>
        <v>0</v>
      </c>
      <c r="BH387" s="139">
        <f>IF(N387="sníž. přenesená",J387,0)</f>
        <v>0</v>
      </c>
      <c r="BI387" s="139">
        <f>IF(N387="nulová",J387,0)</f>
        <v>0</v>
      </c>
      <c r="BJ387" s="12" t="s">
        <v>9</v>
      </c>
      <c r="BK387" s="139">
        <f>ROUND(I387*H387,2)</f>
        <v>0</v>
      </c>
      <c r="BL387" s="12" t="s">
        <v>87</v>
      </c>
      <c r="BM387" s="12" t="s">
        <v>427</v>
      </c>
    </row>
    <row r="388" spans="2:65" s="1" customFormat="1" ht="54" x14ac:dyDescent="0.3">
      <c r="B388" s="23"/>
      <c r="C388" s="35"/>
      <c r="D388" s="140" t="s">
        <v>89</v>
      </c>
      <c r="E388" s="35"/>
      <c r="F388" s="141" t="s">
        <v>428</v>
      </c>
      <c r="G388" s="35"/>
      <c r="H388" s="35"/>
      <c r="I388" s="98"/>
      <c r="J388" s="35"/>
      <c r="K388" s="35"/>
      <c r="L388" s="33"/>
      <c r="M388" s="142"/>
      <c r="N388" s="24"/>
      <c r="O388" s="24"/>
      <c r="P388" s="24"/>
      <c r="Q388" s="24"/>
      <c r="R388" s="24"/>
      <c r="S388" s="24"/>
      <c r="T388" s="38"/>
      <c r="AT388" s="12" t="s">
        <v>89</v>
      </c>
      <c r="AU388" s="12" t="s">
        <v>42</v>
      </c>
    </row>
    <row r="389" spans="2:65" s="1" customFormat="1" ht="27" x14ac:dyDescent="0.3">
      <c r="B389" s="23"/>
      <c r="C389" s="35"/>
      <c r="D389" s="140" t="s">
        <v>91</v>
      </c>
      <c r="E389" s="35"/>
      <c r="F389" s="141" t="s">
        <v>429</v>
      </c>
      <c r="G389" s="35"/>
      <c r="H389" s="35"/>
      <c r="I389" s="98"/>
      <c r="J389" s="35"/>
      <c r="K389" s="35"/>
      <c r="L389" s="33"/>
      <c r="M389" s="142"/>
      <c r="N389" s="24"/>
      <c r="O389" s="24"/>
      <c r="P389" s="24"/>
      <c r="Q389" s="24"/>
      <c r="R389" s="24"/>
      <c r="S389" s="24"/>
      <c r="T389" s="38"/>
      <c r="AT389" s="12" t="s">
        <v>91</v>
      </c>
      <c r="AU389" s="12" t="s">
        <v>42</v>
      </c>
    </row>
    <row r="390" spans="2:65" s="7" customFormat="1" x14ac:dyDescent="0.3">
      <c r="B390" s="143"/>
      <c r="C390" s="144"/>
      <c r="D390" s="140" t="s">
        <v>93</v>
      </c>
      <c r="E390" s="145" t="s">
        <v>7</v>
      </c>
      <c r="F390" s="146" t="s">
        <v>430</v>
      </c>
      <c r="G390" s="144"/>
      <c r="H390" s="147">
        <v>2.0230000000000001</v>
      </c>
      <c r="I390" s="148"/>
      <c r="J390" s="144"/>
      <c r="K390" s="144"/>
      <c r="L390" s="149"/>
      <c r="M390" s="150"/>
      <c r="N390" s="151"/>
      <c r="O390" s="151"/>
      <c r="P390" s="151"/>
      <c r="Q390" s="151"/>
      <c r="R390" s="151"/>
      <c r="S390" s="151"/>
      <c r="T390" s="152"/>
      <c r="AT390" s="153" t="s">
        <v>93</v>
      </c>
      <c r="AU390" s="153" t="s">
        <v>42</v>
      </c>
      <c r="AV390" s="7" t="s">
        <v>42</v>
      </c>
      <c r="AW390" s="7" t="s">
        <v>21</v>
      </c>
      <c r="AX390" s="7" t="s">
        <v>39</v>
      </c>
      <c r="AY390" s="153" t="s">
        <v>80</v>
      </c>
    </row>
    <row r="391" spans="2:65" s="8" customFormat="1" x14ac:dyDescent="0.3">
      <c r="B391" s="154"/>
      <c r="C391" s="155"/>
      <c r="D391" s="140" t="s">
        <v>93</v>
      </c>
      <c r="E391" s="179" t="s">
        <v>7</v>
      </c>
      <c r="F391" s="180" t="s">
        <v>95</v>
      </c>
      <c r="G391" s="155"/>
      <c r="H391" s="181">
        <v>2.0230000000000001</v>
      </c>
      <c r="I391" s="160"/>
      <c r="J391" s="155"/>
      <c r="K391" s="155"/>
      <c r="L391" s="161"/>
      <c r="M391" s="182"/>
      <c r="N391" s="183"/>
      <c r="O391" s="183"/>
      <c r="P391" s="183"/>
      <c r="Q391" s="183"/>
      <c r="R391" s="183"/>
      <c r="S391" s="183"/>
      <c r="T391" s="184"/>
      <c r="AT391" s="165" t="s">
        <v>93</v>
      </c>
      <c r="AU391" s="165" t="s">
        <v>42</v>
      </c>
      <c r="AV391" s="8" t="s">
        <v>87</v>
      </c>
      <c r="AW391" s="8" t="s">
        <v>21</v>
      </c>
      <c r="AX391" s="8" t="s">
        <v>9</v>
      </c>
      <c r="AY391" s="165" t="s">
        <v>80</v>
      </c>
    </row>
    <row r="392" spans="2:65" s="1" customFormat="1" ht="6.95" customHeight="1" x14ac:dyDescent="0.3">
      <c r="B392" s="28"/>
      <c r="C392" s="29"/>
      <c r="D392" s="29"/>
      <c r="E392" s="29"/>
      <c r="F392" s="29"/>
      <c r="G392" s="29"/>
      <c r="H392" s="29"/>
      <c r="I392" s="74"/>
      <c r="J392" s="29"/>
      <c r="K392" s="29"/>
      <c r="L392" s="33"/>
    </row>
  </sheetData>
  <sheetProtection algorithmName="SHA-512" hashValue="n6UD71O3o1d0DZwLXwG9ak3Fgn8mglzY95djf4E8iMfSn28/GYz1yIE7cxCaxAheYtzBZRG66AgfG3cz4HInTw==" saltValue="ZejoAkEMxzjfZARtz/1N9A==" spinCount="100000" sheet="1" objects="1" scenarios="1" formatCells="0" formatColumns="0" formatRows="0" sort="0" autoFilter="0"/>
  <autoFilter ref="C83:K391"/>
  <mergeCells count="9">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scale="70"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185" customWidth="1"/>
    <col min="2" max="2" width="1.6640625" style="185" customWidth="1"/>
    <col min="3" max="4" width="5" style="185" customWidth="1"/>
    <col min="5" max="5" width="11.6640625" style="185" customWidth="1"/>
    <col min="6" max="6" width="9.1640625" style="185" customWidth="1"/>
    <col min="7" max="7" width="5" style="185" customWidth="1"/>
    <col min="8" max="8" width="77.83203125" style="185" customWidth="1"/>
    <col min="9" max="10" width="20" style="185" customWidth="1"/>
    <col min="11" max="11" width="1.6640625" style="185" customWidth="1"/>
  </cols>
  <sheetData>
    <row r="1" spans="2:11" ht="37.5" customHeight="1" x14ac:dyDescent="0.3"/>
    <row r="2" spans="2:11" ht="7.5" customHeight="1" x14ac:dyDescent="0.3">
      <c r="B2" s="186"/>
      <c r="C2" s="187"/>
      <c r="D2" s="187"/>
      <c r="E2" s="187"/>
      <c r="F2" s="187"/>
      <c r="G2" s="187"/>
      <c r="H2" s="187"/>
      <c r="I2" s="187"/>
      <c r="J2" s="187"/>
      <c r="K2" s="188"/>
    </row>
    <row r="3" spans="2:11" s="9" customFormat="1" ht="45" customHeight="1" x14ac:dyDescent="0.3">
      <c r="B3" s="189"/>
      <c r="C3" s="274" t="s">
        <v>431</v>
      </c>
      <c r="D3" s="274"/>
      <c r="E3" s="274"/>
      <c r="F3" s="274"/>
      <c r="G3" s="274"/>
      <c r="H3" s="274"/>
      <c r="I3" s="274"/>
      <c r="J3" s="274"/>
      <c r="K3" s="190"/>
    </row>
    <row r="4" spans="2:11" ht="25.5" customHeight="1" x14ac:dyDescent="0.3">
      <c r="B4" s="191"/>
      <c r="C4" s="281" t="s">
        <v>432</v>
      </c>
      <c r="D4" s="281"/>
      <c r="E4" s="281"/>
      <c r="F4" s="281"/>
      <c r="G4" s="281"/>
      <c r="H4" s="281"/>
      <c r="I4" s="281"/>
      <c r="J4" s="281"/>
      <c r="K4" s="192"/>
    </row>
    <row r="5" spans="2:11" ht="5.25" customHeight="1" x14ac:dyDescent="0.3">
      <c r="B5" s="191"/>
      <c r="C5" s="193"/>
      <c r="D5" s="193"/>
      <c r="E5" s="193"/>
      <c r="F5" s="193"/>
      <c r="G5" s="193"/>
      <c r="H5" s="193"/>
      <c r="I5" s="193"/>
      <c r="J5" s="193"/>
      <c r="K5" s="192"/>
    </row>
    <row r="6" spans="2:11" ht="15" customHeight="1" x14ac:dyDescent="0.3">
      <c r="B6" s="191"/>
      <c r="C6" s="277" t="s">
        <v>433</v>
      </c>
      <c r="D6" s="277"/>
      <c r="E6" s="277"/>
      <c r="F6" s="277"/>
      <c r="G6" s="277"/>
      <c r="H6" s="277"/>
      <c r="I6" s="277"/>
      <c r="J6" s="277"/>
      <c r="K6" s="192"/>
    </row>
    <row r="7" spans="2:11" ht="15" customHeight="1" x14ac:dyDescent="0.3">
      <c r="B7" s="195"/>
      <c r="C7" s="277" t="s">
        <v>434</v>
      </c>
      <c r="D7" s="277"/>
      <c r="E7" s="277"/>
      <c r="F7" s="277"/>
      <c r="G7" s="277"/>
      <c r="H7" s="277"/>
      <c r="I7" s="277"/>
      <c r="J7" s="277"/>
      <c r="K7" s="192"/>
    </row>
    <row r="8" spans="2:11" ht="12.75" customHeight="1" x14ac:dyDescent="0.3">
      <c r="B8" s="195"/>
      <c r="C8" s="194"/>
      <c r="D8" s="194"/>
      <c r="E8" s="194"/>
      <c r="F8" s="194"/>
      <c r="G8" s="194"/>
      <c r="H8" s="194"/>
      <c r="I8" s="194"/>
      <c r="J8" s="194"/>
      <c r="K8" s="192"/>
    </row>
    <row r="9" spans="2:11" ht="15" customHeight="1" x14ac:dyDescent="0.3">
      <c r="B9" s="195"/>
      <c r="C9" s="277" t="s">
        <v>435</v>
      </c>
      <c r="D9" s="277"/>
      <c r="E9" s="277"/>
      <c r="F9" s="277"/>
      <c r="G9" s="277"/>
      <c r="H9" s="277"/>
      <c r="I9" s="277"/>
      <c r="J9" s="277"/>
      <c r="K9" s="192"/>
    </row>
    <row r="10" spans="2:11" ht="15" customHeight="1" x14ac:dyDescent="0.3">
      <c r="B10" s="195"/>
      <c r="C10" s="194"/>
      <c r="D10" s="277" t="s">
        <v>436</v>
      </c>
      <c r="E10" s="277"/>
      <c r="F10" s="277"/>
      <c r="G10" s="277"/>
      <c r="H10" s="277"/>
      <c r="I10" s="277"/>
      <c r="J10" s="277"/>
      <c r="K10" s="192"/>
    </row>
    <row r="11" spans="2:11" ht="15" customHeight="1" x14ac:dyDescent="0.3">
      <c r="B11" s="195"/>
      <c r="C11" s="196"/>
      <c r="D11" s="277" t="s">
        <v>437</v>
      </c>
      <c r="E11" s="277"/>
      <c r="F11" s="277"/>
      <c r="G11" s="277"/>
      <c r="H11" s="277"/>
      <c r="I11" s="277"/>
      <c r="J11" s="277"/>
      <c r="K11" s="192"/>
    </row>
    <row r="12" spans="2:11" ht="12.75" customHeight="1" x14ac:dyDescent="0.3">
      <c r="B12" s="195"/>
      <c r="C12" s="196"/>
      <c r="D12" s="196"/>
      <c r="E12" s="196"/>
      <c r="F12" s="196"/>
      <c r="G12" s="196"/>
      <c r="H12" s="196"/>
      <c r="I12" s="196"/>
      <c r="J12" s="196"/>
      <c r="K12" s="192"/>
    </row>
    <row r="13" spans="2:11" ht="15" customHeight="1" x14ac:dyDescent="0.3">
      <c r="B13" s="195"/>
      <c r="C13" s="196"/>
      <c r="D13" s="277" t="s">
        <v>438</v>
      </c>
      <c r="E13" s="277"/>
      <c r="F13" s="277"/>
      <c r="G13" s="277"/>
      <c r="H13" s="277"/>
      <c r="I13" s="277"/>
      <c r="J13" s="277"/>
      <c r="K13" s="192"/>
    </row>
    <row r="14" spans="2:11" ht="15" customHeight="1" x14ac:dyDescent="0.3">
      <c r="B14" s="195"/>
      <c r="C14" s="196"/>
      <c r="D14" s="277" t="s">
        <v>439</v>
      </c>
      <c r="E14" s="277"/>
      <c r="F14" s="277"/>
      <c r="G14" s="277"/>
      <c r="H14" s="277"/>
      <c r="I14" s="277"/>
      <c r="J14" s="277"/>
      <c r="K14" s="192"/>
    </row>
    <row r="15" spans="2:11" ht="15" customHeight="1" x14ac:dyDescent="0.3">
      <c r="B15" s="195"/>
      <c r="C15" s="196"/>
      <c r="D15" s="277" t="s">
        <v>440</v>
      </c>
      <c r="E15" s="277"/>
      <c r="F15" s="277"/>
      <c r="G15" s="277"/>
      <c r="H15" s="277"/>
      <c r="I15" s="277"/>
      <c r="J15" s="277"/>
      <c r="K15" s="192"/>
    </row>
    <row r="16" spans="2:11" ht="15" customHeight="1" x14ac:dyDescent="0.3">
      <c r="B16" s="195"/>
      <c r="C16" s="196"/>
      <c r="D16" s="196"/>
      <c r="E16" s="197" t="s">
        <v>40</v>
      </c>
      <c r="F16" s="277" t="s">
        <v>441</v>
      </c>
      <c r="G16" s="277"/>
      <c r="H16" s="277"/>
      <c r="I16" s="277"/>
      <c r="J16" s="277"/>
      <c r="K16" s="192"/>
    </row>
    <row r="17" spans="2:11" ht="15" customHeight="1" x14ac:dyDescent="0.3">
      <c r="B17" s="195"/>
      <c r="C17" s="196"/>
      <c r="D17" s="196"/>
      <c r="E17" s="197" t="s">
        <v>442</v>
      </c>
      <c r="F17" s="277" t="s">
        <v>443</v>
      </c>
      <c r="G17" s="277"/>
      <c r="H17" s="277"/>
      <c r="I17" s="277"/>
      <c r="J17" s="277"/>
      <c r="K17" s="192"/>
    </row>
    <row r="18" spans="2:11" ht="15" customHeight="1" x14ac:dyDescent="0.3">
      <c r="B18" s="195"/>
      <c r="C18" s="196"/>
      <c r="D18" s="196"/>
      <c r="E18" s="197" t="s">
        <v>444</v>
      </c>
      <c r="F18" s="277" t="s">
        <v>445</v>
      </c>
      <c r="G18" s="277"/>
      <c r="H18" s="277"/>
      <c r="I18" s="277"/>
      <c r="J18" s="277"/>
      <c r="K18" s="192"/>
    </row>
    <row r="19" spans="2:11" ht="15" customHeight="1" x14ac:dyDescent="0.3">
      <c r="B19" s="195"/>
      <c r="C19" s="196"/>
      <c r="D19" s="196"/>
      <c r="E19" s="197" t="s">
        <v>446</v>
      </c>
      <c r="F19" s="277" t="s">
        <v>447</v>
      </c>
      <c r="G19" s="277"/>
      <c r="H19" s="277"/>
      <c r="I19" s="277"/>
      <c r="J19" s="277"/>
      <c r="K19" s="192"/>
    </row>
    <row r="20" spans="2:11" ht="15" customHeight="1" x14ac:dyDescent="0.3">
      <c r="B20" s="195"/>
      <c r="C20" s="196"/>
      <c r="D20" s="196"/>
      <c r="E20" s="197" t="s">
        <v>448</v>
      </c>
      <c r="F20" s="277" t="s">
        <v>449</v>
      </c>
      <c r="G20" s="277"/>
      <c r="H20" s="277"/>
      <c r="I20" s="277"/>
      <c r="J20" s="277"/>
      <c r="K20" s="192"/>
    </row>
    <row r="21" spans="2:11" ht="15" customHeight="1" x14ac:dyDescent="0.3">
      <c r="B21" s="195"/>
      <c r="C21" s="196"/>
      <c r="D21" s="196"/>
      <c r="E21" s="197" t="s">
        <v>450</v>
      </c>
      <c r="F21" s="277" t="s">
        <v>451</v>
      </c>
      <c r="G21" s="277"/>
      <c r="H21" s="277"/>
      <c r="I21" s="277"/>
      <c r="J21" s="277"/>
      <c r="K21" s="192"/>
    </row>
    <row r="22" spans="2:11" ht="12.75" customHeight="1" x14ac:dyDescent="0.3">
      <c r="B22" s="195"/>
      <c r="C22" s="196"/>
      <c r="D22" s="196"/>
      <c r="E22" s="196"/>
      <c r="F22" s="196"/>
      <c r="G22" s="196"/>
      <c r="H22" s="196"/>
      <c r="I22" s="196"/>
      <c r="J22" s="196"/>
      <c r="K22" s="192"/>
    </row>
    <row r="23" spans="2:11" ht="15" customHeight="1" x14ac:dyDescent="0.3">
      <c r="B23" s="195"/>
      <c r="C23" s="277" t="s">
        <v>452</v>
      </c>
      <c r="D23" s="277"/>
      <c r="E23" s="277"/>
      <c r="F23" s="277"/>
      <c r="G23" s="277"/>
      <c r="H23" s="277"/>
      <c r="I23" s="277"/>
      <c r="J23" s="277"/>
      <c r="K23" s="192"/>
    </row>
    <row r="24" spans="2:11" ht="15" customHeight="1" x14ac:dyDescent="0.3">
      <c r="B24" s="195"/>
      <c r="C24" s="277" t="s">
        <v>453</v>
      </c>
      <c r="D24" s="277"/>
      <c r="E24" s="277"/>
      <c r="F24" s="277"/>
      <c r="G24" s="277"/>
      <c r="H24" s="277"/>
      <c r="I24" s="277"/>
      <c r="J24" s="277"/>
      <c r="K24" s="192"/>
    </row>
    <row r="25" spans="2:11" ht="15" customHeight="1" x14ac:dyDescent="0.3">
      <c r="B25" s="195"/>
      <c r="C25" s="194"/>
      <c r="D25" s="277" t="s">
        <v>454</v>
      </c>
      <c r="E25" s="277"/>
      <c r="F25" s="277"/>
      <c r="G25" s="277"/>
      <c r="H25" s="277"/>
      <c r="I25" s="277"/>
      <c r="J25" s="277"/>
      <c r="K25" s="192"/>
    </row>
    <row r="26" spans="2:11" ht="15" customHeight="1" x14ac:dyDescent="0.3">
      <c r="B26" s="195"/>
      <c r="C26" s="196"/>
      <c r="D26" s="277" t="s">
        <v>455</v>
      </c>
      <c r="E26" s="277"/>
      <c r="F26" s="277"/>
      <c r="G26" s="277"/>
      <c r="H26" s="277"/>
      <c r="I26" s="277"/>
      <c r="J26" s="277"/>
      <c r="K26" s="192"/>
    </row>
    <row r="27" spans="2:11" ht="12.75" customHeight="1" x14ac:dyDescent="0.3">
      <c r="B27" s="195"/>
      <c r="C27" s="196"/>
      <c r="D27" s="196"/>
      <c r="E27" s="196"/>
      <c r="F27" s="196"/>
      <c r="G27" s="196"/>
      <c r="H27" s="196"/>
      <c r="I27" s="196"/>
      <c r="J27" s="196"/>
      <c r="K27" s="192"/>
    </row>
    <row r="28" spans="2:11" ht="15" customHeight="1" x14ac:dyDescent="0.3">
      <c r="B28" s="195"/>
      <c r="C28" s="196"/>
      <c r="D28" s="277" t="s">
        <v>456</v>
      </c>
      <c r="E28" s="277"/>
      <c r="F28" s="277"/>
      <c r="G28" s="277"/>
      <c r="H28" s="277"/>
      <c r="I28" s="277"/>
      <c r="J28" s="277"/>
      <c r="K28" s="192"/>
    </row>
    <row r="29" spans="2:11" ht="15" customHeight="1" x14ac:dyDescent="0.3">
      <c r="B29" s="195"/>
      <c r="C29" s="196"/>
      <c r="D29" s="277" t="s">
        <v>457</v>
      </c>
      <c r="E29" s="277"/>
      <c r="F29" s="277"/>
      <c r="G29" s="277"/>
      <c r="H29" s="277"/>
      <c r="I29" s="277"/>
      <c r="J29" s="277"/>
      <c r="K29" s="192"/>
    </row>
    <row r="30" spans="2:11" ht="12.75" customHeight="1" x14ac:dyDescent="0.3">
      <c r="B30" s="195"/>
      <c r="C30" s="196"/>
      <c r="D30" s="196"/>
      <c r="E30" s="196"/>
      <c r="F30" s="196"/>
      <c r="G30" s="196"/>
      <c r="H30" s="196"/>
      <c r="I30" s="196"/>
      <c r="J30" s="196"/>
      <c r="K30" s="192"/>
    </row>
    <row r="31" spans="2:11" ht="15" customHeight="1" x14ac:dyDescent="0.3">
      <c r="B31" s="195"/>
      <c r="C31" s="196"/>
      <c r="D31" s="277" t="s">
        <v>458</v>
      </c>
      <c r="E31" s="277"/>
      <c r="F31" s="277"/>
      <c r="G31" s="277"/>
      <c r="H31" s="277"/>
      <c r="I31" s="277"/>
      <c r="J31" s="277"/>
      <c r="K31" s="192"/>
    </row>
    <row r="32" spans="2:11" ht="15" customHeight="1" x14ac:dyDescent="0.3">
      <c r="B32" s="195"/>
      <c r="C32" s="196"/>
      <c r="D32" s="277" t="s">
        <v>459</v>
      </c>
      <c r="E32" s="277"/>
      <c r="F32" s="277"/>
      <c r="G32" s="277"/>
      <c r="H32" s="277"/>
      <c r="I32" s="277"/>
      <c r="J32" s="277"/>
      <c r="K32" s="192"/>
    </row>
    <row r="33" spans="2:11" ht="15" customHeight="1" x14ac:dyDescent="0.3">
      <c r="B33" s="195"/>
      <c r="C33" s="196"/>
      <c r="D33" s="277" t="s">
        <v>460</v>
      </c>
      <c r="E33" s="277"/>
      <c r="F33" s="277"/>
      <c r="G33" s="277"/>
      <c r="H33" s="277"/>
      <c r="I33" s="277"/>
      <c r="J33" s="277"/>
      <c r="K33" s="192"/>
    </row>
    <row r="34" spans="2:11" ht="15" customHeight="1" x14ac:dyDescent="0.3">
      <c r="B34" s="195"/>
      <c r="C34" s="196"/>
      <c r="D34" s="194"/>
      <c r="E34" s="198" t="s">
        <v>65</v>
      </c>
      <c r="F34" s="194"/>
      <c r="G34" s="277" t="s">
        <v>461</v>
      </c>
      <c r="H34" s="277"/>
      <c r="I34" s="277"/>
      <c r="J34" s="277"/>
      <c r="K34" s="192"/>
    </row>
    <row r="35" spans="2:11" ht="30.75" customHeight="1" x14ac:dyDescent="0.3">
      <c r="B35" s="195"/>
      <c r="C35" s="196"/>
      <c r="D35" s="194"/>
      <c r="E35" s="198" t="s">
        <v>462</v>
      </c>
      <c r="F35" s="194"/>
      <c r="G35" s="277" t="s">
        <v>463</v>
      </c>
      <c r="H35" s="277"/>
      <c r="I35" s="277"/>
      <c r="J35" s="277"/>
      <c r="K35" s="192"/>
    </row>
    <row r="36" spans="2:11" ht="15" customHeight="1" x14ac:dyDescent="0.3">
      <c r="B36" s="195"/>
      <c r="C36" s="196"/>
      <c r="D36" s="194"/>
      <c r="E36" s="198" t="s">
        <v>36</v>
      </c>
      <c r="F36" s="194"/>
      <c r="G36" s="277" t="s">
        <v>464</v>
      </c>
      <c r="H36" s="277"/>
      <c r="I36" s="277"/>
      <c r="J36" s="277"/>
      <c r="K36" s="192"/>
    </row>
    <row r="37" spans="2:11" ht="15" customHeight="1" x14ac:dyDescent="0.3">
      <c r="B37" s="195"/>
      <c r="C37" s="196"/>
      <c r="D37" s="194"/>
      <c r="E37" s="198" t="s">
        <v>66</v>
      </c>
      <c r="F37" s="194"/>
      <c r="G37" s="277" t="s">
        <v>465</v>
      </c>
      <c r="H37" s="277"/>
      <c r="I37" s="277"/>
      <c r="J37" s="277"/>
      <c r="K37" s="192"/>
    </row>
    <row r="38" spans="2:11" ht="15" customHeight="1" x14ac:dyDescent="0.3">
      <c r="B38" s="195"/>
      <c r="C38" s="196"/>
      <c r="D38" s="194"/>
      <c r="E38" s="198" t="s">
        <v>67</v>
      </c>
      <c r="F38" s="194"/>
      <c r="G38" s="277" t="s">
        <v>466</v>
      </c>
      <c r="H38" s="277"/>
      <c r="I38" s="277"/>
      <c r="J38" s="277"/>
      <c r="K38" s="192"/>
    </row>
    <row r="39" spans="2:11" ht="15" customHeight="1" x14ac:dyDescent="0.3">
      <c r="B39" s="195"/>
      <c r="C39" s="196"/>
      <c r="D39" s="194"/>
      <c r="E39" s="198" t="s">
        <v>68</v>
      </c>
      <c r="F39" s="194"/>
      <c r="G39" s="277" t="s">
        <v>467</v>
      </c>
      <c r="H39" s="277"/>
      <c r="I39" s="277"/>
      <c r="J39" s="277"/>
      <c r="K39" s="192"/>
    </row>
    <row r="40" spans="2:11" ht="15" customHeight="1" x14ac:dyDescent="0.3">
      <c r="B40" s="195"/>
      <c r="C40" s="196"/>
      <c r="D40" s="194"/>
      <c r="E40" s="198" t="s">
        <v>468</v>
      </c>
      <c r="F40" s="194"/>
      <c r="G40" s="277" t="s">
        <v>469</v>
      </c>
      <c r="H40" s="277"/>
      <c r="I40" s="277"/>
      <c r="J40" s="277"/>
      <c r="K40" s="192"/>
    </row>
    <row r="41" spans="2:11" ht="15" customHeight="1" x14ac:dyDescent="0.3">
      <c r="B41" s="195"/>
      <c r="C41" s="196"/>
      <c r="D41" s="194"/>
      <c r="E41" s="198"/>
      <c r="F41" s="194"/>
      <c r="G41" s="277" t="s">
        <v>470</v>
      </c>
      <c r="H41" s="277"/>
      <c r="I41" s="277"/>
      <c r="J41" s="277"/>
      <c r="K41" s="192"/>
    </row>
    <row r="42" spans="2:11" ht="15" customHeight="1" x14ac:dyDescent="0.3">
      <c r="B42" s="195"/>
      <c r="C42" s="196"/>
      <c r="D42" s="194"/>
      <c r="E42" s="198" t="s">
        <v>471</v>
      </c>
      <c r="F42" s="194"/>
      <c r="G42" s="277" t="s">
        <v>472</v>
      </c>
      <c r="H42" s="277"/>
      <c r="I42" s="277"/>
      <c r="J42" s="277"/>
      <c r="K42" s="192"/>
    </row>
    <row r="43" spans="2:11" ht="15" customHeight="1" x14ac:dyDescent="0.3">
      <c r="B43" s="195"/>
      <c r="C43" s="196"/>
      <c r="D43" s="194"/>
      <c r="E43" s="198" t="s">
        <v>70</v>
      </c>
      <c r="F43" s="194"/>
      <c r="G43" s="277" t="s">
        <v>473</v>
      </c>
      <c r="H43" s="277"/>
      <c r="I43" s="277"/>
      <c r="J43" s="277"/>
      <c r="K43" s="192"/>
    </row>
    <row r="44" spans="2:11" ht="12.75" customHeight="1" x14ac:dyDescent="0.3">
      <c r="B44" s="195"/>
      <c r="C44" s="196"/>
      <c r="D44" s="194"/>
      <c r="E44" s="194"/>
      <c r="F44" s="194"/>
      <c r="G44" s="194"/>
      <c r="H44" s="194"/>
      <c r="I44" s="194"/>
      <c r="J44" s="194"/>
      <c r="K44" s="192"/>
    </row>
    <row r="45" spans="2:11" ht="15" customHeight="1" x14ac:dyDescent="0.3">
      <c r="B45" s="195"/>
      <c r="C45" s="196"/>
      <c r="D45" s="277" t="s">
        <v>474</v>
      </c>
      <c r="E45" s="277"/>
      <c r="F45" s="277"/>
      <c r="G45" s="277"/>
      <c r="H45" s="277"/>
      <c r="I45" s="277"/>
      <c r="J45" s="277"/>
      <c r="K45" s="192"/>
    </row>
    <row r="46" spans="2:11" ht="15" customHeight="1" x14ac:dyDescent="0.3">
      <c r="B46" s="195"/>
      <c r="C46" s="196"/>
      <c r="D46" s="196"/>
      <c r="E46" s="277" t="s">
        <v>475</v>
      </c>
      <c r="F46" s="277"/>
      <c r="G46" s="277"/>
      <c r="H46" s="277"/>
      <c r="I46" s="277"/>
      <c r="J46" s="277"/>
      <c r="K46" s="192"/>
    </row>
    <row r="47" spans="2:11" ht="15" customHeight="1" x14ac:dyDescent="0.3">
      <c r="B47" s="195"/>
      <c r="C47" s="196"/>
      <c r="D47" s="196"/>
      <c r="E47" s="277" t="s">
        <v>476</v>
      </c>
      <c r="F47" s="277"/>
      <c r="G47" s="277"/>
      <c r="H47" s="277"/>
      <c r="I47" s="277"/>
      <c r="J47" s="277"/>
      <c r="K47" s="192"/>
    </row>
    <row r="48" spans="2:11" ht="15" customHeight="1" x14ac:dyDescent="0.3">
      <c r="B48" s="195"/>
      <c r="C48" s="196"/>
      <c r="D48" s="196"/>
      <c r="E48" s="277" t="s">
        <v>477</v>
      </c>
      <c r="F48" s="277"/>
      <c r="G48" s="277"/>
      <c r="H48" s="277"/>
      <c r="I48" s="277"/>
      <c r="J48" s="277"/>
      <c r="K48" s="192"/>
    </row>
    <row r="49" spans="2:11" ht="15" customHeight="1" x14ac:dyDescent="0.3">
      <c r="B49" s="195"/>
      <c r="C49" s="196"/>
      <c r="D49" s="277" t="s">
        <v>478</v>
      </c>
      <c r="E49" s="277"/>
      <c r="F49" s="277"/>
      <c r="G49" s="277"/>
      <c r="H49" s="277"/>
      <c r="I49" s="277"/>
      <c r="J49" s="277"/>
      <c r="K49" s="192"/>
    </row>
    <row r="50" spans="2:11" ht="25.5" customHeight="1" x14ac:dyDescent="0.3">
      <c r="B50" s="191"/>
      <c r="C50" s="281" t="s">
        <v>479</v>
      </c>
      <c r="D50" s="281"/>
      <c r="E50" s="281"/>
      <c r="F50" s="281"/>
      <c r="G50" s="281"/>
      <c r="H50" s="281"/>
      <c r="I50" s="281"/>
      <c r="J50" s="281"/>
      <c r="K50" s="192"/>
    </row>
    <row r="51" spans="2:11" ht="5.25" customHeight="1" x14ac:dyDescent="0.3">
      <c r="B51" s="191"/>
      <c r="C51" s="193"/>
      <c r="D51" s="193"/>
      <c r="E51" s="193"/>
      <c r="F51" s="193"/>
      <c r="G51" s="193"/>
      <c r="H51" s="193"/>
      <c r="I51" s="193"/>
      <c r="J51" s="193"/>
      <c r="K51" s="192"/>
    </row>
    <row r="52" spans="2:11" ht="15" customHeight="1" x14ac:dyDescent="0.3">
      <c r="B52" s="191"/>
      <c r="C52" s="277" t="s">
        <v>480</v>
      </c>
      <c r="D52" s="277"/>
      <c r="E52" s="277"/>
      <c r="F52" s="277"/>
      <c r="G52" s="277"/>
      <c r="H52" s="277"/>
      <c r="I52" s="277"/>
      <c r="J52" s="277"/>
      <c r="K52" s="192"/>
    </row>
    <row r="53" spans="2:11" ht="15" customHeight="1" x14ac:dyDescent="0.3">
      <c r="B53" s="191"/>
      <c r="C53" s="277" t="s">
        <v>481</v>
      </c>
      <c r="D53" s="277"/>
      <c r="E53" s="277"/>
      <c r="F53" s="277"/>
      <c r="G53" s="277"/>
      <c r="H53" s="277"/>
      <c r="I53" s="277"/>
      <c r="J53" s="277"/>
      <c r="K53" s="192"/>
    </row>
    <row r="54" spans="2:11" ht="12.75" customHeight="1" x14ac:dyDescent="0.3">
      <c r="B54" s="191"/>
      <c r="C54" s="194"/>
      <c r="D54" s="194"/>
      <c r="E54" s="194"/>
      <c r="F54" s="194"/>
      <c r="G54" s="194"/>
      <c r="H54" s="194"/>
      <c r="I54" s="194"/>
      <c r="J54" s="194"/>
      <c r="K54" s="192"/>
    </row>
    <row r="55" spans="2:11" ht="15" customHeight="1" x14ac:dyDescent="0.3">
      <c r="B55" s="191"/>
      <c r="C55" s="277" t="s">
        <v>482</v>
      </c>
      <c r="D55" s="277"/>
      <c r="E55" s="277"/>
      <c r="F55" s="277"/>
      <c r="G55" s="277"/>
      <c r="H55" s="277"/>
      <c r="I55" s="277"/>
      <c r="J55" s="277"/>
      <c r="K55" s="192"/>
    </row>
    <row r="56" spans="2:11" ht="15" customHeight="1" x14ac:dyDescent="0.3">
      <c r="B56" s="191"/>
      <c r="C56" s="196"/>
      <c r="D56" s="277" t="s">
        <v>483</v>
      </c>
      <c r="E56" s="277"/>
      <c r="F56" s="277"/>
      <c r="G56" s="277"/>
      <c r="H56" s="277"/>
      <c r="I56" s="277"/>
      <c r="J56" s="277"/>
      <c r="K56" s="192"/>
    </row>
    <row r="57" spans="2:11" ht="15" customHeight="1" x14ac:dyDescent="0.3">
      <c r="B57" s="191"/>
      <c r="C57" s="196"/>
      <c r="D57" s="277" t="s">
        <v>484</v>
      </c>
      <c r="E57" s="277"/>
      <c r="F57" s="277"/>
      <c r="G57" s="277"/>
      <c r="H57" s="277"/>
      <c r="I57" s="277"/>
      <c r="J57" s="277"/>
      <c r="K57" s="192"/>
    </row>
    <row r="58" spans="2:11" ht="15" customHeight="1" x14ac:dyDescent="0.3">
      <c r="B58" s="191"/>
      <c r="C58" s="196"/>
      <c r="D58" s="277" t="s">
        <v>485</v>
      </c>
      <c r="E58" s="277"/>
      <c r="F58" s="277"/>
      <c r="G58" s="277"/>
      <c r="H58" s="277"/>
      <c r="I58" s="277"/>
      <c r="J58" s="277"/>
      <c r="K58" s="192"/>
    </row>
    <row r="59" spans="2:11" ht="15" customHeight="1" x14ac:dyDescent="0.3">
      <c r="B59" s="191"/>
      <c r="C59" s="196"/>
      <c r="D59" s="277" t="s">
        <v>486</v>
      </c>
      <c r="E59" s="277"/>
      <c r="F59" s="277"/>
      <c r="G59" s="277"/>
      <c r="H59" s="277"/>
      <c r="I59" s="277"/>
      <c r="J59" s="277"/>
      <c r="K59" s="192"/>
    </row>
    <row r="60" spans="2:11" ht="15" customHeight="1" x14ac:dyDescent="0.3">
      <c r="B60" s="191"/>
      <c r="C60" s="196"/>
      <c r="D60" s="278" t="s">
        <v>487</v>
      </c>
      <c r="E60" s="278"/>
      <c r="F60" s="278"/>
      <c r="G60" s="278"/>
      <c r="H60" s="278"/>
      <c r="I60" s="278"/>
      <c r="J60" s="278"/>
      <c r="K60" s="192"/>
    </row>
    <row r="61" spans="2:11" ht="15" customHeight="1" x14ac:dyDescent="0.3">
      <c r="B61" s="191"/>
      <c r="C61" s="196"/>
      <c r="D61" s="277" t="s">
        <v>488</v>
      </c>
      <c r="E61" s="277"/>
      <c r="F61" s="277"/>
      <c r="G61" s="277"/>
      <c r="H61" s="277"/>
      <c r="I61" s="277"/>
      <c r="J61" s="277"/>
      <c r="K61" s="192"/>
    </row>
    <row r="62" spans="2:11" ht="12.75" customHeight="1" x14ac:dyDescent="0.3">
      <c r="B62" s="191"/>
      <c r="C62" s="196"/>
      <c r="D62" s="196"/>
      <c r="E62" s="199"/>
      <c r="F62" s="196"/>
      <c r="G62" s="196"/>
      <c r="H62" s="196"/>
      <c r="I62" s="196"/>
      <c r="J62" s="196"/>
      <c r="K62" s="192"/>
    </row>
    <row r="63" spans="2:11" ht="15" customHeight="1" x14ac:dyDescent="0.3">
      <c r="B63" s="191"/>
      <c r="C63" s="196"/>
      <c r="D63" s="277" t="s">
        <v>489</v>
      </c>
      <c r="E63" s="277"/>
      <c r="F63" s="277"/>
      <c r="G63" s="277"/>
      <c r="H63" s="277"/>
      <c r="I63" s="277"/>
      <c r="J63" s="277"/>
      <c r="K63" s="192"/>
    </row>
    <row r="64" spans="2:11" ht="15" customHeight="1" x14ac:dyDescent="0.3">
      <c r="B64" s="191"/>
      <c r="C64" s="196"/>
      <c r="D64" s="278" t="s">
        <v>490</v>
      </c>
      <c r="E64" s="278"/>
      <c r="F64" s="278"/>
      <c r="G64" s="278"/>
      <c r="H64" s="278"/>
      <c r="I64" s="278"/>
      <c r="J64" s="278"/>
      <c r="K64" s="192"/>
    </row>
    <row r="65" spans="2:11" ht="15" customHeight="1" x14ac:dyDescent="0.3">
      <c r="B65" s="191"/>
      <c r="C65" s="196"/>
      <c r="D65" s="277" t="s">
        <v>491</v>
      </c>
      <c r="E65" s="277"/>
      <c r="F65" s="277"/>
      <c r="G65" s="277"/>
      <c r="H65" s="277"/>
      <c r="I65" s="277"/>
      <c r="J65" s="277"/>
      <c r="K65" s="192"/>
    </row>
    <row r="66" spans="2:11" ht="15" customHeight="1" x14ac:dyDescent="0.3">
      <c r="B66" s="191"/>
      <c r="C66" s="196"/>
      <c r="D66" s="277" t="s">
        <v>492</v>
      </c>
      <c r="E66" s="277"/>
      <c r="F66" s="277"/>
      <c r="G66" s="277"/>
      <c r="H66" s="277"/>
      <c r="I66" s="277"/>
      <c r="J66" s="277"/>
      <c r="K66" s="192"/>
    </row>
    <row r="67" spans="2:11" ht="15" customHeight="1" x14ac:dyDescent="0.3">
      <c r="B67" s="191"/>
      <c r="C67" s="196"/>
      <c r="D67" s="277" t="s">
        <v>493</v>
      </c>
      <c r="E67" s="277"/>
      <c r="F67" s="277"/>
      <c r="G67" s="277"/>
      <c r="H67" s="277"/>
      <c r="I67" s="277"/>
      <c r="J67" s="277"/>
      <c r="K67" s="192"/>
    </row>
    <row r="68" spans="2:11" ht="15" customHeight="1" x14ac:dyDescent="0.3">
      <c r="B68" s="191"/>
      <c r="C68" s="196"/>
      <c r="D68" s="277" t="s">
        <v>494</v>
      </c>
      <c r="E68" s="277"/>
      <c r="F68" s="277"/>
      <c r="G68" s="277"/>
      <c r="H68" s="277"/>
      <c r="I68" s="277"/>
      <c r="J68" s="277"/>
      <c r="K68" s="192"/>
    </row>
    <row r="69" spans="2:11" ht="12.75" customHeight="1" x14ac:dyDescent="0.3">
      <c r="B69" s="200"/>
      <c r="C69" s="201"/>
      <c r="D69" s="201"/>
      <c r="E69" s="201"/>
      <c r="F69" s="201"/>
      <c r="G69" s="201"/>
      <c r="H69" s="201"/>
      <c r="I69" s="201"/>
      <c r="J69" s="201"/>
      <c r="K69" s="202"/>
    </row>
    <row r="70" spans="2:11" ht="18.75" customHeight="1" x14ac:dyDescent="0.3">
      <c r="B70" s="203"/>
      <c r="C70" s="203"/>
      <c r="D70" s="203"/>
      <c r="E70" s="203"/>
      <c r="F70" s="203"/>
      <c r="G70" s="203"/>
      <c r="H70" s="203"/>
      <c r="I70" s="203"/>
      <c r="J70" s="203"/>
      <c r="K70" s="204"/>
    </row>
    <row r="71" spans="2:11" ht="18.75" customHeight="1" x14ac:dyDescent="0.3">
      <c r="B71" s="204"/>
      <c r="C71" s="204"/>
      <c r="D71" s="204"/>
      <c r="E71" s="204"/>
      <c r="F71" s="204"/>
      <c r="G71" s="204"/>
      <c r="H71" s="204"/>
      <c r="I71" s="204"/>
      <c r="J71" s="204"/>
      <c r="K71" s="204"/>
    </row>
    <row r="72" spans="2:11" ht="7.5" customHeight="1" x14ac:dyDescent="0.3">
      <c r="B72" s="205"/>
      <c r="C72" s="206"/>
      <c r="D72" s="206"/>
      <c r="E72" s="206"/>
      <c r="F72" s="206"/>
      <c r="G72" s="206"/>
      <c r="H72" s="206"/>
      <c r="I72" s="206"/>
      <c r="J72" s="206"/>
      <c r="K72" s="207"/>
    </row>
    <row r="73" spans="2:11" ht="45" customHeight="1" x14ac:dyDescent="0.3">
      <c r="B73" s="208"/>
      <c r="C73" s="279" t="s">
        <v>47</v>
      </c>
      <c r="D73" s="279"/>
      <c r="E73" s="279"/>
      <c r="F73" s="279"/>
      <c r="G73" s="279"/>
      <c r="H73" s="279"/>
      <c r="I73" s="279"/>
      <c r="J73" s="279"/>
      <c r="K73" s="209"/>
    </row>
    <row r="74" spans="2:11" ht="17.25" customHeight="1" x14ac:dyDescent="0.3">
      <c r="B74" s="208"/>
      <c r="C74" s="210" t="s">
        <v>495</v>
      </c>
      <c r="D74" s="210"/>
      <c r="E74" s="210"/>
      <c r="F74" s="210" t="s">
        <v>496</v>
      </c>
      <c r="G74" s="211"/>
      <c r="H74" s="210" t="s">
        <v>66</v>
      </c>
      <c r="I74" s="210" t="s">
        <v>37</v>
      </c>
      <c r="J74" s="210" t="s">
        <v>497</v>
      </c>
      <c r="K74" s="209"/>
    </row>
    <row r="75" spans="2:11" ht="17.25" customHeight="1" x14ac:dyDescent="0.3">
      <c r="B75" s="208"/>
      <c r="C75" s="212" t="s">
        <v>498</v>
      </c>
      <c r="D75" s="212"/>
      <c r="E75" s="212"/>
      <c r="F75" s="213" t="s">
        <v>499</v>
      </c>
      <c r="G75" s="214"/>
      <c r="H75" s="212"/>
      <c r="I75" s="212"/>
      <c r="J75" s="212" t="s">
        <v>500</v>
      </c>
      <c r="K75" s="209"/>
    </row>
    <row r="76" spans="2:11" ht="5.25" customHeight="1" x14ac:dyDescent="0.3">
      <c r="B76" s="208"/>
      <c r="C76" s="215"/>
      <c r="D76" s="215"/>
      <c r="E76" s="215"/>
      <c r="F76" s="215"/>
      <c r="G76" s="216"/>
      <c r="H76" s="215"/>
      <c r="I76" s="215"/>
      <c r="J76" s="215"/>
      <c r="K76" s="209"/>
    </row>
    <row r="77" spans="2:11" ht="15" customHeight="1" x14ac:dyDescent="0.3">
      <c r="B77" s="208"/>
      <c r="C77" s="198" t="s">
        <v>36</v>
      </c>
      <c r="D77" s="215"/>
      <c r="E77" s="215"/>
      <c r="F77" s="217" t="s">
        <v>501</v>
      </c>
      <c r="G77" s="216"/>
      <c r="H77" s="198" t="s">
        <v>502</v>
      </c>
      <c r="I77" s="198" t="s">
        <v>503</v>
      </c>
      <c r="J77" s="198">
        <v>20</v>
      </c>
      <c r="K77" s="209"/>
    </row>
    <row r="78" spans="2:11" ht="15" customHeight="1" x14ac:dyDescent="0.3">
      <c r="B78" s="208"/>
      <c r="C78" s="198" t="s">
        <v>504</v>
      </c>
      <c r="D78" s="198"/>
      <c r="E78" s="198"/>
      <c r="F78" s="217" t="s">
        <v>501</v>
      </c>
      <c r="G78" s="216"/>
      <c r="H78" s="198" t="s">
        <v>505</v>
      </c>
      <c r="I78" s="198" t="s">
        <v>503</v>
      </c>
      <c r="J78" s="198">
        <v>120</v>
      </c>
      <c r="K78" s="209"/>
    </row>
    <row r="79" spans="2:11" ht="15" customHeight="1" x14ac:dyDescent="0.3">
      <c r="B79" s="218"/>
      <c r="C79" s="198" t="s">
        <v>506</v>
      </c>
      <c r="D79" s="198"/>
      <c r="E79" s="198"/>
      <c r="F79" s="217" t="s">
        <v>507</v>
      </c>
      <c r="G79" s="216"/>
      <c r="H79" s="198" t="s">
        <v>508</v>
      </c>
      <c r="I79" s="198" t="s">
        <v>503</v>
      </c>
      <c r="J79" s="198">
        <v>50</v>
      </c>
      <c r="K79" s="209"/>
    </row>
    <row r="80" spans="2:11" ht="15" customHeight="1" x14ac:dyDescent="0.3">
      <c r="B80" s="218"/>
      <c r="C80" s="198" t="s">
        <v>509</v>
      </c>
      <c r="D80" s="198"/>
      <c r="E80" s="198"/>
      <c r="F80" s="217" t="s">
        <v>501</v>
      </c>
      <c r="G80" s="216"/>
      <c r="H80" s="198" t="s">
        <v>510</v>
      </c>
      <c r="I80" s="198" t="s">
        <v>511</v>
      </c>
      <c r="J80" s="198"/>
      <c r="K80" s="209"/>
    </row>
    <row r="81" spans="2:11" ht="15" customHeight="1" x14ac:dyDescent="0.3">
      <c r="B81" s="218"/>
      <c r="C81" s="219" t="s">
        <v>512</v>
      </c>
      <c r="D81" s="219"/>
      <c r="E81" s="219"/>
      <c r="F81" s="220" t="s">
        <v>507</v>
      </c>
      <c r="G81" s="219"/>
      <c r="H81" s="219" t="s">
        <v>513</v>
      </c>
      <c r="I81" s="219" t="s">
        <v>503</v>
      </c>
      <c r="J81" s="219">
        <v>15</v>
      </c>
      <c r="K81" s="209"/>
    </row>
    <row r="82" spans="2:11" ht="15" customHeight="1" x14ac:dyDescent="0.3">
      <c r="B82" s="218"/>
      <c r="C82" s="219" t="s">
        <v>514</v>
      </c>
      <c r="D82" s="219"/>
      <c r="E82" s="219"/>
      <c r="F82" s="220" t="s">
        <v>507</v>
      </c>
      <c r="G82" s="219"/>
      <c r="H82" s="219" t="s">
        <v>515</v>
      </c>
      <c r="I82" s="219" t="s">
        <v>503</v>
      </c>
      <c r="J82" s="219">
        <v>15</v>
      </c>
      <c r="K82" s="209"/>
    </row>
    <row r="83" spans="2:11" ht="15" customHeight="1" x14ac:dyDescent="0.3">
      <c r="B83" s="218"/>
      <c r="C83" s="219" t="s">
        <v>516</v>
      </c>
      <c r="D83" s="219"/>
      <c r="E83" s="219"/>
      <c r="F83" s="220" t="s">
        <v>507</v>
      </c>
      <c r="G83" s="219"/>
      <c r="H83" s="219" t="s">
        <v>517</v>
      </c>
      <c r="I83" s="219" t="s">
        <v>503</v>
      </c>
      <c r="J83" s="219">
        <v>20</v>
      </c>
      <c r="K83" s="209"/>
    </row>
    <row r="84" spans="2:11" ht="15" customHeight="1" x14ac:dyDescent="0.3">
      <c r="B84" s="218"/>
      <c r="C84" s="219" t="s">
        <v>518</v>
      </c>
      <c r="D84" s="219"/>
      <c r="E84" s="219"/>
      <c r="F84" s="220" t="s">
        <v>507</v>
      </c>
      <c r="G84" s="219"/>
      <c r="H84" s="219" t="s">
        <v>519</v>
      </c>
      <c r="I84" s="219" t="s">
        <v>503</v>
      </c>
      <c r="J84" s="219">
        <v>20</v>
      </c>
      <c r="K84" s="209"/>
    </row>
    <row r="85" spans="2:11" ht="15" customHeight="1" x14ac:dyDescent="0.3">
      <c r="B85" s="218"/>
      <c r="C85" s="198" t="s">
        <v>520</v>
      </c>
      <c r="D85" s="198"/>
      <c r="E85" s="198"/>
      <c r="F85" s="217" t="s">
        <v>507</v>
      </c>
      <c r="G85" s="216"/>
      <c r="H85" s="198" t="s">
        <v>521</v>
      </c>
      <c r="I85" s="198" t="s">
        <v>503</v>
      </c>
      <c r="J85" s="198">
        <v>50</v>
      </c>
      <c r="K85" s="209"/>
    </row>
    <row r="86" spans="2:11" ht="15" customHeight="1" x14ac:dyDescent="0.3">
      <c r="B86" s="218"/>
      <c r="C86" s="198" t="s">
        <v>522</v>
      </c>
      <c r="D86" s="198"/>
      <c r="E86" s="198"/>
      <c r="F86" s="217" t="s">
        <v>507</v>
      </c>
      <c r="G86" s="216"/>
      <c r="H86" s="198" t="s">
        <v>523</v>
      </c>
      <c r="I86" s="198" t="s">
        <v>503</v>
      </c>
      <c r="J86" s="198">
        <v>20</v>
      </c>
      <c r="K86" s="209"/>
    </row>
    <row r="87" spans="2:11" ht="15" customHeight="1" x14ac:dyDescent="0.3">
      <c r="B87" s="218"/>
      <c r="C87" s="198" t="s">
        <v>524</v>
      </c>
      <c r="D87" s="198"/>
      <c r="E87" s="198"/>
      <c r="F87" s="217" t="s">
        <v>507</v>
      </c>
      <c r="G87" s="216"/>
      <c r="H87" s="198" t="s">
        <v>525</v>
      </c>
      <c r="I87" s="198" t="s">
        <v>503</v>
      </c>
      <c r="J87" s="198">
        <v>20</v>
      </c>
      <c r="K87" s="209"/>
    </row>
    <row r="88" spans="2:11" ht="15" customHeight="1" x14ac:dyDescent="0.3">
      <c r="B88" s="218"/>
      <c r="C88" s="198" t="s">
        <v>526</v>
      </c>
      <c r="D88" s="198"/>
      <c r="E88" s="198"/>
      <c r="F88" s="217" t="s">
        <v>507</v>
      </c>
      <c r="G88" s="216"/>
      <c r="H88" s="198" t="s">
        <v>527</v>
      </c>
      <c r="I88" s="198" t="s">
        <v>503</v>
      </c>
      <c r="J88" s="198">
        <v>50</v>
      </c>
      <c r="K88" s="209"/>
    </row>
    <row r="89" spans="2:11" ht="15" customHeight="1" x14ac:dyDescent="0.3">
      <c r="B89" s="218"/>
      <c r="C89" s="198" t="s">
        <v>528</v>
      </c>
      <c r="D89" s="198"/>
      <c r="E89" s="198"/>
      <c r="F89" s="217" t="s">
        <v>507</v>
      </c>
      <c r="G89" s="216"/>
      <c r="H89" s="198" t="s">
        <v>528</v>
      </c>
      <c r="I89" s="198" t="s">
        <v>503</v>
      </c>
      <c r="J89" s="198">
        <v>50</v>
      </c>
      <c r="K89" s="209"/>
    </row>
    <row r="90" spans="2:11" ht="15" customHeight="1" x14ac:dyDescent="0.3">
      <c r="B90" s="218"/>
      <c r="C90" s="198" t="s">
        <v>71</v>
      </c>
      <c r="D90" s="198"/>
      <c r="E90" s="198"/>
      <c r="F90" s="217" t="s">
        <v>507</v>
      </c>
      <c r="G90" s="216"/>
      <c r="H90" s="198" t="s">
        <v>529</v>
      </c>
      <c r="I90" s="198" t="s">
        <v>503</v>
      </c>
      <c r="J90" s="198">
        <v>255</v>
      </c>
      <c r="K90" s="209"/>
    </row>
    <row r="91" spans="2:11" ht="15" customHeight="1" x14ac:dyDescent="0.3">
      <c r="B91" s="218"/>
      <c r="C91" s="198" t="s">
        <v>530</v>
      </c>
      <c r="D91" s="198"/>
      <c r="E91" s="198"/>
      <c r="F91" s="217" t="s">
        <v>501</v>
      </c>
      <c r="G91" s="216"/>
      <c r="H91" s="198" t="s">
        <v>531</v>
      </c>
      <c r="I91" s="198" t="s">
        <v>532</v>
      </c>
      <c r="J91" s="198"/>
      <c r="K91" s="209"/>
    </row>
    <row r="92" spans="2:11" ht="15" customHeight="1" x14ac:dyDescent="0.3">
      <c r="B92" s="218"/>
      <c r="C92" s="198" t="s">
        <v>533</v>
      </c>
      <c r="D92" s="198"/>
      <c r="E92" s="198"/>
      <c r="F92" s="217" t="s">
        <v>501</v>
      </c>
      <c r="G92" s="216"/>
      <c r="H92" s="198" t="s">
        <v>534</v>
      </c>
      <c r="I92" s="198" t="s">
        <v>535</v>
      </c>
      <c r="J92" s="198"/>
      <c r="K92" s="209"/>
    </row>
    <row r="93" spans="2:11" ht="15" customHeight="1" x14ac:dyDescent="0.3">
      <c r="B93" s="218"/>
      <c r="C93" s="198" t="s">
        <v>536</v>
      </c>
      <c r="D93" s="198"/>
      <c r="E93" s="198"/>
      <c r="F93" s="217" t="s">
        <v>501</v>
      </c>
      <c r="G93" s="216"/>
      <c r="H93" s="198" t="s">
        <v>536</v>
      </c>
      <c r="I93" s="198" t="s">
        <v>535</v>
      </c>
      <c r="J93" s="198"/>
      <c r="K93" s="209"/>
    </row>
    <row r="94" spans="2:11" ht="15" customHeight="1" x14ac:dyDescent="0.3">
      <c r="B94" s="218"/>
      <c r="C94" s="198" t="s">
        <v>23</v>
      </c>
      <c r="D94" s="198"/>
      <c r="E94" s="198"/>
      <c r="F94" s="217" t="s">
        <v>501</v>
      </c>
      <c r="G94" s="216"/>
      <c r="H94" s="198" t="s">
        <v>537</v>
      </c>
      <c r="I94" s="198" t="s">
        <v>535</v>
      </c>
      <c r="J94" s="198"/>
      <c r="K94" s="209"/>
    </row>
    <row r="95" spans="2:11" ht="15" customHeight="1" x14ac:dyDescent="0.3">
      <c r="B95" s="218"/>
      <c r="C95" s="198" t="s">
        <v>33</v>
      </c>
      <c r="D95" s="198"/>
      <c r="E95" s="198"/>
      <c r="F95" s="217" t="s">
        <v>501</v>
      </c>
      <c r="G95" s="216"/>
      <c r="H95" s="198" t="s">
        <v>538</v>
      </c>
      <c r="I95" s="198" t="s">
        <v>535</v>
      </c>
      <c r="J95" s="198"/>
      <c r="K95" s="209"/>
    </row>
    <row r="96" spans="2:11" ht="15" customHeight="1" x14ac:dyDescent="0.3">
      <c r="B96" s="221"/>
      <c r="C96" s="222"/>
      <c r="D96" s="222"/>
      <c r="E96" s="222"/>
      <c r="F96" s="222"/>
      <c r="G96" s="222"/>
      <c r="H96" s="222"/>
      <c r="I96" s="222"/>
      <c r="J96" s="222"/>
      <c r="K96" s="223"/>
    </row>
    <row r="97" spans="2:11" ht="18.75" customHeight="1" x14ac:dyDescent="0.3">
      <c r="B97" s="224"/>
      <c r="C97" s="225"/>
      <c r="D97" s="225"/>
      <c r="E97" s="225"/>
      <c r="F97" s="225"/>
      <c r="G97" s="225"/>
      <c r="H97" s="225"/>
      <c r="I97" s="225"/>
      <c r="J97" s="225"/>
      <c r="K97" s="224"/>
    </row>
    <row r="98" spans="2:11" ht="18.75" customHeight="1" x14ac:dyDescent="0.3">
      <c r="B98" s="204"/>
      <c r="C98" s="204"/>
      <c r="D98" s="204"/>
      <c r="E98" s="204"/>
      <c r="F98" s="204"/>
      <c r="G98" s="204"/>
      <c r="H98" s="204"/>
      <c r="I98" s="204"/>
      <c r="J98" s="204"/>
      <c r="K98" s="204"/>
    </row>
    <row r="99" spans="2:11" ht="7.5" customHeight="1" x14ac:dyDescent="0.3">
      <c r="B99" s="205"/>
      <c r="C99" s="206"/>
      <c r="D99" s="206"/>
      <c r="E99" s="206"/>
      <c r="F99" s="206"/>
      <c r="G99" s="206"/>
      <c r="H99" s="206"/>
      <c r="I99" s="206"/>
      <c r="J99" s="206"/>
      <c r="K99" s="207"/>
    </row>
    <row r="100" spans="2:11" ht="45" customHeight="1" x14ac:dyDescent="0.3">
      <c r="B100" s="208"/>
      <c r="C100" s="279" t="s">
        <v>539</v>
      </c>
      <c r="D100" s="279"/>
      <c r="E100" s="279"/>
      <c r="F100" s="279"/>
      <c r="G100" s="279"/>
      <c r="H100" s="279"/>
      <c r="I100" s="279"/>
      <c r="J100" s="279"/>
      <c r="K100" s="209"/>
    </row>
    <row r="101" spans="2:11" ht="17.25" customHeight="1" x14ac:dyDescent="0.3">
      <c r="B101" s="208"/>
      <c r="C101" s="210" t="s">
        <v>495</v>
      </c>
      <c r="D101" s="210"/>
      <c r="E101" s="210"/>
      <c r="F101" s="210" t="s">
        <v>496</v>
      </c>
      <c r="G101" s="211"/>
      <c r="H101" s="210" t="s">
        <v>66</v>
      </c>
      <c r="I101" s="210" t="s">
        <v>37</v>
      </c>
      <c r="J101" s="210" t="s">
        <v>497</v>
      </c>
      <c r="K101" s="209"/>
    </row>
    <row r="102" spans="2:11" ht="17.25" customHeight="1" x14ac:dyDescent="0.3">
      <c r="B102" s="208"/>
      <c r="C102" s="212" t="s">
        <v>498</v>
      </c>
      <c r="D102" s="212"/>
      <c r="E102" s="212"/>
      <c r="F102" s="213" t="s">
        <v>499</v>
      </c>
      <c r="G102" s="214"/>
      <c r="H102" s="212"/>
      <c r="I102" s="212"/>
      <c r="J102" s="212" t="s">
        <v>500</v>
      </c>
      <c r="K102" s="209"/>
    </row>
    <row r="103" spans="2:11" ht="5.25" customHeight="1" x14ac:dyDescent="0.3">
      <c r="B103" s="208"/>
      <c r="C103" s="210"/>
      <c r="D103" s="210"/>
      <c r="E103" s="210"/>
      <c r="F103" s="210"/>
      <c r="G103" s="226"/>
      <c r="H103" s="210"/>
      <c r="I103" s="210"/>
      <c r="J103" s="210"/>
      <c r="K103" s="209"/>
    </row>
    <row r="104" spans="2:11" ht="15" customHeight="1" x14ac:dyDescent="0.3">
      <c r="B104" s="208"/>
      <c r="C104" s="198" t="s">
        <v>36</v>
      </c>
      <c r="D104" s="215"/>
      <c r="E104" s="215"/>
      <c r="F104" s="217" t="s">
        <v>501</v>
      </c>
      <c r="G104" s="226"/>
      <c r="H104" s="198" t="s">
        <v>540</v>
      </c>
      <c r="I104" s="198" t="s">
        <v>503</v>
      </c>
      <c r="J104" s="198">
        <v>20</v>
      </c>
      <c r="K104" s="209"/>
    </row>
    <row r="105" spans="2:11" ht="15" customHeight="1" x14ac:dyDescent="0.3">
      <c r="B105" s="208"/>
      <c r="C105" s="198" t="s">
        <v>504</v>
      </c>
      <c r="D105" s="198"/>
      <c r="E105" s="198"/>
      <c r="F105" s="217" t="s">
        <v>501</v>
      </c>
      <c r="G105" s="198"/>
      <c r="H105" s="198" t="s">
        <v>540</v>
      </c>
      <c r="I105" s="198" t="s">
        <v>503</v>
      </c>
      <c r="J105" s="198">
        <v>120</v>
      </c>
      <c r="K105" s="209"/>
    </row>
    <row r="106" spans="2:11" ht="15" customHeight="1" x14ac:dyDescent="0.3">
      <c r="B106" s="218"/>
      <c r="C106" s="198" t="s">
        <v>506</v>
      </c>
      <c r="D106" s="198"/>
      <c r="E106" s="198"/>
      <c r="F106" s="217" t="s">
        <v>507</v>
      </c>
      <c r="G106" s="198"/>
      <c r="H106" s="198" t="s">
        <v>540</v>
      </c>
      <c r="I106" s="198" t="s">
        <v>503</v>
      </c>
      <c r="J106" s="198">
        <v>50</v>
      </c>
      <c r="K106" s="209"/>
    </row>
    <row r="107" spans="2:11" ht="15" customHeight="1" x14ac:dyDescent="0.3">
      <c r="B107" s="218"/>
      <c r="C107" s="198" t="s">
        <v>509</v>
      </c>
      <c r="D107" s="198"/>
      <c r="E107" s="198"/>
      <c r="F107" s="217" t="s">
        <v>501</v>
      </c>
      <c r="G107" s="198"/>
      <c r="H107" s="198" t="s">
        <v>540</v>
      </c>
      <c r="I107" s="198" t="s">
        <v>511</v>
      </c>
      <c r="J107" s="198"/>
      <c r="K107" s="209"/>
    </row>
    <row r="108" spans="2:11" ht="15" customHeight="1" x14ac:dyDescent="0.3">
      <c r="B108" s="218"/>
      <c r="C108" s="198" t="s">
        <v>520</v>
      </c>
      <c r="D108" s="198"/>
      <c r="E108" s="198"/>
      <c r="F108" s="217" t="s">
        <v>507</v>
      </c>
      <c r="G108" s="198"/>
      <c r="H108" s="198" t="s">
        <v>540</v>
      </c>
      <c r="I108" s="198" t="s">
        <v>503</v>
      </c>
      <c r="J108" s="198">
        <v>50</v>
      </c>
      <c r="K108" s="209"/>
    </row>
    <row r="109" spans="2:11" ht="15" customHeight="1" x14ac:dyDescent="0.3">
      <c r="B109" s="218"/>
      <c r="C109" s="198" t="s">
        <v>528</v>
      </c>
      <c r="D109" s="198"/>
      <c r="E109" s="198"/>
      <c r="F109" s="217" t="s">
        <v>507</v>
      </c>
      <c r="G109" s="198"/>
      <c r="H109" s="198" t="s">
        <v>540</v>
      </c>
      <c r="I109" s="198" t="s">
        <v>503</v>
      </c>
      <c r="J109" s="198">
        <v>50</v>
      </c>
      <c r="K109" s="209"/>
    </row>
    <row r="110" spans="2:11" ht="15" customHeight="1" x14ac:dyDescent="0.3">
      <c r="B110" s="218"/>
      <c r="C110" s="198" t="s">
        <v>526</v>
      </c>
      <c r="D110" s="198"/>
      <c r="E110" s="198"/>
      <c r="F110" s="217" t="s">
        <v>507</v>
      </c>
      <c r="G110" s="198"/>
      <c r="H110" s="198" t="s">
        <v>540</v>
      </c>
      <c r="I110" s="198" t="s">
        <v>503</v>
      </c>
      <c r="J110" s="198">
        <v>50</v>
      </c>
      <c r="K110" s="209"/>
    </row>
    <row r="111" spans="2:11" ht="15" customHeight="1" x14ac:dyDescent="0.3">
      <c r="B111" s="218"/>
      <c r="C111" s="198" t="s">
        <v>36</v>
      </c>
      <c r="D111" s="198"/>
      <c r="E111" s="198"/>
      <c r="F111" s="217" t="s">
        <v>501</v>
      </c>
      <c r="G111" s="198"/>
      <c r="H111" s="198" t="s">
        <v>541</v>
      </c>
      <c r="I111" s="198" t="s">
        <v>503</v>
      </c>
      <c r="J111" s="198">
        <v>20</v>
      </c>
      <c r="K111" s="209"/>
    </row>
    <row r="112" spans="2:11" ht="15" customHeight="1" x14ac:dyDescent="0.3">
      <c r="B112" s="218"/>
      <c r="C112" s="198" t="s">
        <v>542</v>
      </c>
      <c r="D112" s="198"/>
      <c r="E112" s="198"/>
      <c r="F112" s="217" t="s">
        <v>501</v>
      </c>
      <c r="G112" s="198"/>
      <c r="H112" s="198" t="s">
        <v>543</v>
      </c>
      <c r="I112" s="198" t="s">
        <v>503</v>
      </c>
      <c r="J112" s="198">
        <v>120</v>
      </c>
      <c r="K112" s="209"/>
    </row>
    <row r="113" spans="2:11" ht="15" customHeight="1" x14ac:dyDescent="0.3">
      <c r="B113" s="218"/>
      <c r="C113" s="198" t="s">
        <v>23</v>
      </c>
      <c r="D113" s="198"/>
      <c r="E113" s="198"/>
      <c r="F113" s="217" t="s">
        <v>501</v>
      </c>
      <c r="G113" s="198"/>
      <c r="H113" s="198" t="s">
        <v>544</v>
      </c>
      <c r="I113" s="198" t="s">
        <v>535</v>
      </c>
      <c r="J113" s="198"/>
      <c r="K113" s="209"/>
    </row>
    <row r="114" spans="2:11" ht="15" customHeight="1" x14ac:dyDescent="0.3">
      <c r="B114" s="218"/>
      <c r="C114" s="198" t="s">
        <v>33</v>
      </c>
      <c r="D114" s="198"/>
      <c r="E114" s="198"/>
      <c r="F114" s="217" t="s">
        <v>501</v>
      </c>
      <c r="G114" s="198"/>
      <c r="H114" s="198" t="s">
        <v>545</v>
      </c>
      <c r="I114" s="198" t="s">
        <v>535</v>
      </c>
      <c r="J114" s="198"/>
      <c r="K114" s="209"/>
    </row>
    <row r="115" spans="2:11" ht="15" customHeight="1" x14ac:dyDescent="0.3">
      <c r="B115" s="218"/>
      <c r="C115" s="198" t="s">
        <v>37</v>
      </c>
      <c r="D115" s="198"/>
      <c r="E115" s="198"/>
      <c r="F115" s="217" t="s">
        <v>501</v>
      </c>
      <c r="G115" s="198"/>
      <c r="H115" s="198" t="s">
        <v>546</v>
      </c>
      <c r="I115" s="198" t="s">
        <v>547</v>
      </c>
      <c r="J115" s="198"/>
      <c r="K115" s="209"/>
    </row>
    <row r="116" spans="2:11" ht="15" customHeight="1" x14ac:dyDescent="0.3">
      <c r="B116" s="221"/>
      <c r="C116" s="227"/>
      <c r="D116" s="227"/>
      <c r="E116" s="227"/>
      <c r="F116" s="227"/>
      <c r="G116" s="227"/>
      <c r="H116" s="227"/>
      <c r="I116" s="227"/>
      <c r="J116" s="227"/>
      <c r="K116" s="223"/>
    </row>
    <row r="117" spans="2:11" ht="18.75" customHeight="1" x14ac:dyDescent="0.3">
      <c r="B117" s="228"/>
      <c r="C117" s="194"/>
      <c r="D117" s="194"/>
      <c r="E117" s="194"/>
      <c r="F117" s="229"/>
      <c r="G117" s="194"/>
      <c r="H117" s="194"/>
      <c r="I117" s="194"/>
      <c r="J117" s="194"/>
      <c r="K117" s="228"/>
    </row>
    <row r="118" spans="2:11" ht="18.75" customHeight="1" x14ac:dyDescent="0.3">
      <c r="B118" s="204"/>
      <c r="C118" s="204"/>
      <c r="D118" s="204"/>
      <c r="E118" s="204"/>
      <c r="F118" s="204"/>
      <c r="G118" s="204"/>
      <c r="H118" s="204"/>
      <c r="I118" s="204"/>
      <c r="J118" s="204"/>
      <c r="K118" s="204"/>
    </row>
    <row r="119" spans="2:11" ht="7.5" customHeight="1" x14ac:dyDescent="0.3">
      <c r="B119" s="230"/>
      <c r="C119" s="231"/>
      <c r="D119" s="231"/>
      <c r="E119" s="231"/>
      <c r="F119" s="231"/>
      <c r="G119" s="231"/>
      <c r="H119" s="231"/>
      <c r="I119" s="231"/>
      <c r="J119" s="231"/>
      <c r="K119" s="232"/>
    </row>
    <row r="120" spans="2:11" ht="45" customHeight="1" x14ac:dyDescent="0.3">
      <c r="B120" s="233"/>
      <c r="C120" s="274" t="s">
        <v>548</v>
      </c>
      <c r="D120" s="274"/>
      <c r="E120" s="274"/>
      <c r="F120" s="274"/>
      <c r="G120" s="274"/>
      <c r="H120" s="274"/>
      <c r="I120" s="274"/>
      <c r="J120" s="274"/>
      <c r="K120" s="234"/>
    </row>
    <row r="121" spans="2:11" ht="17.25" customHeight="1" x14ac:dyDescent="0.3">
      <c r="B121" s="235"/>
      <c r="C121" s="210" t="s">
        <v>495</v>
      </c>
      <c r="D121" s="210"/>
      <c r="E121" s="210"/>
      <c r="F121" s="210" t="s">
        <v>496</v>
      </c>
      <c r="G121" s="211"/>
      <c r="H121" s="210" t="s">
        <v>66</v>
      </c>
      <c r="I121" s="210" t="s">
        <v>37</v>
      </c>
      <c r="J121" s="210" t="s">
        <v>497</v>
      </c>
      <c r="K121" s="236"/>
    </row>
    <row r="122" spans="2:11" ht="17.25" customHeight="1" x14ac:dyDescent="0.3">
      <c r="B122" s="235"/>
      <c r="C122" s="212" t="s">
        <v>498</v>
      </c>
      <c r="D122" s="212"/>
      <c r="E122" s="212"/>
      <c r="F122" s="213" t="s">
        <v>499</v>
      </c>
      <c r="G122" s="214"/>
      <c r="H122" s="212"/>
      <c r="I122" s="212"/>
      <c r="J122" s="212" t="s">
        <v>500</v>
      </c>
      <c r="K122" s="236"/>
    </row>
    <row r="123" spans="2:11" ht="5.25" customHeight="1" x14ac:dyDescent="0.3">
      <c r="B123" s="237"/>
      <c r="C123" s="215"/>
      <c r="D123" s="215"/>
      <c r="E123" s="215"/>
      <c r="F123" s="215"/>
      <c r="G123" s="198"/>
      <c r="H123" s="215"/>
      <c r="I123" s="215"/>
      <c r="J123" s="215"/>
      <c r="K123" s="238"/>
    </row>
    <row r="124" spans="2:11" ht="15" customHeight="1" x14ac:dyDescent="0.3">
      <c r="B124" s="237"/>
      <c r="C124" s="198" t="s">
        <v>504</v>
      </c>
      <c r="D124" s="215"/>
      <c r="E124" s="215"/>
      <c r="F124" s="217" t="s">
        <v>501</v>
      </c>
      <c r="G124" s="198"/>
      <c r="H124" s="198" t="s">
        <v>540</v>
      </c>
      <c r="I124" s="198" t="s">
        <v>503</v>
      </c>
      <c r="J124" s="198">
        <v>120</v>
      </c>
      <c r="K124" s="239"/>
    </row>
    <row r="125" spans="2:11" ht="15" customHeight="1" x14ac:dyDescent="0.3">
      <c r="B125" s="237"/>
      <c r="C125" s="198" t="s">
        <v>549</v>
      </c>
      <c r="D125" s="198"/>
      <c r="E125" s="198"/>
      <c r="F125" s="217" t="s">
        <v>501</v>
      </c>
      <c r="G125" s="198"/>
      <c r="H125" s="198" t="s">
        <v>550</v>
      </c>
      <c r="I125" s="198" t="s">
        <v>503</v>
      </c>
      <c r="J125" s="198" t="s">
        <v>551</v>
      </c>
      <c r="K125" s="239"/>
    </row>
    <row r="126" spans="2:11" ht="15" customHeight="1" x14ac:dyDescent="0.3">
      <c r="B126" s="237"/>
      <c r="C126" s="198" t="s">
        <v>450</v>
      </c>
      <c r="D126" s="198"/>
      <c r="E126" s="198"/>
      <c r="F126" s="217" t="s">
        <v>501</v>
      </c>
      <c r="G126" s="198"/>
      <c r="H126" s="198" t="s">
        <v>552</v>
      </c>
      <c r="I126" s="198" t="s">
        <v>503</v>
      </c>
      <c r="J126" s="198" t="s">
        <v>551</v>
      </c>
      <c r="K126" s="239"/>
    </row>
    <row r="127" spans="2:11" ht="15" customHeight="1" x14ac:dyDescent="0.3">
      <c r="B127" s="237"/>
      <c r="C127" s="198" t="s">
        <v>512</v>
      </c>
      <c r="D127" s="198"/>
      <c r="E127" s="198"/>
      <c r="F127" s="217" t="s">
        <v>507</v>
      </c>
      <c r="G127" s="198"/>
      <c r="H127" s="198" t="s">
        <v>513</v>
      </c>
      <c r="I127" s="198" t="s">
        <v>503</v>
      </c>
      <c r="J127" s="198">
        <v>15</v>
      </c>
      <c r="K127" s="239"/>
    </row>
    <row r="128" spans="2:11" ht="15" customHeight="1" x14ac:dyDescent="0.3">
      <c r="B128" s="237"/>
      <c r="C128" s="219" t="s">
        <v>514</v>
      </c>
      <c r="D128" s="219"/>
      <c r="E128" s="219"/>
      <c r="F128" s="220" t="s">
        <v>507</v>
      </c>
      <c r="G128" s="219"/>
      <c r="H128" s="219" t="s">
        <v>515</v>
      </c>
      <c r="I128" s="219" t="s">
        <v>503</v>
      </c>
      <c r="J128" s="219">
        <v>15</v>
      </c>
      <c r="K128" s="239"/>
    </row>
    <row r="129" spans="2:11" ht="15" customHeight="1" x14ac:dyDescent="0.3">
      <c r="B129" s="237"/>
      <c r="C129" s="219" t="s">
        <v>516</v>
      </c>
      <c r="D129" s="219"/>
      <c r="E129" s="219"/>
      <c r="F129" s="220" t="s">
        <v>507</v>
      </c>
      <c r="G129" s="219"/>
      <c r="H129" s="219" t="s">
        <v>517</v>
      </c>
      <c r="I129" s="219" t="s">
        <v>503</v>
      </c>
      <c r="J129" s="219">
        <v>20</v>
      </c>
      <c r="K129" s="239"/>
    </row>
    <row r="130" spans="2:11" ht="15" customHeight="1" x14ac:dyDescent="0.3">
      <c r="B130" s="237"/>
      <c r="C130" s="219" t="s">
        <v>518</v>
      </c>
      <c r="D130" s="219"/>
      <c r="E130" s="219"/>
      <c r="F130" s="220" t="s">
        <v>507</v>
      </c>
      <c r="G130" s="219"/>
      <c r="H130" s="219" t="s">
        <v>519</v>
      </c>
      <c r="I130" s="219" t="s">
        <v>503</v>
      </c>
      <c r="J130" s="219">
        <v>20</v>
      </c>
      <c r="K130" s="239"/>
    </row>
    <row r="131" spans="2:11" ht="15" customHeight="1" x14ac:dyDescent="0.3">
      <c r="B131" s="237"/>
      <c r="C131" s="198" t="s">
        <v>506</v>
      </c>
      <c r="D131" s="198"/>
      <c r="E131" s="198"/>
      <c r="F131" s="217" t="s">
        <v>507</v>
      </c>
      <c r="G131" s="198"/>
      <c r="H131" s="198" t="s">
        <v>540</v>
      </c>
      <c r="I131" s="198" t="s">
        <v>503</v>
      </c>
      <c r="J131" s="198">
        <v>50</v>
      </c>
      <c r="K131" s="239"/>
    </row>
    <row r="132" spans="2:11" ht="15" customHeight="1" x14ac:dyDescent="0.3">
      <c r="B132" s="237"/>
      <c r="C132" s="198" t="s">
        <v>520</v>
      </c>
      <c r="D132" s="198"/>
      <c r="E132" s="198"/>
      <c r="F132" s="217" t="s">
        <v>507</v>
      </c>
      <c r="G132" s="198"/>
      <c r="H132" s="198" t="s">
        <v>540</v>
      </c>
      <c r="I132" s="198" t="s">
        <v>503</v>
      </c>
      <c r="J132" s="198">
        <v>50</v>
      </c>
      <c r="K132" s="239"/>
    </row>
    <row r="133" spans="2:11" ht="15" customHeight="1" x14ac:dyDescent="0.3">
      <c r="B133" s="237"/>
      <c r="C133" s="198" t="s">
        <v>526</v>
      </c>
      <c r="D133" s="198"/>
      <c r="E133" s="198"/>
      <c r="F133" s="217" t="s">
        <v>507</v>
      </c>
      <c r="G133" s="198"/>
      <c r="H133" s="198" t="s">
        <v>540</v>
      </c>
      <c r="I133" s="198" t="s">
        <v>503</v>
      </c>
      <c r="J133" s="198">
        <v>50</v>
      </c>
      <c r="K133" s="239"/>
    </row>
    <row r="134" spans="2:11" ht="15" customHeight="1" x14ac:dyDescent="0.3">
      <c r="B134" s="237"/>
      <c r="C134" s="198" t="s">
        <v>528</v>
      </c>
      <c r="D134" s="198"/>
      <c r="E134" s="198"/>
      <c r="F134" s="217" t="s">
        <v>507</v>
      </c>
      <c r="G134" s="198"/>
      <c r="H134" s="198" t="s">
        <v>540</v>
      </c>
      <c r="I134" s="198" t="s">
        <v>503</v>
      </c>
      <c r="J134" s="198">
        <v>50</v>
      </c>
      <c r="K134" s="239"/>
    </row>
    <row r="135" spans="2:11" ht="15" customHeight="1" x14ac:dyDescent="0.3">
      <c r="B135" s="237"/>
      <c r="C135" s="198" t="s">
        <v>71</v>
      </c>
      <c r="D135" s="198"/>
      <c r="E135" s="198"/>
      <c r="F135" s="217" t="s">
        <v>507</v>
      </c>
      <c r="G135" s="198"/>
      <c r="H135" s="198" t="s">
        <v>553</v>
      </c>
      <c r="I135" s="198" t="s">
        <v>503</v>
      </c>
      <c r="J135" s="198">
        <v>255</v>
      </c>
      <c r="K135" s="239"/>
    </row>
    <row r="136" spans="2:11" ht="15" customHeight="1" x14ac:dyDescent="0.3">
      <c r="B136" s="237"/>
      <c r="C136" s="198" t="s">
        <v>530</v>
      </c>
      <c r="D136" s="198"/>
      <c r="E136" s="198"/>
      <c r="F136" s="217" t="s">
        <v>501</v>
      </c>
      <c r="G136" s="198"/>
      <c r="H136" s="198" t="s">
        <v>554</v>
      </c>
      <c r="I136" s="198" t="s">
        <v>532</v>
      </c>
      <c r="J136" s="198"/>
      <c r="K136" s="239"/>
    </row>
    <row r="137" spans="2:11" ht="15" customHeight="1" x14ac:dyDescent="0.3">
      <c r="B137" s="237"/>
      <c r="C137" s="198" t="s">
        <v>533</v>
      </c>
      <c r="D137" s="198"/>
      <c r="E137" s="198"/>
      <c r="F137" s="217" t="s">
        <v>501</v>
      </c>
      <c r="G137" s="198"/>
      <c r="H137" s="198" t="s">
        <v>555</v>
      </c>
      <c r="I137" s="198" t="s">
        <v>535</v>
      </c>
      <c r="J137" s="198"/>
      <c r="K137" s="239"/>
    </row>
    <row r="138" spans="2:11" ht="15" customHeight="1" x14ac:dyDescent="0.3">
      <c r="B138" s="237"/>
      <c r="C138" s="198" t="s">
        <v>536</v>
      </c>
      <c r="D138" s="198"/>
      <c r="E138" s="198"/>
      <c r="F138" s="217" t="s">
        <v>501</v>
      </c>
      <c r="G138" s="198"/>
      <c r="H138" s="198" t="s">
        <v>536</v>
      </c>
      <c r="I138" s="198" t="s">
        <v>535</v>
      </c>
      <c r="J138" s="198"/>
      <c r="K138" s="239"/>
    </row>
    <row r="139" spans="2:11" ht="15" customHeight="1" x14ac:dyDescent="0.3">
      <c r="B139" s="237"/>
      <c r="C139" s="198" t="s">
        <v>23</v>
      </c>
      <c r="D139" s="198"/>
      <c r="E139" s="198"/>
      <c r="F139" s="217" t="s">
        <v>501</v>
      </c>
      <c r="G139" s="198"/>
      <c r="H139" s="198" t="s">
        <v>556</v>
      </c>
      <c r="I139" s="198" t="s">
        <v>535</v>
      </c>
      <c r="J139" s="198"/>
      <c r="K139" s="239"/>
    </row>
    <row r="140" spans="2:11" ht="15" customHeight="1" x14ac:dyDescent="0.3">
      <c r="B140" s="237"/>
      <c r="C140" s="198" t="s">
        <v>557</v>
      </c>
      <c r="D140" s="198"/>
      <c r="E140" s="198"/>
      <c r="F140" s="217" t="s">
        <v>501</v>
      </c>
      <c r="G140" s="198"/>
      <c r="H140" s="198" t="s">
        <v>558</v>
      </c>
      <c r="I140" s="198" t="s">
        <v>535</v>
      </c>
      <c r="J140" s="198"/>
      <c r="K140" s="239"/>
    </row>
    <row r="141" spans="2:11" ht="15" customHeight="1" x14ac:dyDescent="0.3">
      <c r="B141" s="240"/>
      <c r="C141" s="241"/>
      <c r="D141" s="241"/>
      <c r="E141" s="241"/>
      <c r="F141" s="241"/>
      <c r="G141" s="241"/>
      <c r="H141" s="241"/>
      <c r="I141" s="241"/>
      <c r="J141" s="241"/>
      <c r="K141" s="242"/>
    </row>
    <row r="142" spans="2:11" ht="18.75" customHeight="1" x14ac:dyDescent="0.3">
      <c r="B142" s="194"/>
      <c r="C142" s="194"/>
      <c r="D142" s="194"/>
      <c r="E142" s="194"/>
      <c r="F142" s="229"/>
      <c r="G142" s="194"/>
      <c r="H142" s="194"/>
      <c r="I142" s="194"/>
      <c r="J142" s="194"/>
      <c r="K142" s="194"/>
    </row>
    <row r="143" spans="2:11" ht="18.75" customHeight="1" x14ac:dyDescent="0.3">
      <c r="B143" s="204"/>
      <c r="C143" s="204"/>
      <c r="D143" s="204"/>
      <c r="E143" s="204"/>
      <c r="F143" s="204"/>
      <c r="G143" s="204"/>
      <c r="H143" s="204"/>
      <c r="I143" s="204"/>
      <c r="J143" s="204"/>
      <c r="K143" s="204"/>
    </row>
    <row r="144" spans="2:11" ht="7.5" customHeight="1" x14ac:dyDescent="0.3">
      <c r="B144" s="205"/>
      <c r="C144" s="206"/>
      <c r="D144" s="206"/>
      <c r="E144" s="206"/>
      <c r="F144" s="206"/>
      <c r="G144" s="206"/>
      <c r="H144" s="206"/>
      <c r="I144" s="206"/>
      <c r="J144" s="206"/>
      <c r="K144" s="207"/>
    </row>
    <row r="145" spans="2:11" ht="45" customHeight="1" x14ac:dyDescent="0.3">
      <c r="B145" s="208"/>
      <c r="C145" s="279" t="s">
        <v>559</v>
      </c>
      <c r="D145" s="279"/>
      <c r="E145" s="279"/>
      <c r="F145" s="279"/>
      <c r="G145" s="279"/>
      <c r="H145" s="279"/>
      <c r="I145" s="279"/>
      <c r="J145" s="279"/>
      <c r="K145" s="209"/>
    </row>
    <row r="146" spans="2:11" ht="17.25" customHeight="1" x14ac:dyDescent="0.3">
      <c r="B146" s="208"/>
      <c r="C146" s="210" t="s">
        <v>495</v>
      </c>
      <c r="D146" s="210"/>
      <c r="E146" s="210"/>
      <c r="F146" s="210" t="s">
        <v>496</v>
      </c>
      <c r="G146" s="211"/>
      <c r="H146" s="210" t="s">
        <v>66</v>
      </c>
      <c r="I146" s="210" t="s">
        <v>37</v>
      </c>
      <c r="J146" s="210" t="s">
        <v>497</v>
      </c>
      <c r="K146" s="209"/>
    </row>
    <row r="147" spans="2:11" ht="17.25" customHeight="1" x14ac:dyDescent="0.3">
      <c r="B147" s="208"/>
      <c r="C147" s="212" t="s">
        <v>498</v>
      </c>
      <c r="D147" s="212"/>
      <c r="E147" s="212"/>
      <c r="F147" s="213" t="s">
        <v>499</v>
      </c>
      <c r="G147" s="214"/>
      <c r="H147" s="212"/>
      <c r="I147" s="212"/>
      <c r="J147" s="212" t="s">
        <v>500</v>
      </c>
      <c r="K147" s="209"/>
    </row>
    <row r="148" spans="2:11" ht="5.25" customHeight="1" x14ac:dyDescent="0.3">
      <c r="B148" s="218"/>
      <c r="C148" s="215"/>
      <c r="D148" s="215"/>
      <c r="E148" s="215"/>
      <c r="F148" s="215"/>
      <c r="G148" s="216"/>
      <c r="H148" s="215"/>
      <c r="I148" s="215"/>
      <c r="J148" s="215"/>
      <c r="K148" s="239"/>
    </row>
    <row r="149" spans="2:11" ht="15" customHeight="1" x14ac:dyDescent="0.3">
      <c r="B149" s="218"/>
      <c r="C149" s="243" t="s">
        <v>504</v>
      </c>
      <c r="D149" s="198"/>
      <c r="E149" s="198"/>
      <c r="F149" s="244" t="s">
        <v>501</v>
      </c>
      <c r="G149" s="198"/>
      <c r="H149" s="243" t="s">
        <v>540</v>
      </c>
      <c r="I149" s="243" t="s">
        <v>503</v>
      </c>
      <c r="J149" s="243">
        <v>120</v>
      </c>
      <c r="K149" s="239"/>
    </row>
    <row r="150" spans="2:11" ht="15" customHeight="1" x14ac:dyDescent="0.3">
      <c r="B150" s="218"/>
      <c r="C150" s="243" t="s">
        <v>549</v>
      </c>
      <c r="D150" s="198"/>
      <c r="E150" s="198"/>
      <c r="F150" s="244" t="s">
        <v>501</v>
      </c>
      <c r="G150" s="198"/>
      <c r="H150" s="243" t="s">
        <v>560</v>
      </c>
      <c r="I150" s="243" t="s">
        <v>503</v>
      </c>
      <c r="J150" s="243" t="s">
        <v>551</v>
      </c>
      <c r="K150" s="239"/>
    </row>
    <row r="151" spans="2:11" ht="15" customHeight="1" x14ac:dyDescent="0.3">
      <c r="B151" s="218"/>
      <c r="C151" s="243" t="s">
        <v>450</v>
      </c>
      <c r="D151" s="198"/>
      <c r="E151" s="198"/>
      <c r="F151" s="244" t="s">
        <v>501</v>
      </c>
      <c r="G151" s="198"/>
      <c r="H151" s="243" t="s">
        <v>561</v>
      </c>
      <c r="I151" s="243" t="s">
        <v>503</v>
      </c>
      <c r="J151" s="243" t="s">
        <v>551</v>
      </c>
      <c r="K151" s="239"/>
    </row>
    <row r="152" spans="2:11" ht="15" customHeight="1" x14ac:dyDescent="0.3">
      <c r="B152" s="218"/>
      <c r="C152" s="243" t="s">
        <v>506</v>
      </c>
      <c r="D152" s="198"/>
      <c r="E152" s="198"/>
      <c r="F152" s="244" t="s">
        <v>507</v>
      </c>
      <c r="G152" s="198"/>
      <c r="H152" s="243" t="s">
        <v>540</v>
      </c>
      <c r="I152" s="243" t="s">
        <v>503</v>
      </c>
      <c r="J152" s="243">
        <v>50</v>
      </c>
      <c r="K152" s="239"/>
    </row>
    <row r="153" spans="2:11" ht="15" customHeight="1" x14ac:dyDescent="0.3">
      <c r="B153" s="218"/>
      <c r="C153" s="243" t="s">
        <v>509</v>
      </c>
      <c r="D153" s="198"/>
      <c r="E153" s="198"/>
      <c r="F153" s="244" t="s">
        <v>501</v>
      </c>
      <c r="G153" s="198"/>
      <c r="H153" s="243" t="s">
        <v>540</v>
      </c>
      <c r="I153" s="243" t="s">
        <v>511</v>
      </c>
      <c r="J153" s="243"/>
      <c r="K153" s="239"/>
    </row>
    <row r="154" spans="2:11" ht="15" customHeight="1" x14ac:dyDescent="0.3">
      <c r="B154" s="218"/>
      <c r="C154" s="243" t="s">
        <v>520</v>
      </c>
      <c r="D154" s="198"/>
      <c r="E154" s="198"/>
      <c r="F154" s="244" t="s">
        <v>507</v>
      </c>
      <c r="G154" s="198"/>
      <c r="H154" s="243" t="s">
        <v>540</v>
      </c>
      <c r="I154" s="243" t="s">
        <v>503</v>
      </c>
      <c r="J154" s="243">
        <v>50</v>
      </c>
      <c r="K154" s="239"/>
    </row>
    <row r="155" spans="2:11" ht="15" customHeight="1" x14ac:dyDescent="0.3">
      <c r="B155" s="218"/>
      <c r="C155" s="243" t="s">
        <v>528</v>
      </c>
      <c r="D155" s="198"/>
      <c r="E155" s="198"/>
      <c r="F155" s="244" t="s">
        <v>507</v>
      </c>
      <c r="G155" s="198"/>
      <c r="H155" s="243" t="s">
        <v>540</v>
      </c>
      <c r="I155" s="243" t="s">
        <v>503</v>
      </c>
      <c r="J155" s="243">
        <v>50</v>
      </c>
      <c r="K155" s="239"/>
    </row>
    <row r="156" spans="2:11" ht="15" customHeight="1" x14ac:dyDescent="0.3">
      <c r="B156" s="218"/>
      <c r="C156" s="243" t="s">
        <v>526</v>
      </c>
      <c r="D156" s="198"/>
      <c r="E156" s="198"/>
      <c r="F156" s="244" t="s">
        <v>507</v>
      </c>
      <c r="G156" s="198"/>
      <c r="H156" s="243" t="s">
        <v>540</v>
      </c>
      <c r="I156" s="243" t="s">
        <v>503</v>
      </c>
      <c r="J156" s="243">
        <v>50</v>
      </c>
      <c r="K156" s="239"/>
    </row>
    <row r="157" spans="2:11" ht="15" customHeight="1" x14ac:dyDescent="0.3">
      <c r="B157" s="218"/>
      <c r="C157" s="243" t="s">
        <v>52</v>
      </c>
      <c r="D157" s="198"/>
      <c r="E157" s="198"/>
      <c r="F157" s="244" t="s">
        <v>501</v>
      </c>
      <c r="G157" s="198"/>
      <c r="H157" s="243" t="s">
        <v>562</v>
      </c>
      <c r="I157" s="243" t="s">
        <v>503</v>
      </c>
      <c r="J157" s="243" t="s">
        <v>563</v>
      </c>
      <c r="K157" s="239"/>
    </row>
    <row r="158" spans="2:11" ht="15" customHeight="1" x14ac:dyDescent="0.3">
      <c r="B158" s="218"/>
      <c r="C158" s="243" t="s">
        <v>564</v>
      </c>
      <c r="D158" s="198"/>
      <c r="E158" s="198"/>
      <c r="F158" s="244" t="s">
        <v>501</v>
      </c>
      <c r="G158" s="198"/>
      <c r="H158" s="243" t="s">
        <v>565</v>
      </c>
      <c r="I158" s="243" t="s">
        <v>535</v>
      </c>
      <c r="J158" s="243"/>
      <c r="K158" s="239"/>
    </row>
    <row r="159" spans="2:11" ht="15" customHeight="1" x14ac:dyDescent="0.3">
      <c r="B159" s="245"/>
      <c r="C159" s="227"/>
      <c r="D159" s="227"/>
      <c r="E159" s="227"/>
      <c r="F159" s="227"/>
      <c r="G159" s="227"/>
      <c r="H159" s="227"/>
      <c r="I159" s="227"/>
      <c r="J159" s="227"/>
      <c r="K159" s="246"/>
    </row>
    <row r="160" spans="2:11" ht="18.75" customHeight="1" x14ac:dyDescent="0.3">
      <c r="B160" s="194"/>
      <c r="C160" s="198"/>
      <c r="D160" s="198"/>
      <c r="E160" s="198"/>
      <c r="F160" s="217"/>
      <c r="G160" s="198"/>
      <c r="H160" s="198"/>
      <c r="I160" s="198"/>
      <c r="J160" s="198"/>
      <c r="K160" s="194"/>
    </row>
    <row r="161" spans="2:11" ht="18.75" customHeight="1" x14ac:dyDescent="0.3">
      <c r="B161" s="204"/>
      <c r="C161" s="204"/>
      <c r="D161" s="204"/>
      <c r="E161" s="204"/>
      <c r="F161" s="204"/>
      <c r="G161" s="204"/>
      <c r="H161" s="204"/>
      <c r="I161" s="204"/>
      <c r="J161" s="204"/>
      <c r="K161" s="204"/>
    </row>
    <row r="162" spans="2:11" ht="7.5" customHeight="1" x14ac:dyDescent="0.3">
      <c r="B162" s="186"/>
      <c r="C162" s="187"/>
      <c r="D162" s="187"/>
      <c r="E162" s="187"/>
      <c r="F162" s="187"/>
      <c r="G162" s="187"/>
      <c r="H162" s="187"/>
      <c r="I162" s="187"/>
      <c r="J162" s="187"/>
      <c r="K162" s="188"/>
    </row>
    <row r="163" spans="2:11" ht="45" customHeight="1" x14ac:dyDescent="0.3">
      <c r="B163" s="189"/>
      <c r="C163" s="274" t="s">
        <v>566</v>
      </c>
      <c r="D163" s="274"/>
      <c r="E163" s="274"/>
      <c r="F163" s="274"/>
      <c r="G163" s="274"/>
      <c r="H163" s="274"/>
      <c r="I163" s="274"/>
      <c r="J163" s="274"/>
      <c r="K163" s="190"/>
    </row>
    <row r="164" spans="2:11" ht="17.25" customHeight="1" x14ac:dyDescent="0.3">
      <c r="B164" s="189"/>
      <c r="C164" s="210" t="s">
        <v>495</v>
      </c>
      <c r="D164" s="210"/>
      <c r="E164" s="210"/>
      <c r="F164" s="210" t="s">
        <v>496</v>
      </c>
      <c r="G164" s="247"/>
      <c r="H164" s="248" t="s">
        <v>66</v>
      </c>
      <c r="I164" s="248" t="s">
        <v>37</v>
      </c>
      <c r="J164" s="210" t="s">
        <v>497</v>
      </c>
      <c r="K164" s="190"/>
    </row>
    <row r="165" spans="2:11" ht="17.25" customHeight="1" x14ac:dyDescent="0.3">
      <c r="B165" s="191"/>
      <c r="C165" s="212" t="s">
        <v>498</v>
      </c>
      <c r="D165" s="212"/>
      <c r="E165" s="212"/>
      <c r="F165" s="213" t="s">
        <v>499</v>
      </c>
      <c r="G165" s="249"/>
      <c r="H165" s="250"/>
      <c r="I165" s="250"/>
      <c r="J165" s="212" t="s">
        <v>500</v>
      </c>
      <c r="K165" s="192"/>
    </row>
    <row r="166" spans="2:11" ht="5.25" customHeight="1" x14ac:dyDescent="0.3">
      <c r="B166" s="218"/>
      <c r="C166" s="215"/>
      <c r="D166" s="215"/>
      <c r="E166" s="215"/>
      <c r="F166" s="215"/>
      <c r="G166" s="216"/>
      <c r="H166" s="215"/>
      <c r="I166" s="215"/>
      <c r="J166" s="215"/>
      <c r="K166" s="239"/>
    </row>
    <row r="167" spans="2:11" ht="15" customHeight="1" x14ac:dyDescent="0.3">
      <c r="B167" s="218"/>
      <c r="C167" s="198" t="s">
        <v>504</v>
      </c>
      <c r="D167" s="198"/>
      <c r="E167" s="198"/>
      <c r="F167" s="217" t="s">
        <v>501</v>
      </c>
      <c r="G167" s="198"/>
      <c r="H167" s="198" t="s">
        <v>540</v>
      </c>
      <c r="I167" s="198" t="s">
        <v>503</v>
      </c>
      <c r="J167" s="198">
        <v>120</v>
      </c>
      <c r="K167" s="239"/>
    </row>
    <row r="168" spans="2:11" ht="15" customHeight="1" x14ac:dyDescent="0.3">
      <c r="B168" s="218"/>
      <c r="C168" s="198" t="s">
        <v>549</v>
      </c>
      <c r="D168" s="198"/>
      <c r="E168" s="198"/>
      <c r="F168" s="217" t="s">
        <v>501</v>
      </c>
      <c r="G168" s="198"/>
      <c r="H168" s="198" t="s">
        <v>550</v>
      </c>
      <c r="I168" s="198" t="s">
        <v>503</v>
      </c>
      <c r="J168" s="198" t="s">
        <v>551</v>
      </c>
      <c r="K168" s="239"/>
    </row>
    <row r="169" spans="2:11" ht="15" customHeight="1" x14ac:dyDescent="0.3">
      <c r="B169" s="218"/>
      <c r="C169" s="198" t="s">
        <v>450</v>
      </c>
      <c r="D169" s="198"/>
      <c r="E169" s="198"/>
      <c r="F169" s="217" t="s">
        <v>501</v>
      </c>
      <c r="G169" s="198"/>
      <c r="H169" s="198" t="s">
        <v>567</v>
      </c>
      <c r="I169" s="198" t="s">
        <v>503</v>
      </c>
      <c r="J169" s="198" t="s">
        <v>551</v>
      </c>
      <c r="K169" s="239"/>
    </row>
    <row r="170" spans="2:11" ht="15" customHeight="1" x14ac:dyDescent="0.3">
      <c r="B170" s="218"/>
      <c r="C170" s="198" t="s">
        <v>506</v>
      </c>
      <c r="D170" s="198"/>
      <c r="E170" s="198"/>
      <c r="F170" s="217" t="s">
        <v>507</v>
      </c>
      <c r="G170" s="198"/>
      <c r="H170" s="198" t="s">
        <v>567</v>
      </c>
      <c r="I170" s="198" t="s">
        <v>503</v>
      </c>
      <c r="J170" s="198">
        <v>50</v>
      </c>
      <c r="K170" s="239"/>
    </row>
    <row r="171" spans="2:11" ht="15" customHeight="1" x14ac:dyDescent="0.3">
      <c r="B171" s="218"/>
      <c r="C171" s="198" t="s">
        <v>509</v>
      </c>
      <c r="D171" s="198"/>
      <c r="E171" s="198"/>
      <c r="F171" s="217" t="s">
        <v>501</v>
      </c>
      <c r="G171" s="198"/>
      <c r="H171" s="198" t="s">
        <v>567</v>
      </c>
      <c r="I171" s="198" t="s">
        <v>511</v>
      </c>
      <c r="J171" s="198"/>
      <c r="K171" s="239"/>
    </row>
    <row r="172" spans="2:11" ht="15" customHeight="1" x14ac:dyDescent="0.3">
      <c r="B172" s="218"/>
      <c r="C172" s="198" t="s">
        <v>520</v>
      </c>
      <c r="D172" s="198"/>
      <c r="E172" s="198"/>
      <c r="F172" s="217" t="s">
        <v>507</v>
      </c>
      <c r="G172" s="198"/>
      <c r="H172" s="198" t="s">
        <v>567</v>
      </c>
      <c r="I172" s="198" t="s">
        <v>503</v>
      </c>
      <c r="J172" s="198">
        <v>50</v>
      </c>
      <c r="K172" s="239"/>
    </row>
    <row r="173" spans="2:11" ht="15" customHeight="1" x14ac:dyDescent="0.3">
      <c r="B173" s="218"/>
      <c r="C173" s="198" t="s">
        <v>528</v>
      </c>
      <c r="D173" s="198"/>
      <c r="E173" s="198"/>
      <c r="F173" s="217" t="s">
        <v>507</v>
      </c>
      <c r="G173" s="198"/>
      <c r="H173" s="198" t="s">
        <v>567</v>
      </c>
      <c r="I173" s="198" t="s">
        <v>503</v>
      </c>
      <c r="J173" s="198">
        <v>50</v>
      </c>
      <c r="K173" s="239"/>
    </row>
    <row r="174" spans="2:11" ht="15" customHeight="1" x14ac:dyDescent="0.3">
      <c r="B174" s="218"/>
      <c r="C174" s="198" t="s">
        <v>526</v>
      </c>
      <c r="D174" s="198"/>
      <c r="E174" s="198"/>
      <c r="F174" s="217" t="s">
        <v>507</v>
      </c>
      <c r="G174" s="198"/>
      <c r="H174" s="198" t="s">
        <v>567</v>
      </c>
      <c r="I174" s="198" t="s">
        <v>503</v>
      </c>
      <c r="J174" s="198">
        <v>50</v>
      </c>
      <c r="K174" s="239"/>
    </row>
    <row r="175" spans="2:11" ht="15" customHeight="1" x14ac:dyDescent="0.3">
      <c r="B175" s="218"/>
      <c r="C175" s="198" t="s">
        <v>65</v>
      </c>
      <c r="D175" s="198"/>
      <c r="E175" s="198"/>
      <c r="F175" s="217" t="s">
        <v>501</v>
      </c>
      <c r="G175" s="198"/>
      <c r="H175" s="198" t="s">
        <v>568</v>
      </c>
      <c r="I175" s="198" t="s">
        <v>569</v>
      </c>
      <c r="J175" s="198"/>
      <c r="K175" s="239"/>
    </row>
    <row r="176" spans="2:11" ht="15" customHeight="1" x14ac:dyDescent="0.3">
      <c r="B176" s="218"/>
      <c r="C176" s="198" t="s">
        <v>37</v>
      </c>
      <c r="D176" s="198"/>
      <c r="E176" s="198"/>
      <c r="F176" s="217" t="s">
        <v>501</v>
      </c>
      <c r="G176" s="198"/>
      <c r="H176" s="198" t="s">
        <v>570</v>
      </c>
      <c r="I176" s="198" t="s">
        <v>571</v>
      </c>
      <c r="J176" s="198">
        <v>1</v>
      </c>
      <c r="K176" s="239"/>
    </row>
    <row r="177" spans="2:11" ht="15" customHeight="1" x14ac:dyDescent="0.3">
      <c r="B177" s="218"/>
      <c r="C177" s="198" t="s">
        <v>36</v>
      </c>
      <c r="D177" s="198"/>
      <c r="E177" s="198"/>
      <c r="F177" s="217" t="s">
        <v>501</v>
      </c>
      <c r="G177" s="198"/>
      <c r="H177" s="198" t="s">
        <v>572</v>
      </c>
      <c r="I177" s="198" t="s">
        <v>503</v>
      </c>
      <c r="J177" s="198">
        <v>20</v>
      </c>
      <c r="K177" s="239"/>
    </row>
    <row r="178" spans="2:11" ht="15" customHeight="1" x14ac:dyDescent="0.3">
      <c r="B178" s="218"/>
      <c r="C178" s="198" t="s">
        <v>66</v>
      </c>
      <c r="D178" s="198"/>
      <c r="E178" s="198"/>
      <c r="F178" s="217" t="s">
        <v>501</v>
      </c>
      <c r="G178" s="198"/>
      <c r="H178" s="198" t="s">
        <v>573</v>
      </c>
      <c r="I178" s="198" t="s">
        <v>503</v>
      </c>
      <c r="J178" s="198">
        <v>255</v>
      </c>
      <c r="K178" s="239"/>
    </row>
    <row r="179" spans="2:11" ht="15" customHeight="1" x14ac:dyDescent="0.3">
      <c r="B179" s="218"/>
      <c r="C179" s="198" t="s">
        <v>67</v>
      </c>
      <c r="D179" s="198"/>
      <c r="E179" s="198"/>
      <c r="F179" s="217" t="s">
        <v>501</v>
      </c>
      <c r="G179" s="198"/>
      <c r="H179" s="198" t="s">
        <v>466</v>
      </c>
      <c r="I179" s="198" t="s">
        <v>503</v>
      </c>
      <c r="J179" s="198">
        <v>10</v>
      </c>
      <c r="K179" s="239"/>
    </row>
    <row r="180" spans="2:11" ht="15" customHeight="1" x14ac:dyDescent="0.3">
      <c r="B180" s="218"/>
      <c r="C180" s="198" t="s">
        <v>68</v>
      </c>
      <c r="D180" s="198"/>
      <c r="E180" s="198"/>
      <c r="F180" s="217" t="s">
        <v>501</v>
      </c>
      <c r="G180" s="198"/>
      <c r="H180" s="198" t="s">
        <v>574</v>
      </c>
      <c r="I180" s="198" t="s">
        <v>535</v>
      </c>
      <c r="J180" s="198"/>
      <c r="K180" s="239"/>
    </row>
    <row r="181" spans="2:11" ht="15" customHeight="1" x14ac:dyDescent="0.3">
      <c r="B181" s="218"/>
      <c r="C181" s="198" t="s">
        <v>575</v>
      </c>
      <c r="D181" s="198"/>
      <c r="E181" s="198"/>
      <c r="F181" s="217" t="s">
        <v>501</v>
      </c>
      <c r="G181" s="198"/>
      <c r="H181" s="198" t="s">
        <v>576</v>
      </c>
      <c r="I181" s="198" t="s">
        <v>535</v>
      </c>
      <c r="J181" s="198"/>
      <c r="K181" s="239"/>
    </row>
    <row r="182" spans="2:11" ht="15" customHeight="1" x14ac:dyDescent="0.3">
      <c r="B182" s="218"/>
      <c r="C182" s="198" t="s">
        <v>564</v>
      </c>
      <c r="D182" s="198"/>
      <c r="E182" s="198"/>
      <c r="F182" s="217" t="s">
        <v>501</v>
      </c>
      <c r="G182" s="198"/>
      <c r="H182" s="198" t="s">
        <v>577</v>
      </c>
      <c r="I182" s="198" t="s">
        <v>535</v>
      </c>
      <c r="J182" s="198"/>
      <c r="K182" s="239"/>
    </row>
    <row r="183" spans="2:11" ht="15" customHeight="1" x14ac:dyDescent="0.3">
      <c r="B183" s="218"/>
      <c r="C183" s="198" t="s">
        <v>70</v>
      </c>
      <c r="D183" s="198"/>
      <c r="E183" s="198"/>
      <c r="F183" s="217" t="s">
        <v>507</v>
      </c>
      <c r="G183" s="198"/>
      <c r="H183" s="198" t="s">
        <v>578</v>
      </c>
      <c r="I183" s="198" t="s">
        <v>503</v>
      </c>
      <c r="J183" s="198">
        <v>50</v>
      </c>
      <c r="K183" s="239"/>
    </row>
    <row r="184" spans="2:11" ht="15" customHeight="1" x14ac:dyDescent="0.3">
      <c r="B184" s="218"/>
      <c r="C184" s="198" t="s">
        <v>579</v>
      </c>
      <c r="D184" s="198"/>
      <c r="E184" s="198"/>
      <c r="F184" s="217" t="s">
        <v>507</v>
      </c>
      <c r="G184" s="198"/>
      <c r="H184" s="198" t="s">
        <v>580</v>
      </c>
      <c r="I184" s="198" t="s">
        <v>581</v>
      </c>
      <c r="J184" s="198"/>
      <c r="K184" s="239"/>
    </row>
    <row r="185" spans="2:11" ht="15" customHeight="1" x14ac:dyDescent="0.3">
      <c r="B185" s="218"/>
      <c r="C185" s="198" t="s">
        <v>582</v>
      </c>
      <c r="D185" s="198"/>
      <c r="E185" s="198"/>
      <c r="F185" s="217" t="s">
        <v>507</v>
      </c>
      <c r="G185" s="198"/>
      <c r="H185" s="198" t="s">
        <v>583</v>
      </c>
      <c r="I185" s="198" t="s">
        <v>581</v>
      </c>
      <c r="J185" s="198"/>
      <c r="K185" s="239"/>
    </row>
    <row r="186" spans="2:11" ht="15" customHeight="1" x14ac:dyDescent="0.3">
      <c r="B186" s="218"/>
      <c r="C186" s="198" t="s">
        <v>584</v>
      </c>
      <c r="D186" s="198"/>
      <c r="E186" s="198"/>
      <c r="F186" s="217" t="s">
        <v>507</v>
      </c>
      <c r="G186" s="198"/>
      <c r="H186" s="198" t="s">
        <v>585</v>
      </c>
      <c r="I186" s="198" t="s">
        <v>581</v>
      </c>
      <c r="J186" s="198"/>
      <c r="K186" s="239"/>
    </row>
    <row r="187" spans="2:11" ht="15" customHeight="1" x14ac:dyDescent="0.3">
      <c r="B187" s="218"/>
      <c r="C187" s="251" t="s">
        <v>586</v>
      </c>
      <c r="D187" s="198"/>
      <c r="E187" s="198"/>
      <c r="F187" s="217" t="s">
        <v>507</v>
      </c>
      <c r="G187" s="198"/>
      <c r="H187" s="198" t="s">
        <v>587</v>
      </c>
      <c r="I187" s="198" t="s">
        <v>588</v>
      </c>
      <c r="J187" s="252" t="s">
        <v>589</v>
      </c>
      <c r="K187" s="239"/>
    </row>
    <row r="188" spans="2:11" ht="15" customHeight="1" x14ac:dyDescent="0.3">
      <c r="B188" s="218"/>
      <c r="C188" s="203" t="s">
        <v>27</v>
      </c>
      <c r="D188" s="198"/>
      <c r="E188" s="198"/>
      <c r="F188" s="217" t="s">
        <v>501</v>
      </c>
      <c r="G188" s="198"/>
      <c r="H188" s="194" t="s">
        <v>590</v>
      </c>
      <c r="I188" s="198" t="s">
        <v>591</v>
      </c>
      <c r="J188" s="198"/>
      <c r="K188" s="239"/>
    </row>
    <row r="189" spans="2:11" ht="15" customHeight="1" x14ac:dyDescent="0.3">
      <c r="B189" s="218"/>
      <c r="C189" s="203" t="s">
        <v>592</v>
      </c>
      <c r="D189" s="198"/>
      <c r="E189" s="198"/>
      <c r="F189" s="217" t="s">
        <v>501</v>
      </c>
      <c r="G189" s="198"/>
      <c r="H189" s="198" t="s">
        <v>593</v>
      </c>
      <c r="I189" s="198" t="s">
        <v>535</v>
      </c>
      <c r="J189" s="198"/>
      <c r="K189" s="239"/>
    </row>
    <row r="190" spans="2:11" ht="15" customHeight="1" x14ac:dyDescent="0.3">
      <c r="B190" s="218"/>
      <c r="C190" s="203" t="s">
        <v>594</v>
      </c>
      <c r="D190" s="198"/>
      <c r="E190" s="198"/>
      <c r="F190" s="217" t="s">
        <v>501</v>
      </c>
      <c r="G190" s="198"/>
      <c r="H190" s="198" t="s">
        <v>595</v>
      </c>
      <c r="I190" s="198" t="s">
        <v>535</v>
      </c>
      <c r="J190" s="198"/>
      <c r="K190" s="239"/>
    </row>
    <row r="191" spans="2:11" ht="15" customHeight="1" x14ac:dyDescent="0.3">
      <c r="B191" s="218"/>
      <c r="C191" s="203" t="s">
        <v>596</v>
      </c>
      <c r="D191" s="198"/>
      <c r="E191" s="198"/>
      <c r="F191" s="217" t="s">
        <v>507</v>
      </c>
      <c r="G191" s="198"/>
      <c r="H191" s="198" t="s">
        <v>597</v>
      </c>
      <c r="I191" s="198" t="s">
        <v>535</v>
      </c>
      <c r="J191" s="198"/>
      <c r="K191" s="239"/>
    </row>
    <row r="192" spans="2:11" ht="15" customHeight="1" x14ac:dyDescent="0.3">
      <c r="B192" s="245"/>
      <c r="C192" s="253"/>
      <c r="D192" s="227"/>
      <c r="E192" s="227"/>
      <c r="F192" s="227"/>
      <c r="G192" s="227"/>
      <c r="H192" s="227"/>
      <c r="I192" s="227"/>
      <c r="J192" s="227"/>
      <c r="K192" s="246"/>
    </row>
    <row r="193" spans="2:11" ht="18.75" customHeight="1" x14ac:dyDescent="0.3">
      <c r="B193" s="194"/>
      <c r="C193" s="198"/>
      <c r="D193" s="198"/>
      <c r="E193" s="198"/>
      <c r="F193" s="217"/>
      <c r="G193" s="198"/>
      <c r="H193" s="198"/>
      <c r="I193" s="198"/>
      <c r="J193" s="198"/>
      <c r="K193" s="194"/>
    </row>
    <row r="194" spans="2:11" ht="18.75" customHeight="1" x14ac:dyDescent="0.3">
      <c r="B194" s="194"/>
      <c r="C194" s="198"/>
      <c r="D194" s="198"/>
      <c r="E194" s="198"/>
      <c r="F194" s="217"/>
      <c r="G194" s="198"/>
      <c r="H194" s="198"/>
      <c r="I194" s="198"/>
      <c r="J194" s="198"/>
      <c r="K194" s="194"/>
    </row>
    <row r="195" spans="2:11" ht="18.75" customHeight="1" x14ac:dyDescent="0.3">
      <c r="B195" s="204"/>
      <c r="C195" s="204"/>
      <c r="D195" s="204"/>
      <c r="E195" s="204"/>
      <c r="F195" s="204"/>
      <c r="G195" s="204"/>
      <c r="H195" s="204"/>
      <c r="I195" s="204"/>
      <c r="J195" s="204"/>
      <c r="K195" s="204"/>
    </row>
    <row r="196" spans="2:11" x14ac:dyDescent="0.3">
      <c r="B196" s="186"/>
      <c r="C196" s="187"/>
      <c r="D196" s="187"/>
      <c r="E196" s="187"/>
      <c r="F196" s="187"/>
      <c r="G196" s="187"/>
      <c r="H196" s="187"/>
      <c r="I196" s="187"/>
      <c r="J196" s="187"/>
      <c r="K196" s="188"/>
    </row>
    <row r="197" spans="2:11" ht="21" x14ac:dyDescent="0.3">
      <c r="B197" s="189"/>
      <c r="C197" s="274" t="s">
        <v>598</v>
      </c>
      <c r="D197" s="274"/>
      <c r="E197" s="274"/>
      <c r="F197" s="274"/>
      <c r="G197" s="274"/>
      <c r="H197" s="274"/>
      <c r="I197" s="274"/>
      <c r="J197" s="274"/>
      <c r="K197" s="190"/>
    </row>
    <row r="198" spans="2:11" ht="25.5" customHeight="1" x14ac:dyDescent="0.3">
      <c r="B198" s="189"/>
      <c r="C198" s="254" t="s">
        <v>599</v>
      </c>
      <c r="D198" s="254"/>
      <c r="E198" s="254"/>
      <c r="F198" s="254" t="s">
        <v>600</v>
      </c>
      <c r="G198" s="255"/>
      <c r="H198" s="280" t="s">
        <v>601</v>
      </c>
      <c r="I198" s="280"/>
      <c r="J198" s="280"/>
      <c r="K198" s="190"/>
    </row>
    <row r="199" spans="2:11" ht="5.25" customHeight="1" x14ac:dyDescent="0.3">
      <c r="B199" s="218"/>
      <c r="C199" s="215"/>
      <c r="D199" s="215"/>
      <c r="E199" s="215"/>
      <c r="F199" s="215"/>
      <c r="G199" s="198"/>
      <c r="H199" s="215"/>
      <c r="I199" s="215"/>
      <c r="J199" s="215"/>
      <c r="K199" s="239"/>
    </row>
    <row r="200" spans="2:11" ht="15" customHeight="1" x14ac:dyDescent="0.3">
      <c r="B200" s="218"/>
      <c r="C200" s="198" t="s">
        <v>591</v>
      </c>
      <c r="D200" s="198"/>
      <c r="E200" s="198"/>
      <c r="F200" s="217" t="s">
        <v>28</v>
      </c>
      <c r="G200" s="198"/>
      <c r="H200" s="276" t="s">
        <v>602</v>
      </c>
      <c r="I200" s="276"/>
      <c r="J200" s="276"/>
      <c r="K200" s="239"/>
    </row>
    <row r="201" spans="2:11" ht="15" customHeight="1" x14ac:dyDescent="0.3">
      <c r="B201" s="218"/>
      <c r="C201" s="224"/>
      <c r="D201" s="198"/>
      <c r="E201" s="198"/>
      <c r="F201" s="217" t="s">
        <v>29</v>
      </c>
      <c r="G201" s="198"/>
      <c r="H201" s="276" t="s">
        <v>603</v>
      </c>
      <c r="I201" s="276"/>
      <c r="J201" s="276"/>
      <c r="K201" s="239"/>
    </row>
    <row r="202" spans="2:11" ht="15" customHeight="1" x14ac:dyDescent="0.3">
      <c r="B202" s="218"/>
      <c r="C202" s="224"/>
      <c r="D202" s="198"/>
      <c r="E202" s="198"/>
      <c r="F202" s="217" t="s">
        <v>32</v>
      </c>
      <c r="G202" s="198"/>
      <c r="H202" s="276" t="s">
        <v>604</v>
      </c>
      <c r="I202" s="276"/>
      <c r="J202" s="276"/>
      <c r="K202" s="239"/>
    </row>
    <row r="203" spans="2:11" ht="15" customHeight="1" x14ac:dyDescent="0.3">
      <c r="B203" s="218"/>
      <c r="C203" s="198"/>
      <c r="D203" s="198"/>
      <c r="E203" s="198"/>
      <c r="F203" s="217" t="s">
        <v>30</v>
      </c>
      <c r="G203" s="198"/>
      <c r="H203" s="276" t="s">
        <v>605</v>
      </c>
      <c r="I203" s="276"/>
      <c r="J203" s="276"/>
      <c r="K203" s="239"/>
    </row>
    <row r="204" spans="2:11" ht="15" customHeight="1" x14ac:dyDescent="0.3">
      <c r="B204" s="218"/>
      <c r="C204" s="198"/>
      <c r="D204" s="198"/>
      <c r="E204" s="198"/>
      <c r="F204" s="217" t="s">
        <v>31</v>
      </c>
      <c r="G204" s="198"/>
      <c r="H204" s="276" t="s">
        <v>606</v>
      </c>
      <c r="I204" s="276"/>
      <c r="J204" s="276"/>
      <c r="K204" s="239"/>
    </row>
    <row r="205" spans="2:11" ht="15" customHeight="1" x14ac:dyDescent="0.3">
      <c r="B205" s="218"/>
      <c r="C205" s="198"/>
      <c r="D205" s="198"/>
      <c r="E205" s="198"/>
      <c r="F205" s="217"/>
      <c r="G205" s="198"/>
      <c r="H205" s="198"/>
      <c r="I205" s="198"/>
      <c r="J205" s="198"/>
      <c r="K205" s="239"/>
    </row>
    <row r="206" spans="2:11" ht="15" customHeight="1" x14ac:dyDescent="0.3">
      <c r="B206" s="218"/>
      <c r="C206" s="198" t="s">
        <v>547</v>
      </c>
      <c r="D206" s="198"/>
      <c r="E206" s="198"/>
      <c r="F206" s="217" t="s">
        <v>40</v>
      </c>
      <c r="G206" s="198"/>
      <c r="H206" s="276" t="s">
        <v>607</v>
      </c>
      <c r="I206" s="276"/>
      <c r="J206" s="276"/>
      <c r="K206" s="239"/>
    </row>
    <row r="207" spans="2:11" ht="15" customHeight="1" x14ac:dyDescent="0.3">
      <c r="B207" s="218"/>
      <c r="C207" s="224"/>
      <c r="D207" s="198"/>
      <c r="E207" s="198"/>
      <c r="F207" s="217" t="s">
        <v>444</v>
      </c>
      <c r="G207" s="198"/>
      <c r="H207" s="276" t="s">
        <v>445</v>
      </c>
      <c r="I207" s="276"/>
      <c r="J207" s="276"/>
      <c r="K207" s="239"/>
    </row>
    <row r="208" spans="2:11" ht="15" customHeight="1" x14ac:dyDescent="0.3">
      <c r="B208" s="218"/>
      <c r="C208" s="198"/>
      <c r="D208" s="198"/>
      <c r="E208" s="198"/>
      <c r="F208" s="217" t="s">
        <v>442</v>
      </c>
      <c r="G208" s="198"/>
      <c r="H208" s="276" t="s">
        <v>608</v>
      </c>
      <c r="I208" s="276"/>
      <c r="J208" s="276"/>
      <c r="K208" s="239"/>
    </row>
    <row r="209" spans="2:11" ht="15" customHeight="1" x14ac:dyDescent="0.3">
      <c r="B209" s="256"/>
      <c r="C209" s="224"/>
      <c r="D209" s="224"/>
      <c r="E209" s="224"/>
      <c r="F209" s="217" t="s">
        <v>446</v>
      </c>
      <c r="G209" s="203"/>
      <c r="H209" s="275" t="s">
        <v>447</v>
      </c>
      <c r="I209" s="275"/>
      <c r="J209" s="275"/>
      <c r="K209" s="257"/>
    </row>
    <row r="210" spans="2:11" ht="15" customHeight="1" x14ac:dyDescent="0.3">
      <c r="B210" s="256"/>
      <c r="C210" s="224"/>
      <c r="D210" s="224"/>
      <c r="E210" s="224"/>
      <c r="F210" s="217" t="s">
        <v>448</v>
      </c>
      <c r="G210" s="203"/>
      <c r="H210" s="275" t="s">
        <v>609</v>
      </c>
      <c r="I210" s="275"/>
      <c r="J210" s="275"/>
      <c r="K210" s="257"/>
    </row>
    <row r="211" spans="2:11" ht="15" customHeight="1" x14ac:dyDescent="0.3">
      <c r="B211" s="256"/>
      <c r="C211" s="224"/>
      <c r="D211" s="224"/>
      <c r="E211" s="224"/>
      <c r="F211" s="258"/>
      <c r="G211" s="203"/>
      <c r="H211" s="259"/>
      <c r="I211" s="259"/>
      <c r="J211" s="259"/>
      <c r="K211" s="257"/>
    </row>
    <row r="212" spans="2:11" ht="15" customHeight="1" x14ac:dyDescent="0.3">
      <c r="B212" s="256"/>
      <c r="C212" s="198" t="s">
        <v>571</v>
      </c>
      <c r="D212" s="224"/>
      <c r="E212" s="224"/>
      <c r="F212" s="217">
        <v>1</v>
      </c>
      <c r="G212" s="203"/>
      <c r="H212" s="275" t="s">
        <v>610</v>
      </c>
      <c r="I212" s="275"/>
      <c r="J212" s="275"/>
      <c r="K212" s="257"/>
    </row>
    <row r="213" spans="2:11" ht="15" customHeight="1" x14ac:dyDescent="0.3">
      <c r="B213" s="256"/>
      <c r="C213" s="224"/>
      <c r="D213" s="224"/>
      <c r="E213" s="224"/>
      <c r="F213" s="217">
        <v>2</v>
      </c>
      <c r="G213" s="203"/>
      <c r="H213" s="275" t="s">
        <v>611</v>
      </c>
      <c r="I213" s="275"/>
      <c r="J213" s="275"/>
      <c r="K213" s="257"/>
    </row>
    <row r="214" spans="2:11" ht="15" customHeight="1" x14ac:dyDescent="0.3">
      <c r="B214" s="256"/>
      <c r="C214" s="224"/>
      <c r="D214" s="224"/>
      <c r="E214" s="224"/>
      <c r="F214" s="217">
        <v>3</v>
      </c>
      <c r="G214" s="203"/>
      <c r="H214" s="275" t="s">
        <v>612</v>
      </c>
      <c r="I214" s="275"/>
      <c r="J214" s="275"/>
      <c r="K214" s="257"/>
    </row>
    <row r="215" spans="2:11" ht="15" customHeight="1" x14ac:dyDescent="0.3">
      <c r="B215" s="256"/>
      <c r="C215" s="224"/>
      <c r="D215" s="224"/>
      <c r="E215" s="224"/>
      <c r="F215" s="217">
        <v>4</v>
      </c>
      <c r="G215" s="203"/>
      <c r="H215" s="275" t="s">
        <v>613</v>
      </c>
      <c r="I215" s="275"/>
      <c r="J215" s="275"/>
      <c r="K215" s="257"/>
    </row>
    <row r="216" spans="2:11" ht="12.75" customHeight="1" x14ac:dyDescent="0.3">
      <c r="B216" s="260"/>
      <c r="C216" s="261"/>
      <c r="D216" s="261"/>
      <c r="E216" s="261"/>
      <c r="F216" s="261"/>
      <c r="G216" s="261"/>
      <c r="H216" s="261"/>
      <c r="I216" s="261"/>
      <c r="J216" s="261"/>
      <c r="K216" s="262"/>
    </row>
  </sheetData>
  <sheetProtection algorithmName="SHA-512" hashValue="kU6XmVK5Tvb0FxghCdqVn3+BiRS8rLgzPGlCDO6QI3P9m6tSwYkvhYnnOsBqqMkKA6/jyQtX7/OC/eetSrooaQ==" saltValue="Ft25vXcePUyI2j5kBOqXSA==" spinCount="100000" sheet="1" objects="1" scenarios="1" formatCells="0" formatColumns="0" formatRows="0" sort="0" autoFilter="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D.1.5 - SO 04 - PŘELOŽKY</vt:lpstr>
      <vt:lpstr>Pokyny pro vyplnění</vt:lpstr>
      <vt:lpstr>'D.1.5 - SO 04 - PŘELOŽKY'!Názvy_tisku</vt:lpstr>
      <vt:lpstr>'D.1.5 - SO 04 - PŘELOŽKY'!Oblast_tisku</vt:lpstr>
      <vt:lpstr>'Pokyny pro vyplnění'!Oblast_tisku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PC01</dc:creator>
  <cp:lastModifiedBy>Sanit studio, s.r.o. HK</cp:lastModifiedBy>
  <cp:lastPrinted>2017-03-29T12:31:41Z</cp:lastPrinted>
  <dcterms:created xsi:type="dcterms:W3CDTF">2017-03-29T12:26:03Z</dcterms:created>
  <dcterms:modified xsi:type="dcterms:W3CDTF">2017-04-28T08:42:36Z</dcterms:modified>
</cp:coreProperties>
</file>