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13035" windowHeight="8955"/>
  </bookViews>
  <sheets>
    <sheet name="Rekapitulace stavby" sheetId="1" r:id="rId1"/>
    <sheet name="VON - Vedlejší a ostatní ..." sheetId="2" r:id="rId2"/>
    <sheet name="SO 00 - Příprava staveniš..." sheetId="3" r:id="rId3"/>
    <sheet name="SO 01 - Budova A - DEMOLI..." sheetId="4" r:id="rId4"/>
    <sheet name="SO 02 - Objekt ČOV - DEMO..." sheetId="5" r:id="rId5"/>
    <sheet name="SO 03 - Zpevněné plochy -..." sheetId="6" r:id="rId6"/>
    <sheet name="Pokyny pro vyplnění" sheetId="7" r:id="rId7"/>
  </sheets>
  <definedNames>
    <definedName name="_xlnm._FilterDatabase" localSheetId="2" hidden="1">'SO 00 - Příprava staveniš...'!$C$78:$K$78</definedName>
    <definedName name="_xlnm._FilterDatabase" localSheetId="3" hidden="1">'SO 01 - Budova A - DEMOLI...'!$C$80:$K$80</definedName>
    <definedName name="_xlnm._FilterDatabase" localSheetId="4" hidden="1">'SO 02 - Objekt ČOV - DEMO...'!$C$80:$K$80</definedName>
    <definedName name="_xlnm._FilterDatabase" localSheetId="5" hidden="1">'SO 03 - Zpevněné plochy -...'!$C$78:$K$78</definedName>
    <definedName name="_xlnm._FilterDatabase" localSheetId="1" hidden="1">'VON - Vedlejší a ostatní ...'!$C$78:$K$78</definedName>
    <definedName name="_xlnm.Print_Titles" localSheetId="0">'Rekapitulace stavby'!$49:$49</definedName>
    <definedName name="_xlnm.Print_Titles" localSheetId="2">'SO 00 - Příprava staveniš...'!$78:$78</definedName>
    <definedName name="_xlnm.Print_Titles" localSheetId="3">'SO 01 - Budova A - DEMOLI...'!$80:$80</definedName>
    <definedName name="_xlnm.Print_Titles" localSheetId="4">'SO 02 - Objekt ČOV - DEMO...'!$80:$80</definedName>
    <definedName name="_xlnm.Print_Titles" localSheetId="5">'SO 03 - Zpevněné plochy -...'!$78:$78</definedName>
    <definedName name="_xlnm.Print_Titles" localSheetId="1">'VON - Vedlejší a ostatní ...'!$78:$78</definedName>
    <definedName name="_xlnm.Print_Area" localSheetId="6">'Pokyny pro vyplnění'!$B$2:$K$69,'Pokyny pro vyplnění'!$B$72:$K$116,'Pokyny pro vyplnění'!$B$119:$K$188,'Pokyny pro vyplnění'!$B$192:$K$212</definedName>
    <definedName name="_xlnm.Print_Area" localSheetId="0">'Rekapitulace stavby'!$D$4:$AO$33,'Rekapitulace stavby'!$C$39:$AQ$57</definedName>
    <definedName name="_xlnm.Print_Area" localSheetId="2">'SO 00 - Příprava staveniš...'!$C$4:$J$36,'SO 00 - Příprava staveniš...'!$C$42:$J$60,'SO 00 - Příprava staveniš...'!$C$66:$K$150</definedName>
    <definedName name="_xlnm.Print_Area" localSheetId="3">'SO 01 - Budova A - DEMOLI...'!$C$4:$J$36,'SO 01 - Budova A - DEMOLI...'!$C$42:$J$62,'SO 01 - Budova A - DEMOLI...'!$C$68:$K$128</definedName>
    <definedName name="_xlnm.Print_Area" localSheetId="4">'SO 02 - Objekt ČOV - DEMO...'!$C$4:$J$36,'SO 02 - Objekt ČOV - DEMO...'!$C$42:$J$62,'SO 02 - Objekt ČOV - DEMO...'!$C$68:$K$118</definedName>
    <definedName name="_xlnm.Print_Area" localSheetId="5">'SO 03 - Zpevněné plochy -...'!$C$4:$J$36,'SO 03 - Zpevněné plochy -...'!$C$42:$J$60,'SO 03 - Zpevněné plochy -...'!$C$66:$K$122</definedName>
    <definedName name="_xlnm.Print_Area" localSheetId="1">'VON - Vedlejší a ostatní ...'!$C$4:$J$36,'VON - Vedlejší a ostatní ...'!$C$42:$J$60,'VON - Vedlejší a ostatní ...'!$C$66:$K$129</definedName>
  </definedNames>
  <calcPr calcId="125725" iterateCount="1"/>
</workbook>
</file>

<file path=xl/calcChain.xml><?xml version="1.0" encoding="utf-8"?>
<calcChain xmlns="http://schemas.openxmlformats.org/spreadsheetml/2006/main">
  <c r="L41" i="1"/>
  <c r="L42"/>
  <c r="L44"/>
  <c r="AM44"/>
  <c r="L46"/>
  <c r="AM46"/>
  <c r="L47"/>
  <c r="AS51"/>
  <c r="AX52"/>
  <c r="AY52"/>
  <c r="AX53"/>
  <c r="AY53"/>
  <c r="AX54"/>
  <c r="AY54"/>
  <c r="AX55"/>
  <c r="AY55"/>
  <c r="AX56"/>
  <c r="AY56"/>
  <c r="E7" i="3"/>
  <c r="E45" s="1"/>
  <c r="J12"/>
  <c r="J49" s="1"/>
  <c r="E47"/>
  <c r="F49"/>
  <c r="F51"/>
  <c r="J51"/>
  <c r="F52"/>
  <c r="E71"/>
  <c r="F73"/>
  <c r="F75"/>
  <c r="J75"/>
  <c r="F76"/>
  <c r="J82"/>
  <c r="BE82" s="1"/>
  <c r="P82"/>
  <c r="R82"/>
  <c r="T82"/>
  <c r="BF82"/>
  <c r="BG82"/>
  <c r="BH82"/>
  <c r="BI82"/>
  <c r="BK82"/>
  <c r="J86"/>
  <c r="BE86" s="1"/>
  <c r="P86"/>
  <c r="R86"/>
  <c r="T86"/>
  <c r="BF86"/>
  <c r="BG86"/>
  <c r="BH86"/>
  <c r="BI86"/>
  <c r="BK86"/>
  <c r="J90"/>
  <c r="BE90" s="1"/>
  <c r="P90"/>
  <c r="R90"/>
  <c r="T90"/>
  <c r="BF90"/>
  <c r="BG90"/>
  <c r="BH90"/>
  <c r="BI90"/>
  <c r="BK90"/>
  <c r="J94"/>
  <c r="BE94" s="1"/>
  <c r="P94"/>
  <c r="R94"/>
  <c r="T94"/>
  <c r="BF94"/>
  <c r="BG94"/>
  <c r="BH94"/>
  <c r="BI94"/>
  <c r="BK94"/>
  <c r="J98"/>
  <c r="BE98" s="1"/>
  <c r="P98"/>
  <c r="R98"/>
  <c r="T98"/>
  <c r="BF98"/>
  <c r="BG98"/>
  <c r="BH98"/>
  <c r="BI98"/>
  <c r="BK98"/>
  <c r="J102"/>
  <c r="BE102" s="1"/>
  <c r="P102"/>
  <c r="R102"/>
  <c r="T102"/>
  <c r="BF102"/>
  <c r="BG102"/>
  <c r="BH102"/>
  <c r="BI102"/>
  <c r="BK102"/>
  <c r="J106"/>
  <c r="BE106" s="1"/>
  <c r="P106"/>
  <c r="R106"/>
  <c r="T106"/>
  <c r="BF106"/>
  <c r="BG106"/>
  <c r="BH106"/>
  <c r="BI106"/>
  <c r="BK106"/>
  <c r="J111"/>
  <c r="BE111" s="1"/>
  <c r="P111"/>
  <c r="R111"/>
  <c r="T111"/>
  <c r="BF111"/>
  <c r="BG111"/>
  <c r="BH111"/>
  <c r="BI111"/>
  <c r="BK111"/>
  <c r="J116"/>
  <c r="BE116" s="1"/>
  <c r="P116"/>
  <c r="R116"/>
  <c r="T116"/>
  <c r="BF116"/>
  <c r="BG116"/>
  <c r="BH116"/>
  <c r="BI116"/>
  <c r="BK116"/>
  <c r="J121"/>
  <c r="BE121" s="1"/>
  <c r="P121"/>
  <c r="R121"/>
  <c r="T121"/>
  <c r="BF121"/>
  <c r="BG121"/>
  <c r="BH121"/>
  <c r="BI121"/>
  <c r="BK121"/>
  <c r="J126"/>
  <c r="BE126" s="1"/>
  <c r="P126"/>
  <c r="R126"/>
  <c r="T126"/>
  <c r="BF126"/>
  <c r="BG126"/>
  <c r="BH126"/>
  <c r="BI126"/>
  <c r="BK126"/>
  <c r="J131"/>
  <c r="BE131" s="1"/>
  <c r="P131"/>
  <c r="R131"/>
  <c r="T131"/>
  <c r="BF131"/>
  <c r="BG131"/>
  <c r="BH131"/>
  <c r="BI131"/>
  <c r="BK131"/>
  <c r="J136"/>
  <c r="P136"/>
  <c r="R136"/>
  <c r="T136"/>
  <c r="BE136"/>
  <c r="BF136"/>
  <c r="BG136"/>
  <c r="BH136"/>
  <c r="BI136"/>
  <c r="BK136"/>
  <c r="J141"/>
  <c r="BE141" s="1"/>
  <c r="P141"/>
  <c r="R141"/>
  <c r="T141"/>
  <c r="BF141"/>
  <c r="BG141"/>
  <c r="BH141"/>
  <c r="BI141"/>
  <c r="BK141"/>
  <c r="J146"/>
  <c r="BE146" s="1"/>
  <c r="P146"/>
  <c r="R146"/>
  <c r="T146"/>
  <c r="BF146"/>
  <c r="BG146"/>
  <c r="BH146"/>
  <c r="BI146"/>
  <c r="BK146"/>
  <c r="E7" i="4"/>
  <c r="E45" s="1"/>
  <c r="J12"/>
  <c r="J49" s="1"/>
  <c r="E47"/>
  <c r="F49"/>
  <c r="F51"/>
  <c r="J51"/>
  <c r="F52"/>
  <c r="E71"/>
  <c r="E73"/>
  <c r="F75"/>
  <c r="J75"/>
  <c r="F77"/>
  <c r="J77"/>
  <c r="F78"/>
  <c r="J84"/>
  <c r="BE84"/>
  <c r="P84"/>
  <c r="P83"/>
  <c r="R84"/>
  <c r="R83" s="1"/>
  <c r="T84"/>
  <c r="T83" s="1"/>
  <c r="BF84"/>
  <c r="BG84"/>
  <c r="BH84"/>
  <c r="BI84"/>
  <c r="BK84"/>
  <c r="J88"/>
  <c r="P88"/>
  <c r="R88"/>
  <c r="T88"/>
  <c r="BE88"/>
  <c r="BF88"/>
  <c r="BG88"/>
  <c r="BH88"/>
  <c r="BI88"/>
  <c r="BK88"/>
  <c r="J91"/>
  <c r="BE91" s="1"/>
  <c r="P91"/>
  <c r="R91"/>
  <c r="T91"/>
  <c r="BF91"/>
  <c r="BG91"/>
  <c r="BH91"/>
  <c r="BI91"/>
  <c r="BK91"/>
  <c r="P94"/>
  <c r="R94"/>
  <c r="J95"/>
  <c r="BE95" s="1"/>
  <c r="P95"/>
  <c r="R95"/>
  <c r="T95"/>
  <c r="T94" s="1"/>
  <c r="BF95"/>
  <c r="BG95"/>
  <c r="BH95"/>
  <c r="BI95"/>
  <c r="BK95"/>
  <c r="BK94" s="1"/>
  <c r="J94" s="1"/>
  <c r="J59" s="1"/>
  <c r="J101"/>
  <c r="BE101" s="1"/>
  <c r="P101"/>
  <c r="P100" s="1"/>
  <c r="P82" s="1"/>
  <c r="P81" s="1"/>
  <c r="AU54" i="1" s="1"/>
  <c r="R101" i="4"/>
  <c r="T101"/>
  <c r="BF101"/>
  <c r="BG101"/>
  <c r="BH101"/>
  <c r="BI101"/>
  <c r="BK101"/>
  <c r="J104"/>
  <c r="BE104" s="1"/>
  <c r="P104"/>
  <c r="R104"/>
  <c r="R100" s="1"/>
  <c r="T104"/>
  <c r="BF104"/>
  <c r="BG104"/>
  <c r="BH104"/>
  <c r="BI104"/>
  <c r="BK104"/>
  <c r="J107"/>
  <c r="P107"/>
  <c r="R107"/>
  <c r="T107"/>
  <c r="BE107"/>
  <c r="BF107"/>
  <c r="BG107"/>
  <c r="BH107"/>
  <c r="BI107"/>
  <c r="BK107"/>
  <c r="J111"/>
  <c r="BE111"/>
  <c r="P111"/>
  <c r="R111"/>
  <c r="T111"/>
  <c r="T100" s="1"/>
  <c r="BF111"/>
  <c r="BG111"/>
  <c r="BH111"/>
  <c r="BI111"/>
  <c r="BK111"/>
  <c r="J114"/>
  <c r="BE114" s="1"/>
  <c r="P114"/>
  <c r="R114"/>
  <c r="T114"/>
  <c r="BF114"/>
  <c r="BG114"/>
  <c r="BH114"/>
  <c r="BI114"/>
  <c r="BK114"/>
  <c r="J116"/>
  <c r="BE116" s="1"/>
  <c r="P116"/>
  <c r="R116"/>
  <c r="T116"/>
  <c r="BF116"/>
  <c r="BG116"/>
  <c r="BH116"/>
  <c r="BI116"/>
  <c r="BK116"/>
  <c r="J119"/>
  <c r="P119"/>
  <c r="R119"/>
  <c r="T119"/>
  <c r="BE119"/>
  <c r="BF119"/>
  <c r="BG119"/>
  <c r="BH119"/>
  <c r="BI119"/>
  <c r="BK119"/>
  <c r="J122"/>
  <c r="BE122" s="1"/>
  <c r="P122"/>
  <c r="R122"/>
  <c r="T122"/>
  <c r="BF122"/>
  <c r="BG122"/>
  <c r="BH122"/>
  <c r="BI122"/>
  <c r="BK122"/>
  <c r="J124"/>
  <c r="BE124" s="1"/>
  <c r="P124"/>
  <c r="R124"/>
  <c r="T124"/>
  <c r="BF124"/>
  <c r="BG124"/>
  <c r="BH124"/>
  <c r="BI124"/>
  <c r="BK124"/>
  <c r="T127"/>
  <c r="J128"/>
  <c r="BE128" s="1"/>
  <c r="P128"/>
  <c r="P127"/>
  <c r="R128"/>
  <c r="R127" s="1"/>
  <c r="T128"/>
  <c r="BF128"/>
  <c r="BG128"/>
  <c r="BH128"/>
  <c r="BI128"/>
  <c r="BK128"/>
  <c r="BK127" s="1"/>
  <c r="J127" s="1"/>
  <c r="J61" s="1"/>
  <c r="E7" i="5"/>
  <c r="E45" s="1"/>
  <c r="J12"/>
  <c r="J49" s="1"/>
  <c r="E47"/>
  <c r="F49"/>
  <c r="F51"/>
  <c r="J51"/>
  <c r="F52"/>
  <c r="E71"/>
  <c r="E73"/>
  <c r="F75"/>
  <c r="F77"/>
  <c r="J77"/>
  <c r="F78"/>
  <c r="J84"/>
  <c r="BE84" s="1"/>
  <c r="P84"/>
  <c r="P83" s="1"/>
  <c r="P82" s="1"/>
  <c r="P81" s="1"/>
  <c r="AU55" i="1" s="1"/>
  <c r="R84" i="5"/>
  <c r="T84"/>
  <c r="BF84"/>
  <c r="BG84"/>
  <c r="BH84"/>
  <c r="BI84"/>
  <c r="BK84"/>
  <c r="BK83" s="1"/>
  <c r="J88"/>
  <c r="P88"/>
  <c r="R88"/>
  <c r="T88"/>
  <c r="T83"/>
  <c r="BE88"/>
  <c r="BF88"/>
  <c r="BG88"/>
  <c r="BH88"/>
  <c r="BI88"/>
  <c r="BK88"/>
  <c r="J91"/>
  <c r="BE91" s="1"/>
  <c r="P91"/>
  <c r="R91"/>
  <c r="R83"/>
  <c r="T91"/>
  <c r="BF91"/>
  <c r="BG91"/>
  <c r="BH91"/>
  <c r="BI91"/>
  <c r="BK91"/>
  <c r="J95"/>
  <c r="P95"/>
  <c r="R95"/>
  <c r="T95"/>
  <c r="T94" s="1"/>
  <c r="T82" s="1"/>
  <c r="T81" s="1"/>
  <c r="BE95"/>
  <c r="BF95"/>
  <c r="BG95"/>
  <c r="BH95"/>
  <c r="BI95"/>
  <c r="BK95"/>
  <c r="J99"/>
  <c r="BE99" s="1"/>
  <c r="P99"/>
  <c r="P94"/>
  <c r="R99"/>
  <c r="R94" s="1"/>
  <c r="T99"/>
  <c r="BF99"/>
  <c r="BG99"/>
  <c r="BH99"/>
  <c r="BI99"/>
  <c r="BK99"/>
  <c r="J105"/>
  <c r="P105"/>
  <c r="P104" s="1"/>
  <c r="R105"/>
  <c r="R104" s="1"/>
  <c r="T105"/>
  <c r="T104" s="1"/>
  <c r="BE105"/>
  <c r="BF105"/>
  <c r="BG105"/>
  <c r="BH105"/>
  <c r="BI105"/>
  <c r="BK105"/>
  <c r="J108"/>
  <c r="BE108" s="1"/>
  <c r="P108"/>
  <c r="R108"/>
  <c r="T108"/>
  <c r="BF108"/>
  <c r="BG108"/>
  <c r="BH108"/>
  <c r="BI108"/>
  <c r="BK108"/>
  <c r="J112"/>
  <c r="BE112" s="1"/>
  <c r="P112"/>
  <c r="R112"/>
  <c r="T112"/>
  <c r="BF112"/>
  <c r="BG112"/>
  <c r="BH112"/>
  <c r="BI112"/>
  <c r="BK112"/>
  <c r="J114"/>
  <c r="BE114" s="1"/>
  <c r="P114"/>
  <c r="R114"/>
  <c r="T114"/>
  <c r="BF114"/>
  <c r="BG114"/>
  <c r="BH114"/>
  <c r="BI114"/>
  <c r="BK114"/>
  <c r="T117"/>
  <c r="J118"/>
  <c r="BE118"/>
  <c r="P118"/>
  <c r="P117" s="1"/>
  <c r="R118"/>
  <c r="R117" s="1"/>
  <c r="T118"/>
  <c r="BF118"/>
  <c r="BG118"/>
  <c r="BH118"/>
  <c r="BI118"/>
  <c r="BK118"/>
  <c r="BK117" s="1"/>
  <c r="J117" s="1"/>
  <c r="J61" s="1"/>
  <c r="E7" i="6"/>
  <c r="E69" s="1"/>
  <c r="J12"/>
  <c r="J49" s="1"/>
  <c r="E45"/>
  <c r="E47"/>
  <c r="F49"/>
  <c r="F51"/>
  <c r="J51"/>
  <c r="F52"/>
  <c r="E71"/>
  <c r="F73"/>
  <c r="J73"/>
  <c r="F75"/>
  <c r="J75"/>
  <c r="F76"/>
  <c r="J82"/>
  <c r="BE82"/>
  <c r="P82"/>
  <c r="R82"/>
  <c r="T82"/>
  <c r="T81" s="1"/>
  <c r="BF82"/>
  <c r="BG82"/>
  <c r="BH82"/>
  <c r="BI82"/>
  <c r="BK82"/>
  <c r="J87"/>
  <c r="BE87"/>
  <c r="P87"/>
  <c r="R87"/>
  <c r="T87"/>
  <c r="BF87"/>
  <c r="BG87"/>
  <c r="BH87"/>
  <c r="BI87"/>
  <c r="BK87"/>
  <c r="J92"/>
  <c r="P92"/>
  <c r="P81" s="1"/>
  <c r="R92"/>
  <c r="R81" s="1"/>
  <c r="T92"/>
  <c r="BE92"/>
  <c r="BF92"/>
  <c r="BG92"/>
  <c r="BH92"/>
  <c r="BI92"/>
  <c r="BK92"/>
  <c r="J97"/>
  <c r="P97"/>
  <c r="R97"/>
  <c r="T97"/>
  <c r="BE97"/>
  <c r="BF97"/>
  <c r="BG97"/>
  <c r="BH97"/>
  <c r="BI97"/>
  <c r="BK97"/>
  <c r="J102"/>
  <c r="BE102" s="1"/>
  <c r="P102"/>
  <c r="R102"/>
  <c r="T102"/>
  <c r="BF102"/>
  <c r="BG102"/>
  <c r="BH102"/>
  <c r="BI102"/>
  <c r="BK102"/>
  <c r="BK81" s="1"/>
  <c r="J108"/>
  <c r="BE108" s="1"/>
  <c r="P108"/>
  <c r="P107" s="1"/>
  <c r="R108"/>
  <c r="T108"/>
  <c r="T107" s="1"/>
  <c r="BF108"/>
  <c r="BG108"/>
  <c r="BH108"/>
  <c r="BI108"/>
  <c r="BK108"/>
  <c r="J111"/>
  <c r="BE111" s="1"/>
  <c r="P111"/>
  <c r="R111"/>
  <c r="T111"/>
  <c r="BF111"/>
  <c r="BG111"/>
  <c r="BH111"/>
  <c r="BI111"/>
  <c r="BK111"/>
  <c r="J115"/>
  <c r="P115"/>
  <c r="R115"/>
  <c r="R107" s="1"/>
  <c r="T115"/>
  <c r="BE115"/>
  <c r="BF115"/>
  <c r="BG115"/>
  <c r="BH115"/>
  <c r="BI115"/>
  <c r="BK115"/>
  <c r="J117"/>
  <c r="BE117" s="1"/>
  <c r="P117"/>
  <c r="R117"/>
  <c r="T117"/>
  <c r="BF117"/>
  <c r="BG117"/>
  <c r="BH117"/>
  <c r="BI117"/>
  <c r="BK117"/>
  <c r="J120"/>
  <c r="BE120"/>
  <c r="P120"/>
  <c r="R120"/>
  <c r="T120"/>
  <c r="BF120"/>
  <c r="BG120"/>
  <c r="BH120"/>
  <c r="BI120"/>
  <c r="BK120"/>
  <c r="E7" i="2"/>
  <c r="E45" s="1"/>
  <c r="J12"/>
  <c r="J73" s="1"/>
  <c r="E47"/>
  <c r="F49"/>
  <c r="F51"/>
  <c r="J51"/>
  <c r="F52"/>
  <c r="E71"/>
  <c r="F73"/>
  <c r="F75"/>
  <c r="J75"/>
  <c r="F76"/>
  <c r="J82"/>
  <c r="BE82" s="1"/>
  <c r="P82"/>
  <c r="R82"/>
  <c r="R81" s="1"/>
  <c r="R80" s="1"/>
  <c r="R79" s="1"/>
  <c r="T82"/>
  <c r="T81" s="1"/>
  <c r="BF82"/>
  <c r="BG82"/>
  <c r="BH82"/>
  <c r="BI82"/>
  <c r="BK82"/>
  <c r="J85"/>
  <c r="BE85" s="1"/>
  <c r="P85"/>
  <c r="R85"/>
  <c r="T85"/>
  <c r="BF85"/>
  <c r="BG85"/>
  <c r="BH85"/>
  <c r="BI85"/>
  <c r="BK85"/>
  <c r="BK81" s="1"/>
  <c r="J97"/>
  <c r="P97"/>
  <c r="P81" s="1"/>
  <c r="P80" s="1"/>
  <c r="P79" s="1"/>
  <c r="AU52" i="1" s="1"/>
  <c r="R97" i="2"/>
  <c r="T97"/>
  <c r="BE97"/>
  <c r="BF97"/>
  <c r="BG97"/>
  <c r="BH97"/>
  <c r="BI97"/>
  <c r="BK97"/>
  <c r="J101"/>
  <c r="BE101" s="1"/>
  <c r="P101"/>
  <c r="P100" s="1"/>
  <c r="R101"/>
  <c r="R100" s="1"/>
  <c r="T101"/>
  <c r="BF101"/>
  <c r="BG101"/>
  <c r="BH101"/>
  <c r="BI101"/>
  <c r="BK101"/>
  <c r="J103"/>
  <c r="BE103"/>
  <c r="P103"/>
  <c r="R103"/>
  <c r="T103"/>
  <c r="BF103"/>
  <c r="BG103"/>
  <c r="BH103"/>
  <c r="BI103"/>
  <c r="BK103"/>
  <c r="J105"/>
  <c r="BE105" s="1"/>
  <c r="P105"/>
  <c r="R105"/>
  <c r="T105"/>
  <c r="T100" s="1"/>
  <c r="BF105"/>
  <c r="BG105"/>
  <c r="BH105"/>
  <c r="BI105"/>
  <c r="BK105"/>
  <c r="J107"/>
  <c r="P107"/>
  <c r="R107"/>
  <c r="T107"/>
  <c r="BE107"/>
  <c r="BF107"/>
  <c r="BG107"/>
  <c r="BH107"/>
  <c r="BI107"/>
  <c r="BK107"/>
  <c r="J109"/>
  <c r="BE109" s="1"/>
  <c r="P109"/>
  <c r="R109"/>
  <c r="T109"/>
  <c r="BF109"/>
  <c r="BG109"/>
  <c r="BH109"/>
  <c r="BI109"/>
  <c r="BK109"/>
  <c r="J111"/>
  <c r="BE111" s="1"/>
  <c r="P111"/>
  <c r="R111"/>
  <c r="T111"/>
  <c r="BF111"/>
  <c r="BG111"/>
  <c r="BH111"/>
  <c r="BI111"/>
  <c r="BK111"/>
  <c r="J113"/>
  <c r="P113"/>
  <c r="R113"/>
  <c r="T113"/>
  <c r="BE113"/>
  <c r="BF113"/>
  <c r="BG113"/>
  <c r="BH113"/>
  <c r="BI113"/>
  <c r="BK113"/>
  <c r="J120"/>
  <c r="P120"/>
  <c r="R120"/>
  <c r="T120"/>
  <c r="BE120"/>
  <c r="BF120"/>
  <c r="BG120"/>
  <c r="BH120"/>
  <c r="BI120"/>
  <c r="BK120"/>
  <c r="J122"/>
  <c r="BE122" s="1"/>
  <c r="P122"/>
  <c r="R122"/>
  <c r="T122"/>
  <c r="BF122"/>
  <c r="F31" s="1"/>
  <c r="BA52" i="1" s="1"/>
  <c r="BG122" i="2"/>
  <c r="BH122"/>
  <c r="BI122"/>
  <c r="BK122"/>
  <c r="J124"/>
  <c r="BE124" s="1"/>
  <c r="P124"/>
  <c r="R124"/>
  <c r="T124"/>
  <c r="BF124"/>
  <c r="BG124"/>
  <c r="BH124"/>
  <c r="BI124"/>
  <c r="BK124"/>
  <c r="F31" i="5"/>
  <c r="BA55" i="1" s="1"/>
  <c r="J31" i="2" l="1"/>
  <c r="AW52" i="1" s="1"/>
  <c r="F33" i="2"/>
  <c r="BC52" i="1" s="1"/>
  <c r="F34" i="2"/>
  <c r="BD52" i="1" s="1"/>
  <c r="F32" i="2"/>
  <c r="BB52" i="1" s="1"/>
  <c r="BK100" i="2"/>
  <c r="J100" s="1"/>
  <c r="J59" s="1"/>
  <c r="F31" i="4"/>
  <c r="BA54" i="1" s="1"/>
  <c r="F32" i="4"/>
  <c r="BB54" i="1" s="1"/>
  <c r="F33" i="4"/>
  <c r="BC54" i="1" s="1"/>
  <c r="J31" i="4"/>
  <c r="AW54" i="1" s="1"/>
  <c r="F34" i="4"/>
  <c r="BD54" i="1" s="1"/>
  <c r="BK83" i="4"/>
  <c r="BK100"/>
  <c r="J100" s="1"/>
  <c r="J60" s="1"/>
  <c r="BK94" i="5"/>
  <c r="J94" s="1"/>
  <c r="J59" s="1"/>
  <c r="F33"/>
  <c r="BC55" i="1" s="1"/>
  <c r="BK104" i="5"/>
  <c r="J104" s="1"/>
  <c r="J60" s="1"/>
  <c r="F34"/>
  <c r="BD55" i="1" s="1"/>
  <c r="J31" i="5"/>
  <c r="AW55" i="1" s="1"/>
  <c r="F32" i="5"/>
  <c r="BB55" i="1" s="1"/>
  <c r="F34" i="6"/>
  <c r="BD56" i="1" s="1"/>
  <c r="BK107" i="6"/>
  <c r="J107" s="1"/>
  <c r="J59" s="1"/>
  <c r="F31"/>
  <c r="BA56" i="1" s="1"/>
  <c r="F32" i="6"/>
  <c r="BB56" i="1" s="1"/>
  <c r="J31" i="6"/>
  <c r="AW56" i="1" s="1"/>
  <c r="F33" i="6"/>
  <c r="BC56" i="1" s="1"/>
  <c r="F31" i="3"/>
  <c r="BA53" i="1" s="1"/>
  <c r="BK81" i="3"/>
  <c r="BK80" s="1"/>
  <c r="BK110"/>
  <c r="J110" s="1"/>
  <c r="J59" s="1"/>
  <c r="P81"/>
  <c r="P80" s="1"/>
  <c r="R81"/>
  <c r="R80" s="1"/>
  <c r="J31"/>
  <c r="AW53" i="1" s="1"/>
  <c r="P110" i="3"/>
  <c r="F32"/>
  <c r="BB53" i="1" s="1"/>
  <c r="T81" i="3"/>
  <c r="T80" s="1"/>
  <c r="R110"/>
  <c r="F33"/>
  <c r="BC53" i="1" s="1"/>
  <c r="F34" i="3"/>
  <c r="BD53" i="1" s="1"/>
  <c r="T110" i="3"/>
  <c r="J30"/>
  <c r="AV53" i="1" s="1"/>
  <c r="F30" i="3"/>
  <c r="AZ53" i="1" s="1"/>
  <c r="T80" i="2"/>
  <c r="T79" s="1"/>
  <c r="R82" i="4"/>
  <c r="R81" s="1"/>
  <c r="BK80" i="6"/>
  <c r="J81"/>
  <c r="J58" s="1"/>
  <c r="F30" i="4"/>
  <c r="AZ54" i="1" s="1"/>
  <c r="J30" i="4"/>
  <c r="AV54" i="1" s="1"/>
  <c r="T82" i="4"/>
  <c r="T81" s="1"/>
  <c r="F30" i="6"/>
  <c r="AZ56" i="1" s="1"/>
  <c r="J30" i="6"/>
  <c r="AV56" i="1" s="1"/>
  <c r="AT56" s="1"/>
  <c r="T80" i="6"/>
  <c r="T79" s="1"/>
  <c r="F30" i="2"/>
  <c r="AZ52" i="1" s="1"/>
  <c r="J30" i="2"/>
  <c r="AV52" i="1" s="1"/>
  <c r="AT52" s="1"/>
  <c r="P80" i="6"/>
  <c r="P79" s="1"/>
  <c r="AU56" i="1" s="1"/>
  <c r="BK80" i="2"/>
  <c r="J81"/>
  <c r="J58" s="1"/>
  <c r="J83" i="4"/>
  <c r="J58" s="1"/>
  <c r="BK82"/>
  <c r="R80" i="6"/>
  <c r="R79" s="1"/>
  <c r="R82" i="5"/>
  <c r="R81" s="1"/>
  <c r="J83"/>
  <c r="J58" s="1"/>
  <c r="BK82"/>
  <c r="F30"/>
  <c r="AZ55" i="1" s="1"/>
  <c r="J30" i="5"/>
  <c r="AV55" i="1" s="1"/>
  <c r="AT55" s="1"/>
  <c r="J49" i="2"/>
  <c r="J75" i="5"/>
  <c r="E69" i="3"/>
  <c r="E69" i="2"/>
  <c r="J73" i="3"/>
  <c r="J81" l="1"/>
  <c r="J58" s="1"/>
  <c r="AT54" i="1"/>
  <c r="BD51"/>
  <c r="W30" s="1"/>
  <c r="BB51"/>
  <c r="W28" s="1"/>
  <c r="BC51"/>
  <c r="W29" s="1"/>
  <c r="BA51"/>
  <c r="AW51" s="1"/>
  <c r="AK27" s="1"/>
  <c r="P79" i="3"/>
  <c r="AU53" i="1" s="1"/>
  <c r="AU51" s="1"/>
  <c r="T79" i="3"/>
  <c r="R79"/>
  <c r="AT53" i="1"/>
  <c r="AZ51"/>
  <c r="BK81" i="4"/>
  <c r="J81" s="1"/>
  <c r="J82"/>
  <c r="J57" s="1"/>
  <c r="BK79" i="3"/>
  <c r="J79" s="1"/>
  <c r="J80"/>
  <c r="J57" s="1"/>
  <c r="BK81" i="5"/>
  <c r="J81" s="1"/>
  <c r="J82"/>
  <c r="J57" s="1"/>
  <c r="BK79" i="6"/>
  <c r="J79" s="1"/>
  <c r="J80"/>
  <c r="J57" s="1"/>
  <c r="BK79" i="2"/>
  <c r="J79" s="1"/>
  <c r="J80"/>
  <c r="J57" s="1"/>
  <c r="AX51" i="1" l="1"/>
  <c r="AY51"/>
  <c r="W27"/>
  <c r="J56" i="4"/>
  <c r="J27"/>
  <c r="J27" i="3"/>
  <c r="J56"/>
  <c r="J56" i="6"/>
  <c r="J27"/>
  <c r="J56" i="2"/>
  <c r="J27"/>
  <c r="AV51" i="1"/>
  <c r="W26"/>
  <c r="J27" i="5"/>
  <c r="J56"/>
  <c r="AT51" i="1" l="1"/>
  <c r="AK26"/>
  <c r="J36" i="4"/>
  <c r="AG54" i="1"/>
  <c r="AN54" s="1"/>
  <c r="AG55"/>
  <c r="AN55" s="1"/>
  <c r="J36" i="5"/>
  <c r="AG53" i="1"/>
  <c r="AN53" s="1"/>
  <c r="J36" i="3"/>
  <c r="J36" i="6"/>
  <c r="AG56" i="1"/>
  <c r="AN56" s="1"/>
  <c r="J36" i="2"/>
  <c r="AG52" i="1"/>
  <c r="AN52" l="1"/>
  <c r="AG51"/>
  <c r="AK23" s="1"/>
  <c r="AK32" s="1"/>
  <c r="AN51" l="1"/>
</calcChain>
</file>

<file path=xl/sharedStrings.xml><?xml version="1.0" encoding="utf-8"?>
<sst xmlns="http://schemas.openxmlformats.org/spreadsheetml/2006/main" count="3064" uniqueCount="566">
  <si>
    <t>Export VZ</t>
  </si>
  <si>
    <t>List obsahuje:</t>
  </si>
  <si>
    <t>3.0</t>
  </si>
  <si>
    <t>False</t>
  </si>
  <si>
    <t>{99EE6C85-1C30-4D7D-A5E7-27B5C143F10C}</t>
  </si>
  <si>
    <t>&gt;&gt;  skryté sloupce  &lt;&lt;</t>
  </si>
  <si>
    <t>0,01</t>
  </si>
  <si>
    <t>21</t>
  </si>
  <si>
    <t>15</t>
  </si>
  <si>
    <t>REKAPITULACE STAVBY</t>
  </si>
  <si>
    <t>v ---  níže se nacházejí doplnkové a pomocné údaje k sestavám  --- v</t>
  </si>
  <si>
    <t>0,001</t>
  </si>
  <si>
    <t>Kód:</t>
  </si>
  <si>
    <t>N16-048</t>
  </si>
  <si>
    <t>Stavba:</t>
  </si>
  <si>
    <t>STAVEBNÍ ÚPRAVY Č.P. 511 PRO LABORATOŘE A ONKOLOGII OBLASTNÍ NEMOCNICE JIČÍN a.s., KRÁLOVÉHRADECKÝ KRAJ</t>
  </si>
  <si>
    <t>KSO:</t>
  </si>
  <si>
    <t>CC-CZ:</t>
  </si>
  <si>
    <t>Místo:</t>
  </si>
  <si>
    <t>Jičín</t>
  </si>
  <si>
    <t>Datum:</t>
  </si>
  <si>
    <t>03.03.2016</t>
  </si>
  <si>
    <t>Zadavatel:</t>
  </si>
  <si>
    <t>IČ:</t>
  </si>
  <si>
    <t>KRÁLOVEHRADECKÝ KRAJ</t>
  </si>
  <si>
    <t>DIČ:</t>
  </si>
  <si>
    <t>Uchazeč:</t>
  </si>
  <si>
    <t>Na základě výběrového řízení</t>
  </si>
  <si>
    <t>Projektant:</t>
  </si>
  <si>
    <t>KANIA a.s. , Ostrava</t>
  </si>
  <si>
    <t>True</t>
  </si>
  <si>
    <t>Poznámka:</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</si>
  <si>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Nedílnou součástí soupisu prací je projektová dokumentace vč. textových příloh, na kterou se položky soupisu prací plně odkazují.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</si>
  <si>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</si>
  <si>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</si>
  <si>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</si>
  <si>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</si>
  <si>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</si>
  <si>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</si>
  <si>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</si>
  <si>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</si>
  <si>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</si>
  <si>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</si>
  <si>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</si>
  <si>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</si>
  <si>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</si>
  <si>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</si>
  <si>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</si>
  <si>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</si>
  <si>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</si>
  <si>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</si>
  <si>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</si>
  <si>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</si>
  <si>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
náklady [CZK]</t>
  </si>
  <si>
    <t>DPH [CZK]</t>
  </si>
  <si>
    <t>Normohodiny [h]</t>
  </si>
  <si>
    <t>DPH základní [CZK]</t>
  </si>
  <si>
    <t>DPH snížená [CZK]</t>
  </si>
  <si>
    <t>DPH základní přenesená
[CZK]</t>
  </si>
  <si>
    <t>DPH snížená přenesená
[CZK]</t>
  </si>
  <si>
    <t>Základna
DPH základní</t>
  </si>
  <si>
    <t>Základna
DPH snížená</t>
  </si>
  <si>
    <t>Základna
DPH zákl. přenesená</t>
  </si>
  <si>
    <t>Základna
DPH sníž. přenesená</t>
  </si>
  <si>
    <t>Základna
DPH nulová</t>
  </si>
  <si>
    <t>Náklady stavby celkem</t>
  </si>
  <si>
    <t>D</t>
  </si>
  <si>
    <t>0</t>
  </si>
  <si>
    <t>###NOIMPORT###</t>
  </si>
  <si>
    <t>IMPORT</t>
  </si>
  <si>
    <t>{00000000-0000-0000-0000-000000000000}</t>
  </si>
  <si>
    <t>VON</t>
  </si>
  <si>
    <t>Vedlejší a ostatní náklady</t>
  </si>
  <si>
    <t>1</t>
  </si>
  <si>
    <t>{15A93C82-681C-40AC-AF20-A0871014813F}</t>
  </si>
  <si>
    <t>2</t>
  </si>
  <si>
    <t>SO 00</t>
  </si>
  <si>
    <t>Příprava staveniště, přípravné práce</t>
  </si>
  <si>
    <t>STA</t>
  </si>
  <si>
    <t>{BBDA56B2-0DAA-441D-8EF8-5A76EACD9DF0}</t>
  </si>
  <si>
    <t>SO 01</t>
  </si>
  <si>
    <t>Budova A - DEMOLICE, BOURACÍ PRÁCE</t>
  </si>
  <si>
    <t>{E42B359C-7CB5-44B5-8815-4C71458E31E9}</t>
  </si>
  <si>
    <t>SO 02</t>
  </si>
  <si>
    <t>Objekt ČOV - DEMOLICE, BOURACÍ PRÁCE</t>
  </si>
  <si>
    <t>{A713580F-04F7-4ADA-86C8-5E06085B2A95}</t>
  </si>
  <si>
    <t>SO 03</t>
  </si>
  <si>
    <t>Zpevněné plochy - DEMOLICE, BOURACÍ PRÁCE</t>
  </si>
  <si>
    <t>{8FBB92DB-6411-4BD8-AED9-A0916EC87174}</t>
  </si>
  <si>
    <t>Zpět na list:</t>
  </si>
  <si>
    <t>KRYCÍ LIST SOUPISU</t>
  </si>
  <si>
    <t>Objekt:</t>
  </si>
  <si>
    <t>VON - Vedlejší a ostatní náklady</t>
  </si>
  <si>
    <t>REKAPITULACE ČLENĚNÍ SOUPISU PRACÍ</t>
  </si>
  <si>
    <t>Kód dílu - Popis</t>
  </si>
  <si>
    <t>Cena celkem [CZK]</t>
  </si>
  <si>
    <t>Náklady soupisu celkem</t>
  </si>
  <si>
    <t>-1</t>
  </si>
  <si>
    <t>VRN - VRN</t>
  </si>
  <si>
    <t xml:space="preserve">    VRN11 - VEDLEJŠÍ NÁKLADY STAVBY</t>
  </si>
  <si>
    <t xml:space="preserve">    VRN91 - OSTATNÍ NÁKLADY STAVBY</t>
  </si>
  <si>
    <t>SOUPIS PRACÍ</t>
  </si>
  <si>
    <t>PČ</t>
  </si>
  <si>
    <t>Popis</t>
  </si>
  <si>
    <t>MJ</t>
  </si>
  <si>
    <t>Množství</t>
  </si>
  <si>
    <t>J.cena [CZK]</t>
  </si>
  <si>
    <t>Cena celkem
[CZK]</t>
  </si>
  <si>
    <t>Cenová soustava</t>
  </si>
  <si>
    <t>Poznámka</t>
  </si>
  <si>
    <t>J. Nh [h]</t>
  </si>
  <si>
    <t>Nh celkem [h]</t>
  </si>
  <si>
    <t>J. hmotnost
[t]</t>
  </si>
  <si>
    <t>Hmotnost
celkem [t]</t>
  </si>
  <si>
    <t>J. suť [t]</t>
  </si>
  <si>
    <t>Suť Celkem [t]</t>
  </si>
  <si>
    <t>VRN</t>
  </si>
  <si>
    <t>5</t>
  </si>
  <si>
    <t>ROZPOCET</t>
  </si>
  <si>
    <t>VRN11</t>
  </si>
  <si>
    <t>VEDLEJŠÍ NÁKLADY STAVBY</t>
  </si>
  <si>
    <t>K</t>
  </si>
  <si>
    <t>VRN11-01</t>
  </si>
  <si>
    <t>Náklady zhotovitele související se zajištěním provozů nutných pro provádění díla - zařízení staveniště</t>
  </si>
  <si>
    <t>soubor</t>
  </si>
  <si>
    <t>4</t>
  </si>
  <si>
    <t>-96895567</t>
  </si>
  <si>
    <t>PP</t>
  </si>
  <si>
    <t>P</t>
  </si>
  <si>
    <t xml:space="preserve">Poznámka k položce:
(kancelářské/skladovací/sociální objekty, oplocení stavby, ostraha staveniště, kompletní vnitrostaveništní rozvody všech potřebných energií vč. jejich poplatků, zajištění podružných měření spotřeby) </t>
  </si>
  <si>
    <t>VRN11-02</t>
  </si>
  <si>
    <t>Náklady zhotovitele související se zajištěním provozů nutných pro provádění díla - ostatní zařízení a práce</t>
  </si>
  <si>
    <t>2001815177</t>
  </si>
  <si>
    <t>VV</t>
  </si>
  <si>
    <t>-Zřízení trvalé, dočasné deponie a mezideponie</t>
  </si>
  <si>
    <t>-zřízení příjezdů a přístupů na staveniště</t>
  </si>
  <si>
    <t>-uspořádání a bezpečnost staveniště z hlediska ochrany veřejných zájmů</t>
  </si>
  <si>
    <t>-dodržení podmínek pro provádění staveb z hlediska BOZP (vč. označení stavby) a sestaveného plánu BOZP</t>
  </si>
  <si>
    <t>-dodržování podmínek pro ochranu životního prostředí při výstavbě</t>
  </si>
  <si>
    <t>-dodržení podmínek - možnosti nakládání s odpady</t>
  </si>
  <si>
    <t>-splnění zvláštních požadavků na provádění stavby, které vyžadují zvláštní bezpečnostní opatření</t>
  </si>
  <si>
    <t>-dočasné / provizorní dopravní značení, osvětlení - (vyřízení+zřízení+likvidace po skončení stavby)</t>
  </si>
  <si>
    <t>1,0</t>
  </si>
  <si>
    <t>Součet</t>
  </si>
  <si>
    <t>3</t>
  </si>
  <si>
    <t>VRN11-03</t>
  </si>
  <si>
    <t>Náklady zhotovitele související se zajištěním provozů nutných pro provádění díla - likvidace zařízení staveniště</t>
  </si>
  <si>
    <t>-1468668049</t>
  </si>
  <si>
    <t>Poznámka k položce:
(náklady zhotovitele spojené s kompletní likvidací zařízení staveniště vč. uvedení všech dotčených ploch do bezvadného stavu)</t>
  </si>
  <si>
    <t>VRN91</t>
  </si>
  <si>
    <t>OSTATNÍ NÁKLADY STAVBY</t>
  </si>
  <si>
    <t>VRN91-01</t>
  </si>
  <si>
    <t>Náklady zhotovitele související se zajištěním a provedením kompletního díla dle PD a souvisejících dokladů - kompletační činnost</t>
  </si>
  <si>
    <t>1270627066</t>
  </si>
  <si>
    <t>VRN91-02</t>
  </si>
  <si>
    <t xml:space="preserve">Pravidelné čištění přilehlých / souvisejících komunikací a zpevněných ploch - po celou dobu stavby </t>
  </si>
  <si>
    <t>-2068460336</t>
  </si>
  <si>
    <t>6</t>
  </si>
  <si>
    <t>VRN91-05</t>
  </si>
  <si>
    <t>Náklady zhotovitele spojené s ochranou všech dotčených, jinde nespecifikovaných, dřevin, stromů, porostů a vegetačních ploch při stavebních prací dle ČSN 83 9061 - po celou dobu výstavby</t>
  </si>
  <si>
    <t>1925674013</t>
  </si>
  <si>
    <t>7</t>
  </si>
  <si>
    <t>VRN91-12</t>
  </si>
  <si>
    <t>Zajištění splnění podmínek vyplývajících z vydaných rozhodnutí a povolení stavby dle zadávací dokumentace a plánu bezpečnosti</t>
  </si>
  <si>
    <t>226373216</t>
  </si>
  <si>
    <t>8</t>
  </si>
  <si>
    <t>VRN91-13</t>
  </si>
  <si>
    <t xml:space="preserve">Součinnost s ostatními zúčastněnými stranami : se zástupci objednatele, projektanta, TDI, AD, koordinátora bezpečnosti </t>
  </si>
  <si>
    <t>2023160921</t>
  </si>
  <si>
    <t>9</t>
  </si>
  <si>
    <t>VRN91-41</t>
  </si>
  <si>
    <t>Uvedení všech pozemků, konstrukcí a povrchů dotčených stavbou do původního stavu vč. protokolárního zpětného předání jednotlivým vlastníkům.</t>
  </si>
  <si>
    <t>644522271</t>
  </si>
  <si>
    <t>10</t>
  </si>
  <si>
    <t>VRN91-51</t>
  </si>
  <si>
    <t xml:space="preserve">Náklady na projekční práce </t>
  </si>
  <si>
    <t>-1132300088</t>
  </si>
  <si>
    <t xml:space="preserve">-vypracování technologických postupů veškerých demoličních prací - dle požadavků PD a zadávací dokumentace vč. odsouhlasení ze strany autorů </t>
  </si>
  <si>
    <t>-příslušné statické výpočty</t>
  </si>
  <si>
    <t>VEŠKERÉ FORMY A PŘEDÁNÍ SE ŘÍDÍ PODMÍNKAMI ZADÁVACÍ DOKUMENTACE STAVBY</t>
  </si>
  <si>
    <t>11</t>
  </si>
  <si>
    <t>VRN91-61</t>
  </si>
  <si>
    <t xml:space="preserve">Zpracování fotodokumentace : A) fotofokumentace stávajícího stavu před zahájením stavebních prací,  B) fotodokumentace průběhu realizace stavby,   C) fotodokumentace dokončeného díla.  Předání objednateli v počtu a formě uvedené v zadávací dokumentaci. </t>
  </si>
  <si>
    <t>1945550369</t>
  </si>
  <si>
    <t>12</t>
  </si>
  <si>
    <t>VRN91-81</t>
  </si>
  <si>
    <t>Vytyčení všech inženýrských sítí před zahájením prací vč. řádného zajištění. Zpětné protokolární předání všech inženýrských sítí jednotlivým správcům vč. uvedení dotčených ploch do bezvadného stavu.</t>
  </si>
  <si>
    <t>286050603</t>
  </si>
  <si>
    <t>13</t>
  </si>
  <si>
    <t>VRN91-82</t>
  </si>
  <si>
    <t>Geodetické a související práce</t>
  </si>
  <si>
    <t>-704460492</t>
  </si>
  <si>
    <t>-zaměření skutečného provedení stavby nebo jejich částí vč. vypracování geometrických plánů a ostatních příslušných protokolů</t>
  </si>
  <si>
    <t>SO 00 - Příprava staveniště, přípravné práce</t>
  </si>
  <si>
    <t>HSV - Práce a dodávky HSV</t>
  </si>
  <si>
    <t xml:space="preserve">    1 - Zemní práce</t>
  </si>
  <si>
    <t>OST - Ostatní práce a dodávky</t>
  </si>
  <si>
    <t>HSV</t>
  </si>
  <si>
    <t>Práce a dodávky HSV</t>
  </si>
  <si>
    <t>Zemní práce</t>
  </si>
  <si>
    <t>112260R01</t>
  </si>
  <si>
    <t>Úprava dřevin - viz STZ - pořadové číslo 1 str.3, B1f) - doporučení odstranění suchých větví</t>
  </si>
  <si>
    <t>kus</t>
  </si>
  <si>
    <t>1710740622</t>
  </si>
  <si>
    <t>"kompletní provedení dle specifikace PD a TZ vč. všech souvisejících prací a dodávek"</t>
  </si>
  <si>
    <t>112260R02</t>
  </si>
  <si>
    <t>Úprava dřevin - viz STZ - pořadové číslo 2 str.3, B1f) - kácení dřevin</t>
  </si>
  <si>
    <t>-43701147</t>
  </si>
  <si>
    <t>112260R03</t>
  </si>
  <si>
    <t>Úprava dřevin - viz STZ - pořadové číslo 11 str.3, B1f) - zdravotní řez je nutný, dřevina je oslabená nedostatkem půdy</t>
  </si>
  <si>
    <t>-1445468117</t>
  </si>
  <si>
    <t>112260R04</t>
  </si>
  <si>
    <t>Úprava dřevin - viz STZ - pořadové číslo 12 str.3, B1f) - lehký prořez koruny, ošetření terminálu. Stromy provázat mezi sebou!</t>
  </si>
  <si>
    <t>577298472</t>
  </si>
  <si>
    <t>112260R05</t>
  </si>
  <si>
    <t>Úprava dřevin - viz STZ - pořadové číslo 17 str.3, B1f) - Ošetření ran po řezu na kmenu</t>
  </si>
  <si>
    <t>1835504835</t>
  </si>
  <si>
    <t>112260R06</t>
  </si>
  <si>
    <t>Úprava dřevin - viz STZ - pořadové číslo 40 str.3, B1f) - ošetření terminálů a kmene</t>
  </si>
  <si>
    <t>2018678337</t>
  </si>
  <si>
    <t>2,0</t>
  </si>
  <si>
    <t>112260R07</t>
  </si>
  <si>
    <t>Úprava dřevin - viz STZ - pořadové číslo 41 str.3, B1f) - 95% koruny je proschlé, obráží už jen dole, odstranit !</t>
  </si>
  <si>
    <t>1228134808</t>
  </si>
  <si>
    <t>OST</t>
  </si>
  <si>
    <t>Ostatní práce a dodávky</t>
  </si>
  <si>
    <t>OST-01-R01</t>
  </si>
  <si>
    <t>B.3 - Připojení na technickou infrastrukturu - Voda</t>
  </si>
  <si>
    <t>512</t>
  </si>
  <si>
    <t>793928953</t>
  </si>
  <si>
    <t xml:space="preserve">Poznámka k položce:
SO 01 Objekt je připojen na areálový rozvod teplé a studené vody. Teplá voda je v tuto chvíli již odpojena v rámci areálu a demoličních prací se nedotkne.
Studená voda bude odpojena v místě dle situačního výkresu. Odpojení bude provedeno zaslepením potrubí.
SO 02 je napojen přes SO O1 a odpojení tudíž bude na stejném místě jak pro SO 01
Před odpojením nutno prověřit skutečný stav vodovodu aby nedošlo k odpojení vrátnice.
</t>
  </si>
  <si>
    <t>OST-01-R02</t>
  </si>
  <si>
    <t>B.3 - Připojení na technickou infrastrukturu - Kanalizace</t>
  </si>
  <si>
    <t>-1990126496</t>
  </si>
  <si>
    <t xml:space="preserve">Poznámka k položce:
SO 01 bude zaslepena v nejbližší šachtě, dle situačního výkresu.
SO 02 bude zaslepena v rámci areálu před oplocením. Přípojku zaslepit tak aby bylo možno opětovné použití.
</t>
  </si>
  <si>
    <t>OST-01-R03</t>
  </si>
  <si>
    <t>B.3 - Připojení na technickou infrastrukturu - Elektro NN</t>
  </si>
  <si>
    <t>-692569195</t>
  </si>
  <si>
    <t xml:space="preserve">Poznámka k položce:
SO 01 je napojen z rozvaděče před pavilonem onkologie. Stávající rozvaděč je umístěn u technického vstupu do demolovaného objektu. Z tohoto rozvaděče je napojen i objekt vrátnice.
Před zahájením demoličních prací je nutno provést přeložku rozvaděče RIS. Toto bude provizorní řešení po dobu stavby.
Zároveň je nutno provést nové provizorní připojení vrátnice. 
SO 02 Objekt je připojen samostatným kabelem, který je vyveden do RIS na fasádě objektu. Kabel bude ukončen v místě dle situace vyvedením do provizorního pilíře a po vybudování nového objektu SO 02 s něho objekt bude znova napojen.
</t>
  </si>
  <si>
    <t>OST-01-R04</t>
  </si>
  <si>
    <t>B.3 - Připojení na technickou infrastrukturu - Venkovní osvětlení VO</t>
  </si>
  <si>
    <t>479136874</t>
  </si>
  <si>
    <t>Poznámka k položce:
V rámci odpojení a demolice objektu je nutno provést přeložku venkovního osvětlení včetně ovládacího kabelu z vrátnice. Toto bude provedeno provizorně po dobu výstavby. Pak bude rozvaděč zrušen a nahrazen novým včetně části rozvodů VO kolem nového objektu.</t>
  </si>
  <si>
    <t>OST-01-R05</t>
  </si>
  <si>
    <t>B.3 - Připojení na technickou infrastrukturu - Plyn</t>
  </si>
  <si>
    <t>1806768096</t>
  </si>
  <si>
    <t xml:space="preserve">Poznámka k položce:
Bude provedeno zaslepení v místě dle situace. Zaslepení bude provedeno tak aby bylo možno se znova na plynovod napojit novým objektem. </t>
  </si>
  <si>
    <t>OST-01-R06</t>
  </si>
  <si>
    <t>B.3 - Připojení na technickou infrastrukturu - Sdělovací vedení</t>
  </si>
  <si>
    <t>-1148899522</t>
  </si>
  <si>
    <t xml:space="preserve">Poznámka k položce:
SO 01 bude před demolicí odpojen od veřejné telekomunikační sítě samostatnou přeložkou. Předpokládané odpojení/přepojení 04/2016
Ostatní objekty, které jsou napojeny na stávající rozvaděč v demolovaném pavilonu budou provizorně napojeny způsobem dle uvážení ONJI.
- přívod areálu z veřejné tel. sítě bude v 04/2016 přepojen
- v objektu "A" je uzel pro onkologii, napojení TRN a vrátnice
- napojení vrátnice - nutno řešit novým kabelem napojeným na POO - A
- TRN - přechodně řešit IP telefony, onkologie - řešit IP telefony
- trvalé napojení na stávající kabeláž z nového objektu "A" k TRNu
</t>
  </si>
  <si>
    <t>14</t>
  </si>
  <si>
    <t>OST-01-R07</t>
  </si>
  <si>
    <t>B.3 - Připojení na technickou infrastrukturu - Datové rozvody areálové</t>
  </si>
  <si>
    <t>612224494</t>
  </si>
  <si>
    <t xml:space="preserve">Poznámka k položce:
Přes demolovaný objekt vede datová síť k objektu TRN. Po dobu výstavby bude objekt napojen na metropolitní síť.
Před zahájením bouracích prací budou datové rozvody před a za objektem rozpojeny a připraveny na budoucí napojení do nového objektu.
- provizorní napojení TRN od MU Jičín přes metropolitní sít. (750,- Kč/měsíc)
            - pro trvalé řešení před a za "A" rozpojit datovou sít, následně propojit    
            - projekt "vstup a lékárna" řeší novou trasu od POO-A pro datové a metalické kabely 
            před nový "A"
</t>
  </si>
  <si>
    <t>OST-01-R08</t>
  </si>
  <si>
    <t>B.3 - Připojení na technickou infrastrukturu - Zásobování teplem</t>
  </si>
  <si>
    <t>1358942631</t>
  </si>
  <si>
    <t>Poznámka k položce:
SO 01 je napojen na stávající areálové rozvody v potrubním kanále. Odpojení bude provedeno v kanále s možností budoucího připojení. Při odpojování bude odpojen rovněž i objekt vrátnice. Pro připojení vrátnice pak musí být provedeno několik úprav aby bylo možno vytápět vrátnici přímo bez vazby na nový objekt.</t>
  </si>
  <si>
    <t>SO 01 - Budova A - DEMOLICE, BOURACÍ PRÁCE</t>
  </si>
  <si>
    <t xml:space="preserve">    9 - Ostatní konstrukce a práce, bourání</t>
  </si>
  <si>
    <t xml:space="preserve">    997 - Přesun sutě</t>
  </si>
  <si>
    <t xml:space="preserve">    998 - Přesun hmot</t>
  </si>
  <si>
    <t>174101101</t>
  </si>
  <si>
    <t>Zásyp jam, šachet rýh nebo kolem objektů sypaninou se zhutněním</t>
  </si>
  <si>
    <t>m3</t>
  </si>
  <si>
    <t>CS ÚRS 2015 02</t>
  </si>
  <si>
    <t>-592514915</t>
  </si>
  <si>
    <t>Zásyp sypaninou z jakékoliv horniny s uložením výkopku ve vrstvách se zhutněním jam, šachet, rýh nebo kolem objektů v těchto vykopávkách</t>
  </si>
  <si>
    <t>"1.PP" 1549,5</t>
  </si>
  <si>
    <t>M</t>
  </si>
  <si>
    <t>589811160</t>
  </si>
  <si>
    <t>recyklát směsný frakce 32/63</t>
  </si>
  <si>
    <t>t</t>
  </si>
  <si>
    <t>1603722178</t>
  </si>
  <si>
    <t>Materiály stavební recyklované směsné recykláty frakce 32/63</t>
  </si>
  <si>
    <t>1549,5*1,5 'Přepočtené koeficientem množství</t>
  </si>
  <si>
    <t>181951102</t>
  </si>
  <si>
    <t>Úprava pláně v hornině tř. 1 až 4 se zhutněním</t>
  </si>
  <si>
    <t>m2</t>
  </si>
  <si>
    <t>194723587</t>
  </si>
  <si>
    <t>Úprava pláně vyrovnáním výškových rozdílů v hornině tř. 1 až 4 se zhutněním</t>
  </si>
  <si>
    <t>PSC</t>
  </si>
  <si>
    <t xml:space="preserve">Poznámka k souboru cen: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</si>
  <si>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Ostatní konstrukce a práce, bourání</t>
  </si>
  <si>
    <t>981013414</t>
  </si>
  <si>
    <t>Demolice budov zděných na MC nebo z betonu podíl konstrukcí do 25 % těžkou mechanizací</t>
  </si>
  <si>
    <t>-1140930891</t>
  </si>
  <si>
    <t>Demolice budov těžkými mechanizačními prostředky z cihel, kamene, tvárnic na maltu cementovou nebo z betonu prostého s podílem konstrukcí přes 20 do 25 %</t>
  </si>
  <si>
    <t xml:space="preserve">Poznámka k položce:
"Poznámka k souboru cen:
1. Ceny jsou stanoveny na měrnou jednotku m3 obestavěného prostoru. 2. Procentuální podíl konstrukcí se stanoví podle článku 3503 Všeobecných podmínek části B01. 3. Celkový objem konstrukcí se určí součtem objemů obvodových zdí a nosných sloupů, stropních a     střešních konstrukcí. Od celkového objemu se neodečítá objem okenních a dveřních otvorů,     parapetních ústupků. Objem stropních a střešních konstrukcí se započítává ve skutečných objemech     konstrukcí včetně případných usazenin a nánosů. 4. Ceny nelze použít pro vestavby a přístavby charakteru budov (sociální zařízení, šatny apod.),     jejichž demolice se oceňují cenami souboru cen 981 01- . . Demolice budov. Obvodová zeď haly se     vždy započítává do objemu konstrukcí haly, k objemu haly se vždy započítává do objemu konstrukcí     haly, k objemu konstrukcí vestavby nebo přístavby se nepřipočítává. 5. Demolice základů provozních souborů, podlah apod. konstrukcí, se oceňují samostatně cenami     souboru cen 981 51- . 1 Demolice konstrukcí objektů. 6. Pro volbu ceny je rozhodující objemově převažující druh zdiva svislých nosných konstrukcí     demolovaného objektu. "
</t>
  </si>
  <si>
    <t>"OP objektu viz PZ" 16847,0</t>
  </si>
  <si>
    <t>997</t>
  </si>
  <si>
    <t>Přesun sutě</t>
  </si>
  <si>
    <t>997006512</t>
  </si>
  <si>
    <t>Vodorovné doprava suti s naložením a složením na skládku do 1 km</t>
  </si>
  <si>
    <t>1709458102</t>
  </si>
  <si>
    <t>Vodorovná doprava suti na skládku s naložením na dopravní prostředek a složením přes 100 m do 1 km</t>
  </si>
  <si>
    <t xml:space="preserve">Poznámka k položce:
"Poznámka k souboru cen:
1. Pro volbu ceny je rozhodující dopravní vzdálenost těžiště skládky a půdorysné plochy objektu. "
</t>
  </si>
  <si>
    <t>997006512R1</t>
  </si>
  <si>
    <t>Vodorovné doprava suti s naložením a složením na skládku do 1 km - příplatek za zacházení s nebezpečným odpadem - azbest</t>
  </si>
  <si>
    <t>-1394974051</t>
  </si>
  <si>
    <t>997006519</t>
  </si>
  <si>
    <t>Příplatek k vodorovnému přemístění suti na skládku ZKD 1 km přes 1 km</t>
  </si>
  <si>
    <t>-545327070</t>
  </si>
  <si>
    <t>Vodorovná doprava suti na skládku s naložením na dopravní prostředek a složením Příplatek k ceně za každý další i započatý 1 km</t>
  </si>
  <si>
    <t>7918,09*15 'Přepočtené koeficientem množství</t>
  </si>
  <si>
    <t>997006519R1</t>
  </si>
  <si>
    <t>Příplatek k vodorovnému přemístění suti na skládku ZKD 1 km přes 1 km - příplatek za zacházení s nebezpečným odpadem - azbest</t>
  </si>
  <si>
    <t>-1364941555</t>
  </si>
  <si>
    <t>997006551</t>
  </si>
  <si>
    <t>Hrubé urovnání suti na skládce bez zhutnění</t>
  </si>
  <si>
    <t>-1602919553</t>
  </si>
  <si>
    <t>997013821</t>
  </si>
  <si>
    <t>Poplatek za uložení stavebního odpadu s azbestem na skládce (skládkovné)</t>
  </si>
  <si>
    <t>2114606177</t>
  </si>
  <si>
    <t>Poplatek za uložení stavebního odpadu na skládce (skládkovné) s azbestem</t>
  </si>
  <si>
    <t>Poznámka k položce:
Odpady s obsahem azbestu je možné odstraňovat (likvidovat) pouze v zařízeních k tomu určených - za podmínek stanovených § 35 a §§ souvisejících zákona č. 185/2001 Sb., o odpadech, ve znění pozdějších předpisů, dále § 17a) vyhlášky č. 383/2001 Sb., o podrobnostech nakládání s odpady, v platném znění, a vyhlášky č. 294/2005 Sb., o podmínkách ukládání odpadů na skládky a jejich využití na povrchu terénu a změně vyhlášky č. 383/2001 Sb., o podrobnostech nakládání s odpady.</t>
  </si>
  <si>
    <t>997013R31</t>
  </si>
  <si>
    <t>Poplatek za uložení stavebního směsného odpadu na skládce (skládkovné)</t>
  </si>
  <si>
    <t>1332259135</t>
  </si>
  <si>
    <t>Poplatek za uložení stavebního odpadu na skládce (skládkovné) směsného</t>
  </si>
  <si>
    <t xml:space="preserve">Poznámka k položce:
"Poznámka k souboru cen: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
</t>
  </si>
  <si>
    <t>997321211R1</t>
  </si>
  <si>
    <t>Svislá doprava suti a vybouraných hmot v do 4 m - příplatek za zacházení s nebezpečným odpadem - azbest</t>
  </si>
  <si>
    <t>-1359419983</t>
  </si>
  <si>
    <t>Svislá doprava suti a vybouraných hmot s naložením do dopravního zařízení a s vyprázdněním dopravního zařízení na hromadu nebo do dopravního prostředku na výšku do 4 m</t>
  </si>
  <si>
    <t>997321219R1</t>
  </si>
  <si>
    <t>Příplatek ZKD v 4 m svislé dopravy suti a vybouraných hmot - příplatek za zacházení s nebezpečným odpadem - azbest</t>
  </si>
  <si>
    <t>1031585646</t>
  </si>
  <si>
    <t>Svislá doprava suti a vybouraných hmot s naložením do dopravního zařízení a s vyprázdněním dopravního zařízení na hromadu nebo do dopravního prostředku Příplatek k ceně za každé další i započaté 4 m výšky</t>
  </si>
  <si>
    <t>7,825*2 'Přepočtené koeficientem množství</t>
  </si>
  <si>
    <t>998</t>
  </si>
  <si>
    <t>Přesun hmot</t>
  </si>
  <si>
    <t>998011R03</t>
  </si>
  <si>
    <t xml:space="preserve">Přesun hmot pro zemní práce </t>
  </si>
  <si>
    <t>1282046703</t>
  </si>
  <si>
    <t>SO 02 - Objekt ČOV - DEMOLICE, BOURACÍ PRÁCE</t>
  </si>
  <si>
    <t>"1.PP" 19,8*3,1</t>
  </si>
  <si>
    <t>61,38*1,5 'Přepočtené koeficientem množství</t>
  </si>
  <si>
    <t>962032641</t>
  </si>
  <si>
    <t>Bourání zdiva komínového z cihel na MC</t>
  </si>
  <si>
    <t>696030569</t>
  </si>
  <si>
    <t xml:space="preserve">Poznámka k souboru cen:
1. Bourání pilířů o průřezu přes 0,36 m2 se oceňuje příslušnými cenami -2230, -2231, -2240,     -2241,-2253 a -2254 jako bourání zdiva nadzákladového cihelného. </t>
  </si>
  <si>
    <t>(0,972*0,608)*5,2</t>
  </si>
  <si>
    <t>"OP objektu viz PZ" 445,0</t>
  </si>
  <si>
    <t>214,285*15 'Přepočtené koeficientem množství</t>
  </si>
  <si>
    <t>SO 03 - Zpevněné plochy - DEMOLICE, BOURACÍ PRÁCE</t>
  </si>
  <si>
    <t>113106271</t>
  </si>
  <si>
    <t>Rozebrání dlažeb vozovek pl přes 50 do 200 m2 ze zámkové dlažby do lože z kameniva</t>
  </si>
  <si>
    <t>666545541</t>
  </si>
  <si>
    <t>Rozebrání dlažeb a dílců komunikací pro pěší, vozovek a ploch s přemístěním hmot na skládku na vzdálenost do 3 m nebo s naložením na dopravní prostředek vozovek a ploch, s jakoukoliv výplní spár v ploše jednotlivě přes 50 m2 do 200 m2 ze zámkové dlažby kladené do lože z kameniva</t>
  </si>
  <si>
    <t xml:space="preserve">Poznámka k souboru cen:
1. Ceny jsou určeny pro rozebrání dlažeb a dílců včetně odstranění lože. 2. Ceny nelze použít pro rozebrání dlažeb uložených do betonového lože nebo do cementové malty,     které se oceňují cenami -7130, -7131, -7132, -7170, -7171, -7172, -7230, -7231 a -7232 Odstranění     podkladů nebo krytů z betonu prostého; pro volbu těchto cen je rozhodující tloušťka bourané dlažby     včetně lože nebo podkladu. 3. U komunikací pro pěší a u vozovek a ploch menších než 50 m2 jsou ceny určeny pro ruční     rozebrání, u vozovek a ploch větších než 50 m2 pro rozebrání strojní. 4. V cenách nejsou započteny náklady na popř. nutné očištění:     a) dlažebních nebo mozaikových kostek, které se oceňuje cenami souboru cen 979 07-11 Očištění         vybouraných dlažebních kostek části C01 tohoto ceníku,     b) betonových, kameninových nebo kamenných desek nebo dlaždic, které se oceňuje cenami souboru         cen 979 0 . - . . Očištění vybouraných obrubníků, krajníků, desek nebo dílců části C01 tohoto         ceníku. 5. Přemístění vybourané dlažby včetně materiálu z lože a spár na vzdálenost přes 3 m se oceňuje     cenami souborů cen 997 22-1 Vodorovná doprava suti a vybouraných hmot. </t>
  </si>
  <si>
    <t>"viz PZ" 62,0+50,0</t>
  </si>
  <si>
    <t>113107224</t>
  </si>
  <si>
    <t>Odstranění podkladu pl přes 200 m2 z kameniva drceného tl 400 mm</t>
  </si>
  <si>
    <t>-951049446</t>
  </si>
  <si>
    <t>Odstranění podkladů nebo krytů s přemístěním hmot na skládku na vzdálenost do 20 m nebo s naložením na dopravní prostředek v ploše jednotlivě přes 200 m2 z kameniva hrubého drceného, o tl. vrstvy přes 300 do 400 mm</t>
  </si>
  <si>
    <t xml:space="preserve">Poznámka k souboru cen:
1. Pro volbu cen z hlediska množství se uvažuje každá souvisle odstraňovaná plocha krytu nebo     podkladu stejného druhu samostatně. Odstraňuje-li se několik vrstev vozovky najednou, jednotlivé     vrstvy se oceňují každá samostatně. 2. U ploch menších než 50 m2 jsou ceny určeny pro ruční odstranění podkladu nebo krytu, u ploch     větších než 50 m2 pro odstranění strojní. 3. Ceny     a) –7111 až –7113, –7151 až -7153 a -7211 až -7213 lze použít i pro odstranění podkladů nebo         krytů ze štěrkopísku, škváry, strusky nebo z mechanicky zpevněných zemin,     b) –7121 až 7125, –7161 až -7165 a -7221 až -7225 lze použít i pro odstranění podkladů nebo         krytů ze zemin stabilizovaných vápnem,     c) –7130 až -7132, –7170 až -7172 a –7230 až -7232 lze použít i pro odstranění dlažeb uložených         do betonového lože a dlažeb z mozaiky uložených do cementové malty nebo podkladu ze zemin         stabilizovaných cementem. 4. Ceny lze použít i pro odstranění podkladů nebo krytů opatřených živičnými postřiky nebo nátěry. 5. Ceny odlišené podle tloušťky (např. do 100 mm, do 200 mm) jsou určeny vždy pro celou tloušťku     jednotlivých konstrukcí. 6.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7. Přemístění vybouraného materiálu na vzdálenost přes 3 m u cen –7111 až –7146 a přes 20 m u cen     -7151 až –7246 se oceňuje cenami souborů cen 997 22-1 Vodorovná doprava suti. 8. Ceny -714 . , -718 . a –724 . nelze použít pro odstranění podkladu nebo krytu frézováním. </t>
  </si>
  <si>
    <t>"viz PZ a jednotlivé zpevněné plochy" (3046,0+112,0+230,0)</t>
  </si>
  <si>
    <t>113107236</t>
  </si>
  <si>
    <t>Odstranění podkladu pl nad 200 m2 z betonu vyztuženého sítěmi tl 150 mm</t>
  </si>
  <si>
    <t>-901314891</t>
  </si>
  <si>
    <t>Odstranění podkladů nebo krytů s přemístěním hmot na skládku na vzdálenost do 20 m nebo s naložením na dopravní prostředek v ploše jednotlivě přes 200 m2 z betonu vyztuženého sítěmi, o tl. vrstvy přes 100 do 150 mm</t>
  </si>
  <si>
    <t>"viz PZ" 230,0</t>
  </si>
  <si>
    <t>113107242</t>
  </si>
  <si>
    <t>Odstranění podkladu pl přes 200 m2 živičných tl 100 mm</t>
  </si>
  <si>
    <t>-1195614259</t>
  </si>
  <si>
    <t>Odstranění podkladů nebo krytů s přemístěním hmot na skládku na vzdálenost do 20 m nebo s naložením na dopravní prostředek v ploše jednotlivě přes 200 m2 živičných, o tl. vrstvy přes 50 do 100 mm</t>
  </si>
  <si>
    <t>"viz PZ" 3046,0</t>
  </si>
  <si>
    <t>121101103</t>
  </si>
  <si>
    <t>Sejmutí ornice s přemístěním na vzdálenost do 250 m</t>
  </si>
  <si>
    <t>-840771964</t>
  </si>
  <si>
    <t>Sejmutí ornice nebo lesní půdy s vodorovným přemístěním na hromady v místě upotřebení nebo na dočasné či trvalé skládky se složením, na vzdálenost přes 100 do 250 m</t>
  </si>
  <si>
    <t xml:space="preserve">Poznámka k souboru cen:
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 </t>
  </si>
  <si>
    <t>"viz PZ" 440,0*0,2</t>
  </si>
  <si>
    <t>-1625730404</t>
  </si>
  <si>
    <t>-2054307912</t>
  </si>
  <si>
    <t>2534,316*15 'Přepočtené koeficientem množství</t>
  </si>
  <si>
    <t>-1967277518</t>
  </si>
  <si>
    <t>997013822</t>
  </si>
  <si>
    <t>Poplatek za uložení stavebního odpadu s oleji nebo ropnými látkami na skládce (skládkovné)</t>
  </si>
  <si>
    <t>-621680666</t>
  </si>
  <si>
    <t>Poplatek za uložení stavebního odpadu na skládce (skládkovné) s oleji nebo ropnými látkami</t>
  </si>
  <si>
    <t xml:space="preserve">Poznámka k souboru cen: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</si>
  <si>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153305712</t>
  </si>
  <si>
    <t>1) Rekapitulace stavby</t>
  </si>
  <si>
    <t>2) Rekapitulace objektů stavby a soupisů prací</t>
  </si>
  <si>
    <t>/</t>
  </si>
  <si>
    <t>1) Krycí list soupisu</t>
  </si>
  <si>
    <t>2) Rekapitulace</t>
  </si>
  <si>
    <t>3) Soupis prací</t>
  </si>
  <si>
    <t>Rekapitulace stavby</t>
  </si>
  <si>
    <t>Struktura údajů, formát souboru a metodika pro zpracování</t>
  </si>
  <si>
    <t>Struktura</t>
  </si>
  <si>
    <t>Soubor je složen ze záložky Rekapitulace stavby a záložek s názvem soupisu prací pro jednotlivé objekty ve formátu XLS.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</si>
  <si>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</si>
  <si>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</si>
  <si>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</si>
  <si>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</si>
  <si>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</si>
  <si>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</si>
  <si>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</si>
  <si>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</si>
  <si>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</si>
  <si>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</si>
  <si>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</si>
  <si>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</si>
  <si>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</si>
  <si>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</si>
  <si>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</si>
  <si>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</si>
  <si>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</si>
  <si>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</si>
  <si>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</si>
  <si>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</si>
  <si>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</si>
  <si>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</si>
  <si>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</si>
  <si>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</si>
  <si>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</si>
  <si>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</si>
  <si>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</si>
  <si>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</si>
  <si>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</si>
  <si>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</si>
  <si>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</si>
  <si>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</si>
  <si>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</si>
  <si>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</si>
  <si>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</si>
  <si>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</si>
  <si>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</si>
  <si>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</si>
  <si>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</si>
  <si>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</si>
  <si>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</si>
  <si>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</si>
  <si>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</si>
  <si>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</si>
  <si>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</si>
  <si>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</si>
  <si>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</si>
  <si>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</si>
  <si>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</si>
  <si>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</si>
  <si>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</si>
  <si>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</si>
  <si>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</si>
  <si>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</si>
  <si>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</si>
  <si>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</si>
  <si>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</si>
  <si>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</si>
  <si>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</si>
  <si>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</si>
  <si>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</si>
  <si>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</si>
  <si>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</si>
  <si>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</si>
  <si>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</si>
  <si>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</si>
  <si>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</si>
  <si>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</si>
  <si>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</si>
  <si>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</si>
  <si>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</si>
  <si>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</si>
  <si>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</si>
  <si>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</si>
  <si>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</si>
  <si>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</si>
  <si>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</si>
  <si>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</si>
  <si>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</si>
  <si>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</si>
  <si>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</si>
  <si>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</si>
  <si>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</si>
  <si>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</si>
  <si>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</si>
  <si>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</si>
  <si>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</si>
  <si>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</si>
  <si>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</si>
  <si>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</si>
  <si>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</si>
  <si>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</si>
  <si>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</si>
  <si>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</si>
  <si>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</si>
  <si>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</si>
  <si>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</si>
  <si>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</si>
  <si>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</si>
  <si>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</si>
  <si>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</si>
  <si>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</si>
  <si>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</si>
  <si>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</si>
  <si>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</si>
  <si>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</si>
  <si>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</si>
  <si>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</si>
  <si>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</si>
  <si>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</si>
  <si>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</si>
  <si>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</si>
  <si>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</si>
  <si>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</si>
  <si>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</si>
  <si>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</si>
  <si>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</si>
  <si>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</si>
  <si>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</si>
  <si>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</si>
  <si>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</si>
  <si>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</si>
  <si>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</si>
  <si>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</si>
  <si>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</si>
  <si>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</si>
  <si>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</si>
  <si>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</si>
  <si>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</si>
  <si>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</si>
  <si>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</si>
  <si>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</si>
  <si>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</si>
  <si>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</si>
  <si>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</si>
  <si>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</si>
  <si>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</si>
  <si>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</si>
  <si>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</si>
  <si>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</si>
  <si>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</si>
  <si>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</si>
  <si>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</si>
  <si>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</si>
  <si>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</si>
  <si>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</si>
  <si>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</si>
  <si>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</si>
  <si>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</si>
  <si>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</si>
  <si>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</si>
  <si>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</si>
  <si>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</si>
  <si>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Datová věta</t>
  </si>
  <si>
    <t>Typ věty</t>
  </si>
  <si>
    <t>Hodnota</t>
  </si>
  <si>
    <t>Význam</t>
  </si>
  <si>
    <t>eGSazbaDPH</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</si>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</sst>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5">
    <numFmt numFmtId="164" formatCode="#,##0.00;\-#,##0.00"/>
    <numFmt numFmtId="165" formatCode="0.00%;\-0.00%"/>
    <numFmt numFmtId="166" formatCode="dd\.mm\.yyyy"/>
    <numFmt numFmtId="167" formatCode="#,##0.00000;\-#,##0.00000"/>
    <numFmt numFmtId="168" formatCode="#,##0.000;\-#,##0.000"/>
  </numFmts>
  <fonts count="44">
    <font>
      <sz val="8"/>
      <name val="Trebuchet MS"/>
      <charset val="238"/>
    </font>
    <font>
      <sz val="8"/>
      <color indexed="43"/>
      <name val="Trebuchet MS"/>
      <charset val="238"/>
    </font>
    <font>
      <sz val="8"/>
      <color indexed="48"/>
      <name val="Trebuchet MS"/>
      <charset val="238"/>
    </font>
    <font>
      <b/>
      <sz val="16"/>
      <name val="Trebuchet MS"/>
      <charset val="238"/>
    </font>
    <font>
      <sz val="9"/>
      <color indexed="55"/>
      <name val="Trebuchet MS"/>
      <charset val="238"/>
    </font>
    <font>
      <sz val="9"/>
      <name val="Trebuchet MS"/>
      <charset val="238"/>
    </font>
    <font>
      <b/>
      <sz val="12"/>
      <name val="Trebuchet MS"/>
      <charset val="238"/>
    </font>
    <font>
      <b/>
      <sz val="10"/>
      <name val="Trebuchet MS"/>
      <charset val="238"/>
    </font>
    <font>
      <sz val="8"/>
      <color indexed="55"/>
      <name val="Trebuchet MS"/>
      <charset val="238"/>
    </font>
    <font>
      <b/>
      <sz val="8"/>
      <color indexed="55"/>
      <name val="Trebuchet MS"/>
      <charset val="238"/>
    </font>
    <font>
      <b/>
      <sz val="9"/>
      <name val="Trebuchet MS"/>
      <charset val="238"/>
    </font>
    <font>
      <sz val="12"/>
      <color indexed="55"/>
      <name val="Trebuchet MS"/>
      <charset val="238"/>
    </font>
    <font>
      <b/>
      <sz val="12"/>
      <color indexed="16"/>
      <name val="Trebuchet MS"/>
      <charset val="238"/>
    </font>
    <font>
      <sz val="12"/>
      <name val="Trebuchet MS"/>
      <charset val="238"/>
    </font>
    <font>
      <sz val="11"/>
      <name val="Trebuchet MS"/>
      <charset val="238"/>
    </font>
    <font>
      <b/>
      <sz val="11"/>
      <color indexed="56"/>
      <name val="Trebuchet MS"/>
      <charset val="238"/>
    </font>
    <font>
      <sz val="11"/>
      <color indexed="56"/>
      <name val="Trebuchet MS"/>
      <charset val="238"/>
    </font>
    <font>
      <b/>
      <sz val="11"/>
      <name val="Trebuchet MS"/>
      <charset val="238"/>
    </font>
    <font>
      <sz val="11"/>
      <color indexed="55"/>
      <name val="Trebuchet MS"/>
      <charset val="238"/>
    </font>
    <font>
      <sz val="12"/>
      <color indexed="56"/>
      <name val="Trebuchet MS"/>
      <charset val="238"/>
    </font>
    <font>
      <sz val="10"/>
      <name val="Trebuchet MS"/>
      <charset val="238"/>
    </font>
    <font>
      <sz val="10"/>
      <color indexed="56"/>
      <name val="Trebuchet MS"/>
      <charset val="238"/>
    </font>
    <font>
      <sz val="8"/>
      <color indexed="16"/>
      <name val="Trebuchet MS"/>
      <charset val="238"/>
    </font>
    <font>
      <b/>
      <sz val="8"/>
      <name val="Trebuchet MS"/>
      <charset val="238"/>
    </font>
    <font>
      <sz val="8"/>
      <color indexed="56"/>
      <name val="Trebuchet MS"/>
      <charset val="238"/>
    </font>
    <font>
      <sz val="7"/>
      <color indexed="55"/>
      <name val="Trebuchet MS"/>
      <charset val="238"/>
    </font>
    <font>
      <sz val="7"/>
      <name val="Trebuchet MS"/>
      <charset val="238"/>
    </font>
    <font>
      <i/>
      <sz val="7"/>
      <color indexed="55"/>
      <name val="Trebuchet MS"/>
      <charset val="238"/>
    </font>
    <font>
      <sz val="8"/>
      <color indexed="20"/>
      <name val="Trebuchet MS"/>
      <charset val="238"/>
    </font>
    <font>
      <sz val="8"/>
      <color indexed="63"/>
      <name val="Trebuchet MS"/>
      <charset val="238"/>
    </font>
    <font>
      <sz val="8"/>
      <color indexed="10"/>
      <name val="Trebuchet MS"/>
      <charset val="238"/>
    </font>
    <font>
      <i/>
      <sz val="8"/>
      <color indexed="12"/>
      <name val="Trebuchet MS"/>
      <charset val="238"/>
    </font>
    <font>
      <sz val="10"/>
      <name val="Trebuchet MS"/>
      <family val="2"/>
      <charset val="238"/>
    </font>
    <font>
      <sz val="10"/>
      <color indexed="16"/>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i/>
      <sz val="9"/>
      <name val="Trebuchet MS"/>
      <family val="2"/>
      <charset val="238"/>
    </font>
    <font>
      <b/>
      <sz val="9"/>
      <name val="Trebuchet MS"/>
      <family val="2"/>
      <charset val="238"/>
    </font>
    <font>
      <sz val="11"/>
      <name val="Trebuchet MS"/>
      <family val="2"/>
      <charset val="238"/>
    </font>
    <font>
      <u/>
      <sz val="8"/>
      <color theme="10"/>
      <name val="Trebuchet MS"/>
      <charset val="238"/>
    </font>
    <font>
      <sz val="18"/>
      <color theme="10"/>
      <name val="Wingdings 2"/>
      <family val="1"/>
      <charset val="2"/>
    </font>
    <font>
      <u/>
      <sz val="10"/>
      <color theme="10"/>
      <name val="Trebuchet MS"/>
      <family val="2"/>
      <charset val="238"/>
    </font>
  </fonts>
  <fills count="4">
    <fill>
      <patternFill patternType="none"/>
    </fill>
    <fill>
      <patternFill patternType="gray125"/>
    </fill>
    <fill>
      <patternFill patternType="solid">
        <fgColor indexed="43"/>
      </patternFill>
    </fill>
    <fill>
      <patternFill patternType="solid">
        <fgColor indexed="22"/>
      </patternFill>
    </fill>
  </fills>
  <borders count="36">
    <border>
      <left/>
      <right/>
      <top/>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style="thin">
        <color indexed="8"/>
      </right>
      <top/>
      <bottom/>
      <diagonal/>
    </border>
    <border>
      <left/>
      <right/>
      <top style="hair">
        <color indexed="8"/>
      </top>
      <bottom/>
      <diagonal/>
    </border>
    <border>
      <left/>
      <right/>
      <top/>
      <bottom style="hair">
        <color indexed="8"/>
      </bottom>
      <diagonal/>
    </border>
    <border>
      <left style="hair">
        <color indexed="8"/>
      </left>
      <right/>
      <top style="hair">
        <color indexed="8"/>
      </top>
      <bottom style="hair">
        <color indexed="8"/>
      </bottom>
      <diagonal/>
    </border>
    <border>
      <left/>
      <right/>
      <top style="hair">
        <color indexed="8"/>
      </top>
      <bottom style="hair">
        <color indexed="8"/>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right/>
      <top style="hair">
        <color indexed="55"/>
      </top>
      <bottom/>
      <diagonal/>
    </border>
    <border>
      <left/>
      <right style="hair">
        <color indexed="55"/>
      </right>
      <top style="hair">
        <color indexed="55"/>
      </top>
      <bottom/>
      <diagonal/>
    </border>
    <border>
      <left style="hair">
        <color indexed="55"/>
      </left>
      <right/>
      <top/>
      <bottom/>
      <diagonal/>
    </border>
    <border>
      <left/>
      <right style="hair">
        <color indexed="55"/>
      </right>
      <top/>
      <bottom/>
      <diagonal/>
    </border>
    <border>
      <left/>
      <right style="hair">
        <color indexed="8"/>
      </right>
      <top style="hair">
        <color indexed="8"/>
      </top>
      <bottom style="hair">
        <color indexed="8"/>
      </bottom>
      <diagonal/>
    </border>
    <border>
      <left style="hair">
        <color indexed="55"/>
      </left>
      <right/>
      <top style="hair">
        <color indexed="55"/>
      </top>
      <bottom style="hair">
        <color indexed="55"/>
      </bottom>
      <diagonal/>
    </border>
    <border>
      <left/>
      <right/>
      <top style="hair">
        <color indexed="55"/>
      </top>
      <bottom style="hair">
        <color indexed="55"/>
      </bottom>
      <diagonal/>
    </border>
    <border>
      <left/>
      <right style="hair">
        <color indexed="55"/>
      </right>
      <top style="hair">
        <color indexed="55"/>
      </top>
      <bottom style="hair">
        <color indexed="55"/>
      </bottom>
      <diagonal/>
    </border>
    <border>
      <left style="hair">
        <color indexed="55"/>
      </left>
      <right/>
      <top style="hair">
        <color indexed="55"/>
      </top>
      <bottom/>
      <diagonal/>
    </border>
    <border>
      <left style="hair">
        <color indexed="55"/>
      </left>
      <right/>
      <top/>
      <bottom style="hair">
        <color indexed="55"/>
      </bottom>
      <diagonal/>
    </border>
    <border>
      <left/>
      <right/>
      <top/>
      <bottom style="hair">
        <color indexed="55"/>
      </bottom>
      <diagonal/>
    </border>
    <border>
      <left/>
      <right style="hair">
        <color indexed="55"/>
      </right>
      <top/>
      <bottom style="hair">
        <color indexed="55"/>
      </bottom>
      <diagonal/>
    </border>
    <border>
      <left/>
      <right style="thin">
        <color indexed="8"/>
      </right>
      <top style="hair">
        <color indexed="55"/>
      </top>
      <bottom/>
      <diagonal/>
    </border>
    <border>
      <left/>
      <right style="thin">
        <color indexed="8"/>
      </right>
      <top style="hair">
        <color indexed="8"/>
      </top>
      <bottom style="hair">
        <color indexed="8"/>
      </bottom>
      <diagonal/>
    </border>
    <border>
      <left style="hair">
        <color indexed="55"/>
      </left>
      <right style="hair">
        <color indexed="55"/>
      </right>
      <top style="hair">
        <color indexed="55"/>
      </top>
      <bottom style="hair">
        <color indexed="55"/>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pplyAlignment="0">
      <alignment vertical="top" wrapText="1"/>
      <protection locked="0"/>
    </xf>
    <xf numFmtId="0" fontId="41" fillId="0" borderId="0" applyNumberFormat="0" applyFill="0" applyBorder="0" applyAlignment="0" applyProtection="0">
      <alignment vertical="top"/>
      <protection locked="0"/>
    </xf>
  </cellStyleXfs>
  <cellXfs count="293">
    <xf numFmtId="0" fontId="0" fillId="0" borderId="0" xfId="0" applyAlignment="1">
      <alignment vertical="top"/>
      <protection locked="0"/>
    </xf>
    <xf numFmtId="0" fontId="0" fillId="0" borderId="0" xfId="0" applyFont="1" applyAlignment="1">
      <alignment horizontal="left" vertical="top"/>
      <protection locked="0"/>
    </xf>
    <xf numFmtId="0" fontId="0" fillId="0" borderId="0" xfId="0" applyAlignment="1">
      <alignment horizontal="left" vertical="top"/>
      <protection locked="0"/>
    </xf>
    <xf numFmtId="0" fontId="0" fillId="2" borderId="0" xfId="0" applyFill="1" applyAlignment="1">
      <alignment horizontal="left" vertical="top"/>
      <protection locked="0"/>
    </xf>
    <xf numFmtId="0" fontId="1" fillId="2" borderId="0" xfId="0" applyFont="1" applyFill="1" applyAlignment="1">
      <alignment horizontal="left" vertical="center"/>
      <protection locked="0"/>
    </xf>
    <xf numFmtId="0" fontId="0" fillId="2" borderId="0" xfId="0" applyFont="1" applyFill="1" applyAlignment="1">
      <alignment horizontal="left" vertical="top"/>
      <protection locked="0"/>
    </xf>
    <xf numFmtId="0" fontId="0" fillId="0" borderId="0" xfId="0" applyFont="1" applyAlignment="1">
      <alignment horizontal="left" vertical="center"/>
      <protection locked="0"/>
    </xf>
    <xf numFmtId="0" fontId="0" fillId="0" borderId="1" xfId="0" applyBorder="1" applyAlignment="1">
      <alignment horizontal="left" vertical="top"/>
      <protection locked="0"/>
    </xf>
    <xf numFmtId="0" fontId="0" fillId="0" borderId="2" xfId="0" applyBorder="1" applyAlignment="1">
      <alignment horizontal="left" vertical="top"/>
      <protection locked="0"/>
    </xf>
    <xf numFmtId="0" fontId="0" fillId="0" borderId="3" xfId="0" applyBorder="1" applyAlignment="1">
      <alignment horizontal="left" vertical="top"/>
      <protection locked="0"/>
    </xf>
    <xf numFmtId="0" fontId="0" fillId="0" borderId="4" xfId="0" applyBorder="1" applyAlignment="1">
      <alignment horizontal="left" vertical="top"/>
      <protection locked="0"/>
    </xf>
    <xf numFmtId="0" fontId="3" fillId="0" borderId="0" xfId="0" applyFont="1" applyAlignment="1">
      <alignment horizontal="left" vertical="center"/>
      <protection locked="0"/>
    </xf>
    <xf numFmtId="0" fontId="0" fillId="0" borderId="5" xfId="0" applyBorder="1" applyAlignment="1">
      <alignment horizontal="left" vertical="top"/>
      <protection locked="0"/>
    </xf>
    <xf numFmtId="0" fontId="2" fillId="0" borderId="0" xfId="0" applyFont="1" applyAlignment="1">
      <alignment horizontal="left" vertical="center"/>
      <protection locked="0"/>
    </xf>
    <xf numFmtId="0" fontId="4" fillId="0" borderId="0" xfId="0" applyFont="1" applyAlignment="1">
      <alignment horizontal="left" vertical="top"/>
      <protection locked="0"/>
    </xf>
    <xf numFmtId="0" fontId="5" fillId="0" borderId="0" xfId="0" applyFont="1" applyAlignment="1">
      <alignment horizontal="left" vertical="center"/>
      <protection locked="0"/>
    </xf>
    <xf numFmtId="0" fontId="6" fillId="0" borderId="0" xfId="0" applyFont="1" applyAlignment="1">
      <alignment horizontal="left" vertical="top"/>
      <protection locked="0"/>
    </xf>
    <xf numFmtId="0" fontId="4" fillId="0" borderId="0" xfId="0" applyFont="1" applyAlignment="1">
      <alignment horizontal="left" vertical="center"/>
      <protection locked="0"/>
    </xf>
    <xf numFmtId="0" fontId="0" fillId="0" borderId="6" xfId="0" applyBorder="1" applyAlignment="1">
      <alignment horizontal="left" vertical="top"/>
      <protection locked="0"/>
    </xf>
    <xf numFmtId="0" fontId="0" fillId="0" borderId="4" xfId="0" applyBorder="1" applyAlignment="1">
      <alignment horizontal="left" vertical="center"/>
      <protection locked="0"/>
    </xf>
    <xf numFmtId="0" fontId="7" fillId="0" borderId="7" xfId="0" applyFont="1" applyBorder="1" applyAlignment="1">
      <alignment horizontal="left" vertical="center"/>
      <protection locked="0"/>
    </xf>
    <xf numFmtId="0" fontId="0" fillId="0" borderId="7" xfId="0" applyBorder="1" applyAlignment="1">
      <alignment horizontal="left" vertical="center"/>
      <protection locked="0"/>
    </xf>
    <xf numFmtId="0" fontId="0" fillId="0" borderId="5" xfId="0" applyBorder="1" applyAlignment="1">
      <alignment horizontal="left" vertical="center"/>
      <protection locked="0"/>
    </xf>
    <xf numFmtId="0" fontId="8" fillId="0" borderId="0" xfId="0" applyFont="1" applyAlignment="1">
      <alignment horizontal="right" vertical="center"/>
      <protection locked="0"/>
    </xf>
    <xf numFmtId="0" fontId="8" fillId="0" borderId="4" xfId="0" applyFont="1" applyBorder="1" applyAlignment="1">
      <alignment horizontal="left" vertical="center"/>
      <protection locked="0"/>
    </xf>
    <xf numFmtId="0" fontId="8" fillId="0" borderId="0" xfId="0" applyFont="1" applyAlignment="1">
      <alignment horizontal="left" vertical="center"/>
      <protection locked="0"/>
    </xf>
    <xf numFmtId="0" fontId="8" fillId="0" borderId="5" xfId="0" applyFont="1" applyBorder="1" applyAlignment="1">
      <alignment horizontal="left" vertical="center"/>
      <protection locked="0"/>
    </xf>
    <xf numFmtId="0" fontId="0" fillId="3" borderId="0" xfId="0" applyFill="1" applyAlignment="1">
      <alignment horizontal="left" vertical="center"/>
      <protection locked="0"/>
    </xf>
    <xf numFmtId="0" fontId="6" fillId="3" borderId="8" xfId="0" applyFont="1" applyFill="1" applyBorder="1" applyAlignment="1">
      <alignment horizontal="left" vertical="center"/>
      <protection locked="0"/>
    </xf>
    <xf numFmtId="0" fontId="0" fillId="3" borderId="9" xfId="0" applyFill="1" applyBorder="1" applyAlignment="1">
      <alignment horizontal="left" vertical="center"/>
      <protection locked="0"/>
    </xf>
    <xf numFmtId="0" fontId="6" fillId="3" borderId="9" xfId="0" applyFont="1" applyFill="1" applyBorder="1" applyAlignment="1">
      <alignment horizontal="center" vertical="center"/>
      <protection locked="0"/>
    </xf>
    <xf numFmtId="164" fontId="6" fillId="3" borderId="9" xfId="0" applyNumberFormat="1" applyFont="1" applyFill="1" applyBorder="1" applyAlignment="1">
      <alignment horizontal="right" vertical="center"/>
      <protection locked="0"/>
    </xf>
    <xf numFmtId="0" fontId="0" fillId="3" borderId="5" xfId="0" applyFill="1" applyBorder="1" applyAlignment="1">
      <alignment horizontal="left" vertical="center"/>
      <protection locked="0"/>
    </xf>
    <xf numFmtId="0" fontId="0" fillId="0" borderId="10" xfId="0" applyBorder="1" applyAlignment="1">
      <alignment horizontal="left" vertical="center"/>
      <protection locked="0"/>
    </xf>
    <xf numFmtId="0" fontId="0" fillId="0" borderId="11" xfId="0" applyBorder="1" applyAlignment="1">
      <alignment horizontal="left" vertical="center"/>
      <protection locked="0"/>
    </xf>
    <xf numFmtId="0" fontId="0" fillId="0" borderId="12" xfId="0" applyBorder="1" applyAlignment="1">
      <alignment horizontal="left" vertical="center"/>
      <protection locked="0"/>
    </xf>
    <xf numFmtId="0" fontId="0" fillId="0" borderId="1" xfId="0" applyBorder="1" applyAlignment="1">
      <alignment horizontal="left" vertical="center"/>
      <protection locked="0"/>
    </xf>
    <xf numFmtId="0" fontId="0" fillId="0" borderId="2" xfId="0" applyBorder="1" applyAlignment="1">
      <alignment horizontal="left" vertical="center"/>
      <protection locked="0"/>
    </xf>
    <xf numFmtId="0" fontId="5" fillId="0" borderId="4" xfId="0" applyFont="1" applyBorder="1" applyAlignment="1">
      <alignment horizontal="left" vertical="center"/>
      <protection locked="0"/>
    </xf>
    <xf numFmtId="0" fontId="6" fillId="0" borderId="0" xfId="0" applyFont="1" applyAlignment="1">
      <alignment horizontal="left" vertical="center"/>
      <protection locked="0"/>
    </xf>
    <xf numFmtId="0" fontId="6" fillId="0" borderId="4" xfId="0" applyFont="1" applyBorder="1" applyAlignment="1">
      <alignment horizontal="left" vertical="center"/>
      <protection locked="0"/>
    </xf>
    <xf numFmtId="0" fontId="10" fillId="0" borderId="0" xfId="0" applyFont="1" applyAlignment="1">
      <alignment horizontal="left" vertical="center"/>
      <protection locked="0"/>
    </xf>
    <xf numFmtId="166" fontId="5" fillId="0" borderId="0" xfId="0" applyNumberFormat="1" applyFont="1" applyAlignment="1">
      <alignment horizontal="left" vertical="top"/>
      <protection locked="0"/>
    </xf>
    <xf numFmtId="0" fontId="0" fillId="0" borderId="13" xfId="0" applyBorder="1" applyAlignment="1">
      <alignment horizontal="left" vertical="center"/>
      <protection locked="0"/>
    </xf>
    <xf numFmtId="0" fontId="0" fillId="0" borderId="14" xfId="0" applyBorder="1" applyAlignment="1">
      <alignment horizontal="left" vertical="center"/>
      <protection locked="0"/>
    </xf>
    <xf numFmtId="0" fontId="0" fillId="0" borderId="15" xfId="0" applyBorder="1" applyAlignment="1">
      <alignment horizontal="left" vertical="center"/>
      <protection locked="0"/>
    </xf>
    <xf numFmtId="0" fontId="0" fillId="0" borderId="16" xfId="0" applyBorder="1" applyAlignment="1">
      <alignment horizontal="left" vertical="center"/>
      <protection locked="0"/>
    </xf>
    <xf numFmtId="0" fontId="5" fillId="3" borderId="17" xfId="0" applyFont="1" applyFill="1" applyBorder="1" applyAlignment="1">
      <alignment horizontal="center" vertical="center"/>
      <protection locked="0"/>
    </xf>
    <xf numFmtId="0" fontId="4" fillId="0" borderId="18" xfId="0" applyFont="1" applyBorder="1" applyAlignment="1">
      <alignment horizontal="center" vertical="center" wrapText="1"/>
      <protection locked="0"/>
    </xf>
    <xf numFmtId="0" fontId="4" fillId="0" borderId="19" xfId="0" applyFont="1" applyBorder="1" applyAlignment="1">
      <alignment horizontal="center" vertical="center" wrapText="1"/>
      <protection locked="0"/>
    </xf>
    <xf numFmtId="0" fontId="4" fillId="0" borderId="20" xfId="0" applyFont="1" applyBorder="1" applyAlignment="1">
      <alignment horizontal="center" vertical="center" wrapText="1"/>
      <protection locked="0"/>
    </xf>
    <xf numFmtId="0" fontId="0" fillId="0" borderId="0" xfId="0" applyAlignment="1">
      <alignment horizontal="left" vertical="center"/>
      <protection locked="0"/>
    </xf>
    <xf numFmtId="0" fontId="0" fillId="0" borderId="21" xfId="0" applyBorder="1" applyAlignment="1">
      <alignment horizontal="left" vertical="center"/>
      <protection locked="0"/>
    </xf>
    <xf numFmtId="0" fontId="12" fillId="0" borderId="0" xfId="0" applyFont="1" applyAlignment="1">
      <alignment horizontal="left" vertical="center"/>
      <protection locked="0"/>
    </xf>
    <xf numFmtId="164" fontId="12" fillId="0" borderId="0" xfId="0" applyNumberFormat="1" applyFont="1" applyAlignment="1">
      <alignment horizontal="right" vertical="center"/>
      <protection locked="0"/>
    </xf>
    <xf numFmtId="0" fontId="6" fillId="0" borderId="0" xfId="0" applyFont="1" applyAlignment="1">
      <alignment horizontal="center" vertical="center"/>
      <protection locked="0"/>
    </xf>
    <xf numFmtId="164" fontId="11" fillId="0" borderId="15" xfId="0" applyNumberFormat="1" applyFont="1" applyBorder="1" applyAlignment="1">
      <alignment horizontal="right" vertical="center"/>
      <protection locked="0"/>
    </xf>
    <xf numFmtId="164" fontId="11" fillId="0" borderId="0" xfId="0" applyNumberFormat="1" applyFont="1" applyAlignment="1">
      <alignment horizontal="right" vertical="center"/>
      <protection locked="0"/>
    </xf>
    <xf numFmtId="167" fontId="11" fillId="0" borderId="0" xfId="0" applyNumberFormat="1" applyFont="1" applyAlignment="1">
      <alignment horizontal="right" vertical="center"/>
      <protection locked="0"/>
    </xf>
    <xf numFmtId="164" fontId="11" fillId="0" borderId="16" xfId="0" applyNumberFormat="1" applyFont="1" applyBorder="1" applyAlignment="1">
      <alignment horizontal="right" vertical="center"/>
      <protection locked="0"/>
    </xf>
    <xf numFmtId="0" fontId="13" fillId="0" borderId="0" xfId="0" applyFont="1" applyAlignment="1">
      <alignment horizontal="left" vertical="center"/>
      <protection locked="0"/>
    </xf>
    <xf numFmtId="0" fontId="14" fillId="0" borderId="0" xfId="0" applyFont="1" applyAlignment="1">
      <alignment horizontal="left" vertical="center"/>
      <protection locked="0"/>
    </xf>
    <xf numFmtId="0" fontId="14" fillId="0" borderId="4" xfId="0" applyFont="1" applyBorder="1" applyAlignment="1">
      <alignment horizontal="left" vertical="center"/>
      <protection locked="0"/>
    </xf>
    <xf numFmtId="0" fontId="15" fillId="0" borderId="0" xfId="0" applyFont="1" applyAlignment="1">
      <alignment horizontal="left" vertical="center"/>
      <protection locked="0"/>
    </xf>
    <xf numFmtId="0" fontId="17" fillId="0" borderId="0" xfId="0" applyFont="1" applyAlignment="1">
      <alignment horizontal="center" vertical="center"/>
      <protection locked="0"/>
    </xf>
    <xf numFmtId="164" fontId="18" fillId="0" borderId="15" xfId="0" applyNumberFormat="1" applyFont="1" applyBorder="1" applyAlignment="1">
      <alignment horizontal="right" vertical="center"/>
      <protection locked="0"/>
    </xf>
    <xf numFmtId="164" fontId="18" fillId="0" borderId="0" xfId="0" applyNumberFormat="1" applyFont="1" applyAlignment="1">
      <alignment horizontal="right" vertical="center"/>
      <protection locked="0"/>
    </xf>
    <xf numFmtId="167" fontId="18" fillId="0" borderId="0" xfId="0" applyNumberFormat="1" applyFont="1" applyAlignment="1">
      <alignment horizontal="right" vertical="center"/>
      <protection locked="0"/>
    </xf>
    <xf numFmtId="164" fontId="18" fillId="0" borderId="16" xfId="0" applyNumberFormat="1" applyFont="1" applyBorder="1" applyAlignment="1">
      <alignment horizontal="right" vertical="center"/>
      <protection locked="0"/>
    </xf>
    <xf numFmtId="164" fontId="18" fillId="0" borderId="22" xfId="0" applyNumberFormat="1" applyFont="1" applyBorder="1" applyAlignment="1">
      <alignment horizontal="right" vertical="center"/>
      <protection locked="0"/>
    </xf>
    <xf numFmtId="164" fontId="18" fillId="0" borderId="23" xfId="0" applyNumberFormat="1" applyFont="1" applyBorder="1" applyAlignment="1">
      <alignment horizontal="right" vertical="center"/>
      <protection locked="0"/>
    </xf>
    <xf numFmtId="167" fontId="18" fillId="0" borderId="23" xfId="0" applyNumberFormat="1" applyFont="1" applyBorder="1" applyAlignment="1">
      <alignment horizontal="right" vertical="center"/>
      <protection locked="0"/>
    </xf>
    <xf numFmtId="164" fontId="18" fillId="0" borderId="24" xfId="0" applyNumberFormat="1" applyFont="1" applyBorder="1" applyAlignment="1">
      <alignment horizontal="right" vertical="center"/>
      <protection locked="0"/>
    </xf>
    <xf numFmtId="0" fontId="0" fillId="0" borderId="0" xfId="0" applyFont="1" applyAlignment="1">
      <alignment horizontal="left" vertical="center" wrapText="1"/>
      <protection locked="0"/>
    </xf>
    <xf numFmtId="0" fontId="0" fillId="0" borderId="4" xfId="0" applyBorder="1" applyAlignment="1">
      <alignment horizontal="left" vertical="center" wrapText="1"/>
      <protection locked="0"/>
    </xf>
    <xf numFmtId="0" fontId="0" fillId="0" borderId="5" xfId="0" applyBorder="1" applyAlignment="1">
      <alignment horizontal="left" vertical="center" wrapText="1"/>
      <protection locked="0"/>
    </xf>
    <xf numFmtId="0" fontId="0" fillId="0" borderId="25" xfId="0" applyBorder="1" applyAlignment="1">
      <alignment horizontal="left" vertical="center"/>
      <protection locked="0"/>
    </xf>
    <xf numFmtId="0" fontId="7" fillId="0" borderId="0" xfId="0" applyFont="1" applyAlignment="1">
      <alignment horizontal="left" vertical="center"/>
      <protection locked="0"/>
    </xf>
    <xf numFmtId="164" fontId="8" fillId="0" borderId="0" xfId="0" applyNumberFormat="1" applyFont="1" applyAlignment="1">
      <alignment horizontal="right" vertical="center"/>
      <protection locked="0"/>
    </xf>
    <xf numFmtId="165" fontId="8" fillId="0" borderId="0" xfId="0" applyNumberFormat="1" applyFont="1" applyAlignment="1">
      <alignment horizontal="right" vertical="center"/>
      <protection locked="0"/>
    </xf>
    <xf numFmtId="0" fontId="6" fillId="3" borderId="9" xfId="0" applyFont="1" applyFill="1" applyBorder="1" applyAlignment="1">
      <alignment horizontal="right" vertical="center"/>
      <protection locked="0"/>
    </xf>
    <xf numFmtId="0" fontId="0" fillId="3" borderId="26" xfId="0" applyFill="1" applyBorder="1" applyAlignment="1">
      <alignment horizontal="left" vertical="center"/>
      <protection locked="0"/>
    </xf>
    <xf numFmtId="0" fontId="0" fillId="0" borderId="3" xfId="0" applyBorder="1" applyAlignment="1">
      <alignment horizontal="left" vertical="center"/>
      <protection locked="0"/>
    </xf>
    <xf numFmtId="0" fontId="5" fillId="3" borderId="0" xfId="0" applyFont="1" applyFill="1" applyAlignment="1">
      <alignment horizontal="left" vertical="center"/>
      <protection locked="0"/>
    </xf>
    <xf numFmtId="0" fontId="5" fillId="3" borderId="0" xfId="0" applyFont="1" applyFill="1" applyAlignment="1">
      <alignment horizontal="right" vertical="center"/>
      <protection locked="0"/>
    </xf>
    <xf numFmtId="0" fontId="19" fillId="0" borderId="4" xfId="0" applyFont="1" applyBorder="1" applyAlignment="1">
      <alignment horizontal="left" vertical="center"/>
      <protection locked="0"/>
    </xf>
    <xf numFmtId="0" fontId="19" fillId="0" borderId="23" xfId="0" applyFont="1" applyBorder="1" applyAlignment="1">
      <alignment horizontal="left" vertical="center"/>
      <protection locked="0"/>
    </xf>
    <xf numFmtId="164" fontId="19" fillId="0" borderId="23" xfId="0" applyNumberFormat="1" applyFont="1" applyBorder="1" applyAlignment="1">
      <alignment horizontal="right" vertical="center"/>
      <protection locked="0"/>
    </xf>
    <xf numFmtId="0" fontId="19" fillId="0" borderId="5" xfId="0" applyFont="1" applyBorder="1" applyAlignment="1">
      <alignment horizontal="left" vertical="center"/>
      <protection locked="0"/>
    </xf>
    <xf numFmtId="0" fontId="20" fillId="0" borderId="0" xfId="0" applyFont="1" applyAlignment="1">
      <alignment horizontal="left" vertical="center"/>
      <protection locked="0"/>
    </xf>
    <xf numFmtId="0" fontId="21" fillId="0" borderId="4" xfId="0" applyFont="1" applyBorder="1" applyAlignment="1">
      <alignment horizontal="left" vertical="center"/>
      <protection locked="0"/>
    </xf>
    <xf numFmtId="0" fontId="21" fillId="0" borderId="23" xfId="0" applyFont="1" applyBorder="1" applyAlignment="1">
      <alignment horizontal="left" vertical="center"/>
      <protection locked="0"/>
    </xf>
    <xf numFmtId="164" fontId="21" fillId="0" borderId="23" xfId="0" applyNumberFormat="1" applyFont="1" applyBorder="1" applyAlignment="1">
      <alignment horizontal="right" vertical="center"/>
      <protection locked="0"/>
    </xf>
    <xf numFmtId="0" fontId="21" fillId="0" borderId="5" xfId="0" applyFont="1" applyBorder="1" applyAlignment="1">
      <alignment horizontal="left" vertical="center"/>
      <protection locked="0"/>
    </xf>
    <xf numFmtId="0" fontId="0" fillId="0" borderId="0" xfId="0" applyFont="1" applyAlignment="1">
      <alignment horizontal="center" vertical="center" wrapText="1"/>
      <protection locked="0"/>
    </xf>
    <xf numFmtId="0" fontId="0" fillId="0" borderId="4" xfId="0" applyBorder="1" applyAlignment="1">
      <alignment horizontal="center" vertical="center" wrapText="1"/>
      <protection locked="0"/>
    </xf>
    <xf numFmtId="0" fontId="5" fillId="3" borderId="18" xfId="0" applyFont="1" applyFill="1" applyBorder="1" applyAlignment="1">
      <alignment horizontal="center" vertical="center" wrapText="1"/>
      <protection locked="0"/>
    </xf>
    <xf numFmtId="0" fontId="5" fillId="3" borderId="19" xfId="0" applyFont="1" applyFill="1" applyBorder="1" applyAlignment="1">
      <alignment horizontal="center" vertical="center" wrapText="1"/>
      <protection locked="0"/>
    </xf>
    <xf numFmtId="0" fontId="5" fillId="3" borderId="20" xfId="0" applyFont="1" applyFill="1" applyBorder="1" applyAlignment="1">
      <alignment horizontal="center" vertical="center" wrapText="1"/>
      <protection locked="0"/>
    </xf>
    <xf numFmtId="164" fontId="12" fillId="0" borderId="0" xfId="0" applyNumberFormat="1" applyFont="1" applyAlignment="1">
      <alignment horizontal="right"/>
      <protection locked="0"/>
    </xf>
    <xf numFmtId="167" fontId="22" fillId="0" borderId="13" xfId="0" applyNumberFormat="1" applyFont="1" applyBorder="1" applyAlignment="1">
      <alignment horizontal="right"/>
      <protection locked="0"/>
    </xf>
    <xf numFmtId="167" fontId="22" fillId="0" borderId="14" xfId="0" applyNumberFormat="1" applyFont="1" applyBorder="1" applyAlignment="1">
      <alignment horizontal="right"/>
      <protection locked="0"/>
    </xf>
    <xf numFmtId="164" fontId="23" fillId="0" borderId="0" xfId="0" applyNumberFormat="1" applyFont="1" applyAlignment="1">
      <alignment horizontal="right" vertical="center"/>
      <protection locked="0"/>
    </xf>
    <xf numFmtId="0" fontId="0" fillId="0" borderId="0" xfId="0" applyFont="1" applyAlignment="1">
      <alignment horizontal="left"/>
      <protection locked="0"/>
    </xf>
    <xf numFmtId="0" fontId="24" fillId="0" borderId="4" xfId="0" applyFont="1" applyBorder="1" applyAlignment="1">
      <alignment horizontal="left"/>
      <protection locked="0"/>
    </xf>
    <xf numFmtId="0" fontId="24" fillId="0" borderId="0" xfId="0" applyFont="1" applyAlignment="1">
      <alignment horizontal="left"/>
      <protection locked="0"/>
    </xf>
    <xf numFmtId="0" fontId="19" fillId="0" borderId="0" xfId="0" applyFont="1" applyAlignment="1">
      <alignment horizontal="left"/>
      <protection locked="0"/>
    </xf>
    <xf numFmtId="164" fontId="19" fillId="0" borderId="0" xfId="0" applyNumberFormat="1" applyFont="1" applyAlignment="1">
      <alignment horizontal="right"/>
      <protection locked="0"/>
    </xf>
    <xf numFmtId="0" fontId="24" fillId="0" borderId="15" xfId="0" applyFont="1" applyBorder="1" applyAlignment="1">
      <alignment horizontal="left"/>
      <protection locked="0"/>
    </xf>
    <xf numFmtId="167" fontId="24" fillId="0" borderId="0" xfId="0" applyNumberFormat="1" applyFont="1" applyAlignment="1">
      <alignment horizontal="right"/>
      <protection locked="0"/>
    </xf>
    <xf numFmtId="167" fontId="24" fillId="0" borderId="16" xfId="0" applyNumberFormat="1" applyFont="1" applyBorder="1" applyAlignment="1">
      <alignment horizontal="right"/>
      <protection locked="0"/>
    </xf>
    <xf numFmtId="164" fontId="24" fillId="0" borderId="0" xfId="0" applyNumberFormat="1" applyFont="1" applyAlignment="1">
      <alignment horizontal="right" vertical="center"/>
      <protection locked="0"/>
    </xf>
    <xf numFmtId="0" fontId="21" fillId="0" borderId="0" xfId="0" applyFont="1" applyAlignment="1">
      <alignment horizontal="left"/>
      <protection locked="0"/>
    </xf>
    <xf numFmtId="164" fontId="21" fillId="0" borderId="0" xfId="0" applyNumberFormat="1" applyFont="1" applyAlignment="1">
      <alignment horizontal="right"/>
      <protection locked="0"/>
    </xf>
    <xf numFmtId="0" fontId="0" fillId="0" borderId="27" xfId="0" applyFont="1" applyBorder="1" applyAlignment="1">
      <alignment horizontal="center" vertical="center"/>
      <protection locked="0"/>
    </xf>
    <xf numFmtId="49" fontId="0" fillId="0" borderId="27" xfId="0" applyNumberFormat="1" applyFont="1" applyBorder="1" applyAlignment="1">
      <alignment horizontal="left" vertical="center" wrapText="1"/>
      <protection locked="0"/>
    </xf>
    <xf numFmtId="0" fontId="0" fillId="0" borderId="27" xfId="0" applyFont="1" applyBorder="1" applyAlignment="1">
      <alignment horizontal="left" vertical="center" wrapText="1"/>
      <protection locked="0"/>
    </xf>
    <xf numFmtId="0" fontId="0" fillId="0" borderId="27" xfId="0" applyFont="1" applyBorder="1" applyAlignment="1">
      <alignment horizontal="center" vertical="center" wrapText="1"/>
      <protection locked="0"/>
    </xf>
    <xf numFmtId="168" fontId="0" fillId="0" borderId="27" xfId="0" applyNumberFormat="1" applyFont="1" applyBorder="1" applyAlignment="1">
      <alignment horizontal="right" vertical="center"/>
      <protection locked="0"/>
    </xf>
    <xf numFmtId="164" fontId="0" fillId="0" borderId="27" xfId="0" applyNumberFormat="1" applyFont="1" applyBorder="1" applyAlignment="1">
      <alignment horizontal="right" vertical="center"/>
      <protection locked="0"/>
    </xf>
    <xf numFmtId="0" fontId="8" fillId="0" borderId="27" xfId="0" applyFont="1" applyBorder="1" applyAlignment="1">
      <alignment horizontal="left" vertical="center" wrapText="1"/>
      <protection locked="0"/>
    </xf>
    <xf numFmtId="0" fontId="8" fillId="0" borderId="0" xfId="0" applyFont="1" applyAlignment="1">
      <alignment horizontal="center" vertical="center" wrapText="1"/>
      <protection locked="0"/>
    </xf>
    <xf numFmtId="167" fontId="8" fillId="0" borderId="0" xfId="0" applyNumberFormat="1" applyFont="1" applyAlignment="1">
      <alignment horizontal="right" vertical="center"/>
      <protection locked="0"/>
    </xf>
    <xf numFmtId="167" fontId="8" fillId="0" borderId="16" xfId="0" applyNumberFormat="1" applyFont="1" applyBorder="1" applyAlignment="1">
      <alignment horizontal="right" vertical="center"/>
      <protection locked="0"/>
    </xf>
    <xf numFmtId="164" fontId="0" fillId="0" borderId="0" xfId="0" applyNumberFormat="1" applyFont="1" applyAlignment="1">
      <alignment horizontal="right" vertical="center"/>
      <protection locked="0"/>
    </xf>
    <xf numFmtId="0" fontId="25" fillId="0" borderId="0" xfId="0" applyFont="1" applyAlignment="1">
      <alignment horizontal="left" vertical="center" wrapText="1"/>
      <protection locked="0"/>
    </xf>
    <xf numFmtId="0" fontId="26" fillId="0" borderId="0" xfId="0" applyFont="1" applyAlignment="1">
      <alignment horizontal="left" vertical="center" wrapText="1"/>
      <protection locked="0"/>
    </xf>
    <xf numFmtId="0" fontId="25" fillId="0" borderId="0" xfId="0" applyFont="1" applyAlignment="1">
      <alignment horizontal="left" vertical="center"/>
      <protection locked="0"/>
    </xf>
    <xf numFmtId="0" fontId="27" fillId="0" borderId="0" xfId="0" applyFont="1" applyAlignment="1">
      <alignment horizontal="left" vertical="top" wrapText="1"/>
      <protection locked="0"/>
    </xf>
    <xf numFmtId="0" fontId="28" fillId="0" borderId="4" xfId="0" applyFont="1" applyBorder="1" applyAlignment="1">
      <alignment horizontal="left" vertical="center"/>
      <protection locked="0"/>
    </xf>
    <xf numFmtId="0" fontId="28" fillId="0" borderId="0" xfId="0" applyFont="1" applyAlignment="1">
      <alignment horizontal="left" vertical="center"/>
      <protection locked="0"/>
    </xf>
    <xf numFmtId="0" fontId="28" fillId="0" borderId="0" xfId="0" applyFont="1" applyAlignment="1">
      <alignment horizontal="left" vertical="center" wrapText="1"/>
      <protection locked="0"/>
    </xf>
    <xf numFmtId="0" fontId="28" fillId="0" borderId="15" xfId="0" applyFont="1" applyBorder="1" applyAlignment="1">
      <alignment horizontal="left" vertical="center"/>
      <protection locked="0"/>
    </xf>
    <xf numFmtId="0" fontId="28" fillId="0" borderId="16" xfId="0" applyFont="1" applyBorder="1" applyAlignment="1">
      <alignment horizontal="left" vertical="center"/>
      <protection locked="0"/>
    </xf>
    <xf numFmtId="0" fontId="29" fillId="0" borderId="4" xfId="0" applyFont="1" applyBorder="1" applyAlignment="1">
      <alignment horizontal="left" vertical="center"/>
      <protection locked="0"/>
    </xf>
    <xf numFmtId="0" fontId="29" fillId="0" borderId="0" xfId="0" applyFont="1" applyAlignment="1">
      <alignment horizontal="left" vertical="center"/>
      <protection locked="0"/>
    </xf>
    <xf numFmtId="0" fontId="29" fillId="0" borderId="0" xfId="0" applyFont="1" applyAlignment="1">
      <alignment horizontal="left" vertical="center" wrapText="1"/>
      <protection locked="0"/>
    </xf>
    <xf numFmtId="168" fontId="29" fillId="0" borderId="0" xfId="0" applyNumberFormat="1" applyFont="1" applyAlignment="1">
      <alignment horizontal="right" vertical="center"/>
      <protection locked="0"/>
    </xf>
    <xf numFmtId="0" fontId="29" fillId="0" borderId="15" xfId="0" applyFont="1" applyBorder="1" applyAlignment="1">
      <alignment horizontal="left" vertical="center"/>
      <protection locked="0"/>
    </xf>
    <xf numFmtId="0" fontId="29" fillId="0" borderId="16" xfId="0" applyFont="1" applyBorder="1" applyAlignment="1">
      <alignment horizontal="left" vertical="center"/>
      <protection locked="0"/>
    </xf>
    <xf numFmtId="0" fontId="30" fillId="0" borderId="4" xfId="0" applyFont="1" applyBorder="1" applyAlignment="1">
      <alignment horizontal="left" vertical="center"/>
      <protection locked="0"/>
    </xf>
    <xf numFmtId="0" fontId="30" fillId="0" borderId="0" xfId="0" applyFont="1" applyAlignment="1">
      <alignment horizontal="left" vertical="center"/>
      <protection locked="0"/>
    </xf>
    <xf numFmtId="0" fontId="30" fillId="0" borderId="0" xfId="0" applyFont="1" applyAlignment="1">
      <alignment horizontal="left" vertical="center" wrapText="1"/>
      <protection locked="0"/>
    </xf>
    <xf numFmtId="168" fontId="30" fillId="0" borderId="0" xfId="0" applyNumberFormat="1" applyFont="1" applyAlignment="1">
      <alignment horizontal="right" vertical="center"/>
      <protection locked="0"/>
    </xf>
    <xf numFmtId="0" fontId="30" fillId="0" borderId="15" xfId="0" applyFont="1" applyBorder="1" applyAlignment="1">
      <alignment horizontal="left" vertical="center"/>
      <protection locked="0"/>
    </xf>
    <xf numFmtId="0" fontId="30" fillId="0" borderId="16" xfId="0" applyFont="1" applyBorder="1" applyAlignment="1">
      <alignment horizontal="left" vertical="center"/>
      <protection locked="0"/>
    </xf>
    <xf numFmtId="0" fontId="30" fillId="0" borderId="22" xfId="0" applyFont="1" applyBorder="1" applyAlignment="1">
      <alignment horizontal="left" vertical="center"/>
      <protection locked="0"/>
    </xf>
    <xf numFmtId="0" fontId="30" fillId="0" borderId="23" xfId="0" applyFont="1" applyBorder="1" applyAlignment="1">
      <alignment horizontal="left" vertical="center"/>
      <protection locked="0"/>
    </xf>
    <xf numFmtId="0" fontId="30" fillId="0" borderId="24" xfId="0" applyFont="1" applyBorder="1" applyAlignment="1">
      <alignment horizontal="left" vertical="center"/>
      <protection locked="0"/>
    </xf>
    <xf numFmtId="0" fontId="31" fillId="0" borderId="27" xfId="0" applyFont="1" applyBorder="1" applyAlignment="1">
      <alignment horizontal="center" vertical="center"/>
      <protection locked="0"/>
    </xf>
    <xf numFmtId="49" fontId="31" fillId="0" borderId="27" xfId="0" applyNumberFormat="1" applyFont="1" applyBorder="1" applyAlignment="1">
      <alignment horizontal="left" vertical="center" wrapText="1"/>
      <protection locked="0"/>
    </xf>
    <xf numFmtId="0" fontId="31" fillId="0" borderId="27" xfId="0" applyFont="1" applyBorder="1" applyAlignment="1">
      <alignment horizontal="left" vertical="center" wrapText="1"/>
      <protection locked="0"/>
    </xf>
    <xf numFmtId="0" fontId="31" fillId="0" borderId="27" xfId="0" applyFont="1" applyBorder="1" applyAlignment="1">
      <alignment horizontal="center" vertical="center" wrapText="1"/>
      <protection locked="0"/>
    </xf>
    <xf numFmtId="168" fontId="31" fillId="0" borderId="27" xfId="0" applyNumberFormat="1" applyFont="1" applyBorder="1" applyAlignment="1">
      <alignment horizontal="right" vertical="center"/>
      <protection locked="0"/>
    </xf>
    <xf numFmtId="164" fontId="31" fillId="0" borderId="27" xfId="0" applyNumberFormat="1" applyFont="1" applyBorder="1" applyAlignment="1">
      <alignment horizontal="right" vertical="center"/>
      <protection locked="0"/>
    </xf>
    <xf numFmtId="0" fontId="31" fillId="0" borderId="4" xfId="0" applyFont="1" applyBorder="1" applyAlignment="1">
      <alignment horizontal="left" vertical="center"/>
      <protection locked="0"/>
    </xf>
    <xf numFmtId="0" fontId="31" fillId="0" borderId="0" xfId="0" applyFont="1" applyAlignment="1">
      <alignment horizontal="center" vertical="center" wrapText="1"/>
      <protection locked="0"/>
    </xf>
    <xf numFmtId="0" fontId="8" fillId="0" borderId="23" xfId="0" applyFont="1" applyBorder="1" applyAlignment="1">
      <alignment horizontal="center" vertical="center" wrapText="1"/>
      <protection locked="0"/>
    </xf>
    <xf numFmtId="167" fontId="8" fillId="0" borderId="23" xfId="0" applyNumberFormat="1" applyFont="1" applyBorder="1" applyAlignment="1">
      <alignment horizontal="right" vertical="center"/>
      <protection locked="0"/>
    </xf>
    <xf numFmtId="167" fontId="8" fillId="0" borderId="24" xfId="0" applyNumberFormat="1" applyFont="1" applyBorder="1" applyAlignment="1">
      <alignment horizontal="right" vertical="center"/>
      <protection locked="0"/>
    </xf>
    <xf numFmtId="0" fontId="0" fillId="0" borderId="22" xfId="0" applyBorder="1" applyAlignment="1">
      <alignment horizontal="left" vertical="center"/>
      <protection locked="0"/>
    </xf>
    <xf numFmtId="0" fontId="0" fillId="0" borderId="23" xfId="0" applyBorder="1" applyAlignment="1">
      <alignment horizontal="left" vertical="center"/>
      <protection locked="0"/>
    </xf>
    <xf numFmtId="0" fontId="0" fillId="0" borderId="24" xfId="0" applyBorder="1" applyAlignment="1">
      <alignment horizontal="left" vertical="center"/>
      <protection locked="0"/>
    </xf>
    <xf numFmtId="0" fontId="41" fillId="2" borderId="0" xfId="1" applyFill="1" applyAlignment="1">
      <alignment horizontal="left" vertical="top"/>
      <protection locked="0"/>
    </xf>
    <xf numFmtId="0" fontId="42" fillId="0" borderId="0" xfId="1" applyFont="1" applyAlignment="1">
      <alignment horizontal="center" vertical="center"/>
      <protection locked="0"/>
    </xf>
    <xf numFmtId="0" fontId="1" fillId="2" borderId="0" xfId="0" applyFont="1" applyFill="1" applyAlignment="1" applyProtection="1">
      <alignment horizontal="left" vertical="center"/>
    </xf>
    <xf numFmtId="0" fontId="32" fillId="2" borderId="0" xfId="0" applyFont="1" applyFill="1" applyAlignment="1" applyProtection="1">
      <alignment horizontal="left" vertical="center"/>
    </xf>
    <xf numFmtId="0" fontId="33" fillId="2" borderId="0" xfId="0" applyFont="1" applyFill="1" applyAlignment="1" applyProtection="1">
      <alignment horizontal="left" vertical="center"/>
    </xf>
    <xf numFmtId="0" fontId="43" fillId="2" borderId="0" xfId="1" applyFont="1" applyFill="1" applyAlignment="1" applyProtection="1">
      <alignment horizontal="left" vertical="center"/>
    </xf>
    <xf numFmtId="0" fontId="0" fillId="2" borderId="0" xfId="0" applyFont="1" applyFill="1" applyAlignment="1" applyProtection="1">
      <alignment horizontal="left" vertical="top"/>
    </xf>
    <xf numFmtId="0" fontId="41" fillId="2" borderId="0" xfId="1" applyFill="1" applyAlignment="1" applyProtection="1">
      <alignment horizontal="left" vertical="top"/>
    </xf>
    <xf numFmtId="0" fontId="34" fillId="0" borderId="28" xfId="0" applyFont="1" applyBorder="1" applyAlignment="1">
      <alignment vertical="center" wrapText="1"/>
      <protection locked="0"/>
    </xf>
    <xf numFmtId="0" fontId="34" fillId="0" borderId="29" xfId="0" applyFont="1" applyBorder="1" applyAlignment="1">
      <alignment vertical="center" wrapText="1"/>
      <protection locked="0"/>
    </xf>
    <xf numFmtId="0" fontId="34" fillId="0" borderId="30" xfId="0" applyFont="1" applyBorder="1" applyAlignment="1">
      <alignment vertical="center" wrapText="1"/>
      <protection locked="0"/>
    </xf>
    <xf numFmtId="0" fontId="34" fillId="0" borderId="31" xfId="0" applyFont="1" applyBorder="1" applyAlignment="1">
      <alignment horizontal="center" vertical="center" wrapText="1"/>
      <protection locked="0"/>
    </xf>
    <xf numFmtId="0" fontId="34" fillId="0" borderId="32" xfId="0" applyFont="1" applyBorder="1" applyAlignment="1">
      <alignment horizontal="center" vertical="center" wrapText="1"/>
      <protection locked="0"/>
    </xf>
    <xf numFmtId="0" fontId="0" fillId="0" borderId="0" xfId="0" applyAlignment="1">
      <alignment horizontal="center" vertical="center"/>
      <protection locked="0"/>
    </xf>
    <xf numFmtId="0" fontId="34" fillId="0" borderId="31" xfId="0" applyFont="1" applyBorder="1" applyAlignment="1">
      <alignment vertical="center" wrapText="1"/>
      <protection locked="0"/>
    </xf>
    <xf numFmtId="0" fontId="34" fillId="0" borderId="32" xfId="0" applyFont="1" applyBorder="1" applyAlignment="1">
      <alignment vertical="center" wrapText="1"/>
      <protection locked="0"/>
    </xf>
    <xf numFmtId="0" fontId="36" fillId="0" borderId="0" xfId="0" applyFont="1" applyBorder="1" applyAlignment="1">
      <alignment horizontal="left" vertical="center" wrapText="1"/>
      <protection locked="0"/>
    </xf>
    <xf numFmtId="0" fontId="37" fillId="0" borderId="0" xfId="0" applyFont="1" applyBorder="1" applyAlignment="1">
      <alignment horizontal="left" vertical="center" wrapText="1"/>
      <protection locked="0"/>
    </xf>
    <xf numFmtId="0" fontId="37" fillId="0" borderId="31" xfId="0" applyFont="1" applyBorder="1" applyAlignment="1">
      <alignment vertical="center" wrapText="1"/>
      <protection locked="0"/>
    </xf>
    <xf numFmtId="0" fontId="37" fillId="0" borderId="0" xfId="0" applyFont="1" applyBorder="1" applyAlignment="1">
      <alignment vertical="center" wrapText="1"/>
      <protection locked="0"/>
    </xf>
    <xf numFmtId="0" fontId="37" fillId="0" borderId="0" xfId="0" applyFont="1" applyBorder="1" applyAlignment="1">
      <alignment vertical="center"/>
      <protection locked="0"/>
    </xf>
    <xf numFmtId="0" fontId="37" fillId="0" borderId="0" xfId="0" applyFont="1" applyBorder="1" applyAlignment="1">
      <alignment horizontal="left" vertical="center"/>
      <protection locked="0"/>
    </xf>
    <xf numFmtId="49" fontId="37" fillId="0" borderId="0" xfId="0" applyNumberFormat="1" applyFont="1" applyBorder="1" applyAlignment="1">
      <alignment vertical="center" wrapText="1"/>
      <protection locked="0"/>
    </xf>
    <xf numFmtId="0" fontId="34" fillId="0" borderId="34" xfId="0" applyFont="1" applyBorder="1" applyAlignment="1">
      <alignment vertical="center" wrapText="1"/>
      <protection locked="0"/>
    </xf>
    <xf numFmtId="0" fontId="32" fillId="0" borderId="33" xfId="0" applyFont="1" applyBorder="1" applyAlignment="1">
      <alignment vertical="center" wrapText="1"/>
      <protection locked="0"/>
    </xf>
    <xf numFmtId="0" fontId="34" fillId="0" borderId="35" xfId="0" applyFont="1" applyBorder="1" applyAlignment="1">
      <alignment vertical="center" wrapText="1"/>
      <protection locked="0"/>
    </xf>
    <xf numFmtId="0" fontId="34" fillId="0" borderId="0" xfId="0" applyFont="1" applyBorder="1" applyAlignment="1">
      <alignment vertical="top"/>
      <protection locked="0"/>
    </xf>
    <xf numFmtId="0" fontId="34" fillId="0" borderId="0" xfId="0" applyFont="1" applyAlignment="1">
      <alignment vertical="top"/>
      <protection locked="0"/>
    </xf>
    <xf numFmtId="0" fontId="34" fillId="0" borderId="28" xfId="0" applyFont="1" applyBorder="1" applyAlignment="1">
      <alignment horizontal="left" vertical="center"/>
      <protection locked="0"/>
    </xf>
    <xf numFmtId="0" fontId="34" fillId="0" borderId="29" xfId="0" applyFont="1" applyBorder="1" applyAlignment="1">
      <alignment horizontal="left" vertical="center"/>
      <protection locked="0"/>
    </xf>
    <xf numFmtId="0" fontId="34" fillId="0" borderId="30" xfId="0" applyFont="1" applyBorder="1" applyAlignment="1">
      <alignment horizontal="left" vertical="center"/>
      <protection locked="0"/>
    </xf>
    <xf numFmtId="0" fontId="34" fillId="0" borderId="31" xfId="0" applyFont="1" applyBorder="1" applyAlignment="1">
      <alignment horizontal="left" vertical="center"/>
      <protection locked="0"/>
    </xf>
    <xf numFmtId="0" fontId="34" fillId="0" borderId="32" xfId="0" applyFont="1" applyBorder="1" applyAlignment="1">
      <alignment horizontal="left" vertical="center"/>
      <protection locked="0"/>
    </xf>
    <xf numFmtId="0" fontId="36" fillId="0" borderId="0" xfId="0" applyFont="1" applyBorder="1" applyAlignment="1">
      <alignment horizontal="left" vertical="center"/>
      <protection locked="0"/>
    </xf>
    <xf numFmtId="0" fontId="40" fillId="0" borderId="0" xfId="0" applyFont="1" applyAlignment="1">
      <alignment horizontal="left" vertical="center"/>
      <protection locked="0"/>
    </xf>
    <xf numFmtId="0" fontId="36" fillId="0" borderId="33" xfId="0" applyFont="1" applyBorder="1" applyAlignment="1">
      <alignment horizontal="left" vertical="center"/>
      <protection locked="0"/>
    </xf>
    <xf numFmtId="0" fontId="36" fillId="0" borderId="33" xfId="0" applyFont="1" applyBorder="1" applyAlignment="1">
      <alignment horizontal="center" vertical="center"/>
      <protection locked="0"/>
    </xf>
    <xf numFmtId="0" fontId="40" fillId="0" borderId="33" xfId="0" applyFont="1" applyBorder="1" applyAlignment="1">
      <alignment horizontal="left" vertical="center"/>
      <protection locked="0"/>
    </xf>
    <xf numFmtId="0" fontId="39" fillId="0" borderId="0" xfId="0" applyFont="1" applyBorder="1" applyAlignment="1">
      <alignment horizontal="left" vertical="center"/>
      <protection locked="0"/>
    </xf>
    <xf numFmtId="0" fontId="37" fillId="0" borderId="0" xfId="0" applyFont="1" applyAlignment="1">
      <alignment horizontal="left" vertical="center"/>
      <protection locked="0"/>
    </xf>
    <xf numFmtId="0" fontId="37" fillId="0" borderId="0" xfId="0" applyFont="1" applyBorder="1" applyAlignment="1">
      <alignment horizontal="center" vertical="center"/>
      <protection locked="0"/>
    </xf>
    <xf numFmtId="0" fontId="37" fillId="0" borderId="31" xfId="0" applyFont="1" applyBorder="1" applyAlignment="1">
      <alignment horizontal="left" vertical="center"/>
      <protection locked="0"/>
    </xf>
    <xf numFmtId="0" fontId="37" fillId="0" borderId="0" xfId="0" applyFont="1" applyFill="1" applyBorder="1" applyAlignment="1">
      <alignment horizontal="left" vertical="center"/>
      <protection locked="0"/>
    </xf>
    <xf numFmtId="0" fontId="37" fillId="0" borderId="0" xfId="0" applyFont="1" applyFill="1" applyBorder="1" applyAlignment="1">
      <alignment horizontal="center" vertical="center"/>
      <protection locked="0"/>
    </xf>
    <xf numFmtId="0" fontId="34" fillId="0" borderId="34" xfId="0" applyFont="1" applyBorder="1" applyAlignment="1">
      <alignment horizontal="left" vertical="center"/>
      <protection locked="0"/>
    </xf>
    <xf numFmtId="0" fontId="32" fillId="0" borderId="33" xfId="0" applyFont="1" applyBorder="1" applyAlignment="1">
      <alignment horizontal="left" vertical="center"/>
      <protection locked="0"/>
    </xf>
    <xf numFmtId="0" fontId="34" fillId="0" borderId="35" xfId="0" applyFont="1" applyBorder="1" applyAlignment="1">
      <alignment horizontal="left" vertical="center"/>
      <protection locked="0"/>
    </xf>
    <xf numFmtId="0" fontId="34" fillId="0" borderId="0" xfId="0" applyFont="1" applyBorder="1" applyAlignment="1">
      <alignment horizontal="left" vertical="center"/>
      <protection locked="0"/>
    </xf>
    <xf numFmtId="0" fontId="32" fillId="0" borderId="0" xfId="0" applyFont="1" applyBorder="1" applyAlignment="1">
      <alignment horizontal="left" vertical="center"/>
      <protection locked="0"/>
    </xf>
    <xf numFmtId="0" fontId="40" fillId="0" borderId="0" xfId="0" applyFont="1" applyBorder="1" applyAlignment="1">
      <alignment horizontal="left" vertical="center"/>
      <protection locked="0"/>
    </xf>
    <xf numFmtId="0" fontId="37" fillId="0" borderId="33" xfId="0" applyFont="1" applyBorder="1" applyAlignment="1">
      <alignment horizontal="left" vertical="center"/>
      <protection locked="0"/>
    </xf>
    <xf numFmtId="0" fontId="34" fillId="0" borderId="0" xfId="0" applyFont="1" applyBorder="1" applyAlignment="1">
      <alignment horizontal="left" vertical="center" wrapText="1"/>
      <protection locked="0"/>
    </xf>
    <xf numFmtId="0" fontId="37" fillId="0" borderId="0" xfId="0" applyFont="1" applyBorder="1" applyAlignment="1">
      <alignment horizontal="center" vertical="center" wrapText="1"/>
      <protection locked="0"/>
    </xf>
    <xf numFmtId="0" fontId="34" fillId="0" borderId="28" xfId="0" applyFont="1" applyBorder="1" applyAlignment="1">
      <alignment horizontal="left" vertical="center" wrapText="1"/>
      <protection locked="0"/>
    </xf>
    <xf numFmtId="0" fontId="34" fillId="0" borderId="29" xfId="0" applyFont="1" applyBorder="1" applyAlignment="1">
      <alignment horizontal="left" vertical="center" wrapText="1"/>
      <protection locked="0"/>
    </xf>
    <xf numFmtId="0" fontId="34" fillId="0" borderId="30" xfId="0" applyFont="1" applyBorder="1" applyAlignment="1">
      <alignment horizontal="left" vertical="center" wrapText="1"/>
      <protection locked="0"/>
    </xf>
    <xf numFmtId="0" fontId="34" fillId="0" borderId="31" xfId="0" applyFont="1" applyBorder="1" applyAlignment="1">
      <alignment horizontal="left" vertical="center" wrapText="1"/>
      <protection locked="0"/>
    </xf>
    <xf numFmtId="0" fontId="34" fillId="0" borderId="32" xfId="0" applyFont="1" applyBorder="1" applyAlignment="1">
      <alignment horizontal="left" vertical="center" wrapText="1"/>
      <protection locked="0"/>
    </xf>
    <xf numFmtId="0" fontId="40" fillId="0" borderId="31"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37" fillId="0" borderId="31" xfId="0" applyFont="1" applyBorder="1" applyAlignment="1">
      <alignment horizontal="left" vertical="center" wrapText="1"/>
      <protection locked="0"/>
    </xf>
    <xf numFmtId="0" fontId="37" fillId="0" borderId="32" xfId="0" applyFont="1" applyBorder="1" applyAlignment="1">
      <alignment horizontal="left" vertical="center" wrapText="1"/>
      <protection locked="0"/>
    </xf>
    <xf numFmtId="0" fontId="37" fillId="0" borderId="32" xfId="0" applyFont="1" applyBorder="1" applyAlignment="1">
      <alignment horizontal="left" vertical="center"/>
      <protection locked="0"/>
    </xf>
    <xf numFmtId="0" fontId="37" fillId="0" borderId="34" xfId="0" applyFont="1" applyBorder="1" applyAlignment="1">
      <alignment horizontal="left" vertical="center" wrapText="1"/>
      <protection locked="0"/>
    </xf>
    <xf numFmtId="0" fontId="37" fillId="0" borderId="33" xfId="0" applyFont="1" applyBorder="1" applyAlignment="1">
      <alignment horizontal="left" vertical="center" wrapText="1"/>
      <protection locked="0"/>
    </xf>
    <xf numFmtId="0" fontId="37" fillId="0" borderId="35" xfId="0" applyFont="1" applyBorder="1" applyAlignment="1">
      <alignment horizontal="left" vertical="center" wrapText="1"/>
      <protection locked="0"/>
    </xf>
    <xf numFmtId="0" fontId="37" fillId="0" borderId="0" xfId="0" applyFont="1" applyBorder="1" applyAlignment="1">
      <alignment horizontal="left" vertical="top"/>
      <protection locked="0"/>
    </xf>
    <xf numFmtId="0" fontId="37" fillId="0" borderId="0" xfId="0" applyFont="1" applyBorder="1" applyAlignment="1">
      <alignment horizontal="center" vertical="top"/>
      <protection locked="0"/>
    </xf>
    <xf numFmtId="0" fontId="37" fillId="0" borderId="34" xfId="0" applyFont="1" applyBorder="1" applyAlignment="1">
      <alignment horizontal="left" vertical="center"/>
      <protection locked="0"/>
    </xf>
    <xf numFmtId="0" fontId="37" fillId="0" borderId="35" xfId="0" applyFont="1" applyBorder="1" applyAlignment="1">
      <alignment horizontal="left" vertical="center"/>
      <protection locked="0"/>
    </xf>
    <xf numFmtId="0" fontId="40" fillId="0" borderId="0" xfId="0" applyFont="1" applyAlignment="1">
      <alignment vertical="center"/>
      <protection locked="0"/>
    </xf>
    <xf numFmtId="0" fontId="36" fillId="0" borderId="0" xfId="0" applyFont="1" applyBorder="1" applyAlignment="1">
      <alignment vertical="center"/>
      <protection locked="0"/>
    </xf>
    <xf numFmtId="0" fontId="40" fillId="0" borderId="33" xfId="0" applyFont="1" applyBorder="1" applyAlignment="1">
      <alignment vertical="center"/>
      <protection locked="0"/>
    </xf>
    <xf numFmtId="0" fontId="36" fillId="0" borderId="33" xfId="0" applyFont="1" applyBorder="1" applyAlignment="1">
      <alignment vertical="center"/>
      <protection locked="0"/>
    </xf>
    <xf numFmtId="0" fontId="0" fillId="0" borderId="0" xfId="0" applyBorder="1" applyAlignment="1">
      <alignment vertical="top"/>
      <protection locked="0"/>
    </xf>
    <xf numFmtId="49" fontId="37" fillId="0" borderId="0" xfId="0" applyNumberFormat="1" applyFont="1" applyBorder="1" applyAlignment="1">
      <alignment horizontal="left" vertical="center"/>
      <protection locked="0"/>
    </xf>
    <xf numFmtId="0" fontId="0" fillId="0" borderId="33" xfId="0" applyBorder="1" applyAlignment="1">
      <alignment vertical="top"/>
      <protection locked="0"/>
    </xf>
    <xf numFmtId="0" fontId="37" fillId="0" borderId="29" xfId="0" applyFont="1" applyBorder="1" applyAlignment="1">
      <alignment horizontal="left" vertical="center" wrapText="1"/>
      <protection locked="0"/>
    </xf>
    <xf numFmtId="0" fontId="37" fillId="0" borderId="29" xfId="0" applyFont="1" applyBorder="1" applyAlignment="1">
      <alignment horizontal="left" vertical="center"/>
      <protection locked="0"/>
    </xf>
    <xf numFmtId="0" fontId="37" fillId="0" borderId="29" xfId="0" applyFont="1" applyBorder="1" applyAlignment="1">
      <alignment horizontal="center" vertical="center"/>
      <protection locked="0"/>
    </xf>
    <xf numFmtId="0" fontId="36" fillId="0" borderId="33" xfId="0" applyFont="1" applyBorder="1" applyAlignment="1">
      <alignment horizontal="left"/>
      <protection locked="0"/>
    </xf>
    <xf numFmtId="0" fontId="40" fillId="0" borderId="33" xfId="0" applyFont="1" applyBorder="1" applyAlignment="1">
      <protection locked="0"/>
    </xf>
    <xf numFmtId="0" fontId="34" fillId="0" borderId="31" xfId="0" applyFont="1" applyBorder="1" applyAlignment="1">
      <alignment vertical="top"/>
      <protection locked="0"/>
    </xf>
    <xf numFmtId="0" fontId="34" fillId="0" borderId="32" xfId="0" applyFont="1" applyBorder="1" applyAlignment="1">
      <alignment vertical="top"/>
      <protection locked="0"/>
    </xf>
    <xf numFmtId="0" fontId="34" fillId="0" borderId="0" xfId="0" applyFont="1" applyBorder="1" applyAlignment="1">
      <alignment horizontal="center" vertical="center"/>
      <protection locked="0"/>
    </xf>
    <xf numFmtId="0" fontId="34" fillId="0" borderId="0" xfId="0" applyFont="1" applyBorder="1" applyAlignment="1">
      <alignment horizontal="left" vertical="top"/>
      <protection locked="0"/>
    </xf>
    <xf numFmtId="0" fontId="34" fillId="0" borderId="34" xfId="0" applyFont="1" applyBorder="1" applyAlignment="1">
      <alignment vertical="top"/>
      <protection locked="0"/>
    </xf>
    <xf numFmtId="0" fontId="34" fillId="0" borderId="33" xfId="0" applyFont="1" applyBorder="1" applyAlignment="1">
      <alignment vertical="top"/>
      <protection locked="0"/>
    </xf>
    <xf numFmtId="0" fontId="34" fillId="0" borderId="35" xfId="0" applyFont="1" applyBorder="1" applyAlignment="1">
      <alignment vertical="top"/>
      <protection locked="0"/>
    </xf>
    <xf numFmtId="0" fontId="2" fillId="3" borderId="0" xfId="0" applyFont="1" applyFill="1" applyAlignment="1">
      <alignment horizontal="center" vertical="center"/>
      <protection locked="0"/>
    </xf>
    <xf numFmtId="0" fontId="0" fillId="0" borderId="0" xfId="0" applyFont="1" applyAlignment="1">
      <alignment horizontal="left" vertical="top"/>
      <protection locked="0"/>
    </xf>
    <xf numFmtId="164" fontId="16" fillId="0" borderId="0" xfId="0" applyNumberFormat="1" applyFont="1" applyAlignment="1">
      <alignment horizontal="right" vertical="center"/>
      <protection locked="0"/>
    </xf>
    <xf numFmtId="0" fontId="16" fillId="0" borderId="0" xfId="0" applyFont="1" applyAlignment="1">
      <alignment horizontal="left" vertical="center"/>
      <protection locked="0"/>
    </xf>
    <xf numFmtId="0" fontId="15" fillId="0" borderId="0" xfId="0" applyFont="1" applyAlignment="1">
      <alignment horizontal="left" vertical="center" wrapText="1"/>
      <protection locked="0"/>
    </xf>
    <xf numFmtId="0" fontId="15" fillId="0" borderId="0" xfId="0" applyFont="1" applyAlignment="1">
      <alignment horizontal="left" vertical="center"/>
      <protection locked="0"/>
    </xf>
    <xf numFmtId="164" fontId="12" fillId="0" borderId="0" xfId="0" applyNumberFormat="1" applyFont="1" applyAlignment="1">
      <alignment horizontal="right" vertical="center"/>
      <protection locked="0"/>
    </xf>
    <xf numFmtId="0" fontId="12" fillId="0" borderId="0" xfId="0" applyFont="1" applyAlignment="1">
      <alignment horizontal="left" vertical="center"/>
      <protection locked="0"/>
    </xf>
    <xf numFmtId="0" fontId="11" fillId="0" borderId="21" xfId="0" applyFont="1" applyBorder="1" applyAlignment="1">
      <alignment horizontal="center" vertical="center"/>
      <protection locked="0"/>
    </xf>
    <xf numFmtId="0" fontId="0" fillId="0" borderId="13" xfId="0" applyBorder="1" applyAlignment="1">
      <alignment horizontal="left" vertical="center"/>
      <protection locked="0"/>
    </xf>
    <xf numFmtId="0" fontId="0" fillId="0" borderId="15" xfId="0" applyBorder="1" applyAlignment="1">
      <alignment horizontal="left" vertical="center"/>
      <protection locked="0"/>
    </xf>
    <xf numFmtId="0" fontId="0" fillId="0" borderId="0" xfId="0" applyFont="1" applyAlignment="1">
      <alignment horizontal="left" vertical="center"/>
      <protection locked="0"/>
    </xf>
    <xf numFmtId="0" fontId="5" fillId="3" borderId="8" xfId="0" applyFont="1" applyFill="1" applyBorder="1" applyAlignment="1">
      <alignment horizontal="center" vertical="center"/>
      <protection locked="0"/>
    </xf>
    <xf numFmtId="0" fontId="0" fillId="3" borderId="9" xfId="0" applyFill="1" applyBorder="1" applyAlignment="1">
      <alignment horizontal="left" vertical="center"/>
      <protection locked="0"/>
    </xf>
    <xf numFmtId="0" fontId="5" fillId="3" borderId="9" xfId="0" applyFont="1" applyFill="1" applyBorder="1" applyAlignment="1">
      <alignment horizontal="center" vertical="center"/>
      <protection locked="0"/>
    </xf>
    <xf numFmtId="0" fontId="5" fillId="3" borderId="9" xfId="0" applyFont="1" applyFill="1" applyBorder="1" applyAlignment="1">
      <alignment horizontal="right" vertical="center"/>
      <protection locked="0"/>
    </xf>
    <xf numFmtId="0" fontId="6" fillId="0" borderId="0" xfId="0" applyFont="1" applyAlignment="1">
      <alignment horizontal="left" vertical="center" wrapText="1"/>
      <protection locked="0"/>
    </xf>
    <xf numFmtId="166" fontId="5" fillId="0" borderId="0" xfId="0" applyNumberFormat="1" applyFont="1" applyAlignment="1">
      <alignment horizontal="left" vertical="top"/>
      <protection locked="0"/>
    </xf>
    <xf numFmtId="0" fontId="5" fillId="0" borderId="0" xfId="0" applyFont="1" applyAlignment="1">
      <alignment horizontal="left" vertical="center"/>
      <protection locked="0"/>
    </xf>
    <xf numFmtId="165" fontId="8" fillId="0" borderId="0" xfId="0" applyNumberFormat="1" applyFont="1" applyAlignment="1">
      <alignment horizontal="center" vertical="center"/>
      <protection locked="0"/>
    </xf>
    <xf numFmtId="0" fontId="8" fillId="0" borderId="0" xfId="0" applyFont="1" applyAlignment="1">
      <alignment horizontal="left" vertical="center"/>
      <protection locked="0"/>
    </xf>
    <xf numFmtId="164" fontId="9" fillId="0" borderId="0" xfId="0" applyNumberFormat="1" applyFont="1" applyAlignment="1">
      <alignment horizontal="right" vertical="center"/>
      <protection locked="0"/>
    </xf>
    <xf numFmtId="0" fontId="6" fillId="3" borderId="9" xfId="0" applyFont="1" applyFill="1" applyBorder="1" applyAlignment="1">
      <alignment horizontal="left" vertical="center"/>
      <protection locked="0"/>
    </xf>
    <xf numFmtId="164" fontId="6" fillId="3" borderId="9" xfId="0" applyNumberFormat="1" applyFont="1" applyFill="1" applyBorder="1" applyAlignment="1">
      <alignment horizontal="right" vertical="center"/>
      <protection locked="0"/>
    </xf>
    <xf numFmtId="0" fontId="0" fillId="3" borderId="17" xfId="0" applyFill="1" applyBorder="1" applyAlignment="1">
      <alignment horizontal="left" vertical="center"/>
      <protection locked="0"/>
    </xf>
    <xf numFmtId="0" fontId="6" fillId="0" borderId="0" xfId="0" applyFont="1" applyAlignment="1">
      <alignment horizontal="left" vertical="top" wrapText="1"/>
      <protection locked="0"/>
    </xf>
    <xf numFmtId="0" fontId="5" fillId="0" borderId="0" xfId="0" applyFont="1" applyAlignment="1">
      <alignment horizontal="left" vertical="center" wrapText="1"/>
      <protection locked="0"/>
    </xf>
    <xf numFmtId="164" fontId="7" fillId="0" borderId="7" xfId="0" applyNumberFormat="1" applyFont="1" applyBorder="1" applyAlignment="1">
      <alignment horizontal="right" vertical="center"/>
      <protection locked="0"/>
    </xf>
    <xf numFmtId="0" fontId="0" fillId="0" borderId="7" xfId="0" applyBorder="1" applyAlignment="1">
      <alignment horizontal="left" vertical="center"/>
      <protection locked="0"/>
    </xf>
    <xf numFmtId="0" fontId="8" fillId="0" borderId="0" xfId="0" applyFont="1" applyAlignment="1">
      <alignment horizontal="right" vertical="center"/>
      <protection locked="0"/>
    </xf>
    <xf numFmtId="0" fontId="43" fillId="2" borderId="0" xfId="1" applyFont="1" applyFill="1" applyAlignment="1" applyProtection="1">
      <alignment horizontal="left" vertical="center"/>
    </xf>
    <xf numFmtId="0" fontId="4" fillId="0" borderId="0" xfId="0" applyFont="1" applyAlignment="1">
      <alignment horizontal="left" vertical="center" wrapText="1"/>
      <protection locked="0"/>
    </xf>
    <xf numFmtId="0" fontId="0" fillId="0" borderId="0" xfId="0" applyFont="1" applyAlignment="1">
      <alignment horizontal="left" vertical="center" wrapText="1"/>
      <protection locked="0"/>
    </xf>
    <xf numFmtId="0" fontId="37" fillId="0" borderId="0" xfId="0" applyFont="1" applyBorder="1" applyAlignment="1">
      <alignment horizontal="left" vertical="top"/>
      <protection locked="0"/>
    </xf>
    <xf numFmtId="0" fontId="35" fillId="0" borderId="0" xfId="0" applyFont="1" applyBorder="1" applyAlignment="1">
      <alignment horizontal="center" vertical="center" wrapText="1"/>
      <protection locked="0"/>
    </xf>
    <xf numFmtId="0" fontId="36" fillId="0" borderId="33" xfId="0" applyFont="1" applyBorder="1" applyAlignment="1">
      <alignment horizontal="left"/>
      <protection locked="0"/>
    </xf>
    <xf numFmtId="0" fontId="37" fillId="0" borderId="0" xfId="0" applyFont="1" applyBorder="1" applyAlignment="1">
      <alignment horizontal="left" vertical="center"/>
      <protection locked="0"/>
    </xf>
    <xf numFmtId="0" fontId="37" fillId="0" borderId="0" xfId="0" applyFont="1" applyBorder="1" applyAlignment="1">
      <alignment horizontal="left" vertical="center" wrapText="1"/>
      <protection locked="0"/>
    </xf>
    <xf numFmtId="0" fontId="35" fillId="0" borderId="0" xfId="0" applyFont="1" applyBorder="1" applyAlignment="1">
      <alignment horizontal="center" vertical="center"/>
      <protection locked="0"/>
    </xf>
    <xf numFmtId="49" fontId="37" fillId="0" borderId="0" xfId="0" applyNumberFormat="1" applyFont="1" applyBorder="1" applyAlignment="1">
      <alignment horizontal="left" vertical="center" wrapText="1"/>
      <protection locked="0"/>
    </xf>
    <xf numFmtId="0" fontId="36" fillId="0" borderId="33" xfId="0" applyFont="1" applyBorder="1" applyAlignment="1">
      <alignment horizontal="left" wrapText="1"/>
      <protection locked="0"/>
    </xf>
  </cellXfs>
  <cellStyles count="2">
    <cellStyle name="Hypertextový odkaz" xfId="1" builtinId="8"/>
    <cellStyle name="normální"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file:///C:\KROSplusData\System\Temp\rad76758.tmp" TargetMode="External"/><Relationship Id="rId2" Type="http://schemas.openxmlformats.org/officeDocument/2006/relationships/image" Target="../media/image1.png"/><Relationship Id="rId1" Type="http://schemas.openxmlformats.org/officeDocument/2006/relationships/hyperlink" Target="http://pro-rozpocty.cz/cs/software-a-data/kros-plus/" TargetMode="External"/></Relationships>
</file>

<file path=xl/drawings/_rels/drawing2.xml.rels><?xml version="1.0" encoding="UTF-8" standalone="yes"?>
<Relationships xmlns="http://schemas.openxmlformats.org/package/2006/relationships"><Relationship Id="rId3" Type="http://schemas.openxmlformats.org/officeDocument/2006/relationships/image" Target="file:///C:\KROSplusData\System\Temp\radDDCD0.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3.xml.rels><?xml version="1.0" encoding="UTF-8" standalone="yes"?>
<Relationships xmlns="http://schemas.openxmlformats.org/package/2006/relationships"><Relationship Id="rId3" Type="http://schemas.openxmlformats.org/officeDocument/2006/relationships/image" Target="file:///C:\KROSplusData\System\Temp\rad1A9DA.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4.xml.rels><?xml version="1.0" encoding="UTF-8" standalone="yes"?>
<Relationships xmlns="http://schemas.openxmlformats.org/package/2006/relationships"><Relationship Id="rId3" Type="http://schemas.openxmlformats.org/officeDocument/2006/relationships/image" Target="file:///C:\KROSplusData\System\Temp\rad0EDC7.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5.xml.rels><?xml version="1.0" encoding="UTF-8" standalone="yes"?>
<Relationships xmlns="http://schemas.openxmlformats.org/package/2006/relationships"><Relationship Id="rId3" Type="http://schemas.openxmlformats.org/officeDocument/2006/relationships/image" Target="file:///C:\KROSplusData\System\Temp\radE41CE.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_rels/drawing6.xml.rels><?xml version="1.0" encoding="UTF-8" standalone="yes"?>
<Relationships xmlns="http://schemas.openxmlformats.org/package/2006/relationships"><Relationship Id="rId3" Type="http://schemas.openxmlformats.org/officeDocument/2006/relationships/image" Target="file:///C:\KROSplusData\System\Temp\rad5FAF9.tmp" TargetMode="External"/><Relationship Id="rId2" Type="http://schemas.openxmlformats.org/officeDocument/2006/relationships/image" Target="../media/image2.png"/><Relationship Id="rId1" Type="http://schemas.openxmlformats.org/officeDocument/2006/relationships/hyperlink" Target="http://pro-rozpocty.cz/cs/software-a-data/kros-plus/"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1026" name="rad76758.tmp" descr="C:\KROSplusData\System\Temp\rad76758.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2059" name="radDDCD0.tmp" descr="C:\KROSplusData\System\Temp\radDDCD0.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3083" name="rad1A9DA.tmp" descr="C:\KROSplusData\System\Temp\rad1A9DA.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4107" name="rad0EDC7.tmp" descr="C:\KROSplusData\System\Temp\rad0EDC7.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5131" name="radE41CE.tmp" descr="C:\KROSplusData\System\Temp\radE41CE.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161925</xdr:colOff>
      <xdr:row>1</xdr:row>
      <xdr:rowOff>0</xdr:rowOff>
    </xdr:to>
    <xdr:pic>
      <xdr:nvPicPr>
        <xdr:cNvPr id="6155" name="rad5FAF9.tmp" descr="C:\KROSplusData\System\Temp\rad5FAF9.tmp">
          <a:hlinkClick xmlns:r="http://schemas.openxmlformats.org/officeDocument/2006/relationships" r:id="rId1" tooltip="http://pro-rozpocty.cz/cs/software-a-data/kros-plus/"/>
        </xdr:cNvPr>
        <xdr:cNvPicPr>
          <a:picLocks/>
        </xdr:cNvPicPr>
      </xdr:nvPicPr>
      <xdr:blipFill>
        <a:blip xmlns:r="http://schemas.openxmlformats.org/officeDocument/2006/relationships" r:embed="rId2" r:link="rId3" cstate="print"/>
        <a:srcRect/>
        <a:stretch>
          <a:fillRect/>
        </a:stretch>
      </xdr:blipFill>
      <xdr:spPr bwMode="auto">
        <a:xfrm>
          <a:off x="0" y="0"/>
          <a:ext cx="733425" cy="2857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pageSetUpPr fitToPage="1"/>
  </sheetPr>
  <dimension ref="A1:IV58"/>
  <sheetViews>
    <sheetView showGridLines="0" tabSelected="1" workbookViewId="0">
      <pane ySplit="1" topLeftCell="A2" activePane="bottomLeft" state="frozenSplit"/>
      <selection pane="bottomLeft" activeCell="A2" sqref="A2"/>
    </sheetView>
  </sheetViews>
  <sheetFormatPr defaultColWidth="10.6640625" defaultRowHeight="14.25" customHeight="1"/>
  <cols>
    <col min="1" max="1" width="8.33203125" style="2" customWidth="1"/>
    <col min="2" max="2" width="1.6640625" style="2" customWidth="1"/>
    <col min="3" max="3" width="4.1640625" style="2" customWidth="1"/>
    <col min="4" max="33" width="2.6640625" style="2" customWidth="1"/>
    <col min="34" max="34" width="3.33203125" style="2" customWidth="1"/>
    <col min="35" max="35" width="31.6640625" style="2" customWidth="1"/>
    <col min="36" max="37" width="2.5" style="2" customWidth="1"/>
    <col min="38" max="38" width="8.33203125" style="2" customWidth="1"/>
    <col min="39" max="39" width="3.33203125" style="2" customWidth="1"/>
    <col min="40" max="40" width="13.33203125" style="2" customWidth="1"/>
    <col min="41" max="41" width="7.5" style="2" customWidth="1"/>
    <col min="42" max="42" width="4.1640625" style="2" customWidth="1"/>
    <col min="43" max="43" width="15.6640625" style="2" customWidth="1"/>
    <col min="44" max="44" width="13.6640625" style="2" customWidth="1"/>
    <col min="45" max="46" width="25.83203125" style="2" hidden="1" customWidth="1"/>
    <col min="47" max="47" width="25" style="2" hidden="1" customWidth="1"/>
    <col min="48" max="52" width="21.6640625" style="2" hidden="1" customWidth="1"/>
    <col min="53" max="53" width="19.1640625" style="2" hidden="1" customWidth="1"/>
    <col min="54" max="54" width="25" style="2" hidden="1" customWidth="1"/>
    <col min="55" max="56" width="19.1640625" style="2" hidden="1" customWidth="1"/>
    <col min="57" max="57" width="66.5" style="2" customWidth="1"/>
    <col min="58" max="70" width="10.6640625" style="1" customWidth="1"/>
    <col min="71" max="91" width="10.6640625" style="2" hidden="1" customWidth="1"/>
    <col min="92" max="16384" width="10.6640625" style="1"/>
  </cols>
  <sheetData>
    <row r="1" spans="1:256" s="3" customFormat="1" ht="22.5" customHeight="1">
      <c r="A1" s="165" t="s">
        <v>0</v>
      </c>
      <c r="B1" s="166"/>
      <c r="C1" s="166"/>
      <c r="D1" s="167" t="s">
        <v>1</v>
      </c>
      <c r="E1" s="166"/>
      <c r="F1" s="166"/>
      <c r="G1" s="166"/>
      <c r="H1" s="166"/>
      <c r="I1" s="166"/>
      <c r="J1" s="166"/>
      <c r="K1" s="168" t="s">
        <v>386</v>
      </c>
      <c r="L1" s="168"/>
      <c r="M1" s="168"/>
      <c r="N1" s="168"/>
      <c r="O1" s="168"/>
      <c r="P1" s="168"/>
      <c r="Q1" s="168"/>
      <c r="R1" s="168"/>
      <c r="S1" s="168"/>
      <c r="T1" s="166"/>
      <c r="U1" s="166"/>
      <c r="V1" s="166"/>
      <c r="W1" s="168" t="s">
        <v>387</v>
      </c>
      <c r="X1" s="168"/>
      <c r="Y1" s="168"/>
      <c r="Z1" s="168"/>
      <c r="AA1" s="168"/>
      <c r="AB1" s="168"/>
      <c r="AC1" s="168"/>
      <c r="AD1" s="168"/>
      <c r="AE1" s="168"/>
      <c r="AF1" s="168"/>
      <c r="AG1" s="168"/>
      <c r="AH1" s="168"/>
      <c r="AI1" s="163"/>
      <c r="AJ1" s="5"/>
      <c r="AK1" s="5"/>
      <c r="AL1" s="5"/>
      <c r="AM1" s="5"/>
      <c r="AN1" s="5"/>
      <c r="AO1" s="5"/>
      <c r="AP1" s="5"/>
      <c r="AQ1" s="5"/>
      <c r="AR1" s="5"/>
      <c r="AS1" s="5"/>
      <c r="AT1" s="5"/>
      <c r="AU1" s="5"/>
      <c r="AV1" s="5"/>
      <c r="AW1" s="5"/>
      <c r="AX1" s="5"/>
      <c r="AY1" s="5"/>
      <c r="AZ1" s="5"/>
      <c r="BA1" s="4" t="s">
        <v>2</v>
      </c>
      <c r="BB1" s="4"/>
      <c r="BC1" s="5"/>
      <c r="BD1" s="5"/>
      <c r="BE1" s="5"/>
      <c r="BF1" s="5"/>
      <c r="BG1" s="5"/>
      <c r="BH1" s="5"/>
      <c r="BI1" s="5"/>
      <c r="BJ1" s="5"/>
      <c r="BK1" s="5"/>
      <c r="BL1" s="5"/>
      <c r="BM1" s="5"/>
      <c r="BN1" s="5"/>
      <c r="BO1" s="5"/>
      <c r="BP1" s="5"/>
      <c r="BQ1" s="5"/>
      <c r="BR1" s="5"/>
      <c r="BS1" s="5"/>
      <c r="BT1" s="4" t="s">
        <v>3</v>
      </c>
      <c r="BU1" s="4" t="s">
        <v>3</v>
      </c>
      <c r="BV1" s="4" t="s">
        <v>4</v>
      </c>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AR2" s="252" t="s">
        <v>5</v>
      </c>
      <c r="AS2" s="253"/>
      <c r="AT2" s="253"/>
      <c r="AU2" s="253"/>
      <c r="AV2" s="253"/>
      <c r="AW2" s="253"/>
      <c r="AX2" s="253"/>
      <c r="AY2" s="253"/>
      <c r="AZ2" s="253"/>
      <c r="BA2" s="253"/>
      <c r="BB2" s="253"/>
      <c r="BC2" s="253"/>
      <c r="BD2" s="253"/>
      <c r="BE2" s="253"/>
      <c r="BS2" s="6" t="s">
        <v>6</v>
      </c>
      <c r="BT2" s="6" t="s">
        <v>7</v>
      </c>
    </row>
    <row r="3" spans="1:256" s="2" customFormat="1" ht="7.5" customHeight="1">
      <c r="B3" s="7"/>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8"/>
      <c r="AO3" s="8"/>
      <c r="AP3" s="8"/>
      <c r="AQ3" s="9"/>
      <c r="BS3" s="6" t="s">
        <v>6</v>
      </c>
      <c r="BT3" s="6" t="s">
        <v>8</v>
      </c>
    </row>
    <row r="4" spans="1:256" s="2" customFormat="1" ht="37.5" customHeight="1">
      <c r="B4" s="10"/>
      <c r="D4" s="11" t="s">
        <v>9</v>
      </c>
      <c r="AQ4" s="12"/>
      <c r="AS4" s="13" t="s">
        <v>10</v>
      </c>
      <c r="BS4" s="6" t="s">
        <v>11</v>
      </c>
    </row>
    <row r="5" spans="1:256" s="2" customFormat="1" ht="15" customHeight="1">
      <c r="B5" s="10"/>
      <c r="D5" s="14" t="s">
        <v>12</v>
      </c>
      <c r="K5" s="270" t="s">
        <v>13</v>
      </c>
      <c r="L5" s="253"/>
      <c r="M5" s="253"/>
      <c r="N5" s="253"/>
      <c r="O5" s="253"/>
      <c r="P5" s="253"/>
      <c r="Q5" s="253"/>
      <c r="R5" s="253"/>
      <c r="S5" s="253"/>
      <c r="T5" s="253"/>
      <c r="U5" s="253"/>
      <c r="V5" s="253"/>
      <c r="W5" s="253"/>
      <c r="X5" s="253"/>
      <c r="Y5" s="253"/>
      <c r="Z5" s="253"/>
      <c r="AA5" s="253"/>
      <c r="AB5" s="253"/>
      <c r="AC5" s="253"/>
      <c r="AD5" s="253"/>
      <c r="AE5" s="253"/>
      <c r="AF5" s="253"/>
      <c r="AG5" s="253"/>
      <c r="AH5" s="253"/>
      <c r="AI5" s="253"/>
      <c r="AJ5" s="253"/>
      <c r="AK5" s="253"/>
      <c r="AL5" s="253"/>
      <c r="AM5" s="253"/>
      <c r="AN5" s="253"/>
      <c r="AO5" s="253"/>
      <c r="AQ5" s="12"/>
      <c r="BS5" s="6" t="s">
        <v>6</v>
      </c>
    </row>
    <row r="6" spans="1:256" s="2" customFormat="1" ht="37.5" customHeight="1">
      <c r="B6" s="10"/>
      <c r="D6" s="16" t="s">
        <v>14</v>
      </c>
      <c r="K6" s="277" t="s">
        <v>15</v>
      </c>
      <c r="L6" s="253"/>
      <c r="M6" s="253"/>
      <c r="N6" s="253"/>
      <c r="O6" s="253"/>
      <c r="P6" s="253"/>
      <c r="Q6" s="253"/>
      <c r="R6" s="253"/>
      <c r="S6" s="253"/>
      <c r="T6" s="253"/>
      <c r="U6" s="253"/>
      <c r="V6" s="253"/>
      <c r="W6" s="253"/>
      <c r="X6" s="253"/>
      <c r="Y6" s="253"/>
      <c r="Z6" s="253"/>
      <c r="AA6" s="253"/>
      <c r="AB6" s="253"/>
      <c r="AC6" s="253"/>
      <c r="AD6" s="253"/>
      <c r="AE6" s="253"/>
      <c r="AF6" s="253"/>
      <c r="AG6" s="253"/>
      <c r="AH6" s="253"/>
      <c r="AI6" s="253"/>
      <c r="AJ6" s="253"/>
      <c r="AK6" s="253"/>
      <c r="AL6" s="253"/>
      <c r="AM6" s="253"/>
      <c r="AN6" s="253"/>
      <c r="AO6" s="253"/>
      <c r="AQ6" s="12"/>
      <c r="BS6" s="6" t="s">
        <v>6</v>
      </c>
    </row>
    <row r="7" spans="1:256" s="2" customFormat="1" ht="15" customHeight="1">
      <c r="B7" s="10"/>
      <c r="D7" s="17" t="s">
        <v>16</v>
      </c>
      <c r="K7" s="15"/>
      <c r="AK7" s="17" t="s">
        <v>17</v>
      </c>
      <c r="AN7" s="15"/>
      <c r="AQ7" s="12"/>
      <c r="BS7" s="6" t="s">
        <v>6</v>
      </c>
    </row>
    <row r="8" spans="1:256" s="2" customFormat="1" ht="15" customHeight="1">
      <c r="B8" s="10"/>
      <c r="D8" s="17" t="s">
        <v>18</v>
      </c>
      <c r="K8" s="15" t="s">
        <v>19</v>
      </c>
      <c r="AK8" s="17" t="s">
        <v>20</v>
      </c>
      <c r="AN8" s="15" t="s">
        <v>21</v>
      </c>
      <c r="AQ8" s="12"/>
      <c r="BS8" s="6" t="s">
        <v>6</v>
      </c>
    </row>
    <row r="9" spans="1:256" s="2" customFormat="1" ht="15" customHeight="1">
      <c r="B9" s="10"/>
      <c r="AQ9" s="12"/>
      <c r="BS9" s="6" t="s">
        <v>6</v>
      </c>
    </row>
    <row r="10" spans="1:256" s="2" customFormat="1" ht="15" customHeight="1">
      <c r="B10" s="10"/>
      <c r="D10" s="17" t="s">
        <v>22</v>
      </c>
      <c r="AK10" s="17" t="s">
        <v>23</v>
      </c>
      <c r="AN10" s="15"/>
      <c r="AQ10" s="12"/>
      <c r="BS10" s="6" t="s">
        <v>6</v>
      </c>
    </row>
    <row r="11" spans="1:256" s="2" customFormat="1" ht="19.5" customHeight="1">
      <c r="B11" s="10"/>
      <c r="E11" s="15" t="s">
        <v>24</v>
      </c>
      <c r="AK11" s="17" t="s">
        <v>25</v>
      </c>
      <c r="AN11" s="15"/>
      <c r="AQ11" s="12"/>
      <c r="BS11" s="6" t="s">
        <v>6</v>
      </c>
    </row>
    <row r="12" spans="1:256" s="2" customFormat="1" ht="7.5" customHeight="1">
      <c r="B12" s="10"/>
      <c r="AQ12" s="12"/>
      <c r="BS12" s="6" t="s">
        <v>6</v>
      </c>
    </row>
    <row r="13" spans="1:256" s="2" customFormat="1" ht="15" customHeight="1">
      <c r="B13" s="10"/>
      <c r="D13" s="17" t="s">
        <v>26</v>
      </c>
      <c r="AK13" s="17" t="s">
        <v>23</v>
      </c>
      <c r="AN13" s="15"/>
      <c r="AQ13" s="12"/>
      <c r="BS13" s="6" t="s">
        <v>6</v>
      </c>
    </row>
    <row r="14" spans="1:256" s="2" customFormat="1" ht="15.75" customHeight="1">
      <c r="B14" s="10"/>
      <c r="E14" s="15" t="s">
        <v>27</v>
      </c>
      <c r="AK14" s="17" t="s">
        <v>25</v>
      </c>
      <c r="AN14" s="15"/>
      <c r="AQ14" s="12"/>
      <c r="BS14" s="6" t="s">
        <v>6</v>
      </c>
    </row>
    <row r="15" spans="1:256" s="2" customFormat="1" ht="7.5" customHeight="1">
      <c r="B15" s="10"/>
      <c r="AQ15" s="12"/>
      <c r="BS15" s="6" t="s">
        <v>3</v>
      </c>
    </row>
    <row r="16" spans="1:256" s="2" customFormat="1" ht="15" customHeight="1">
      <c r="B16" s="10"/>
      <c r="D16" s="17" t="s">
        <v>28</v>
      </c>
      <c r="AK16" s="17" t="s">
        <v>23</v>
      </c>
      <c r="AN16" s="15"/>
      <c r="AQ16" s="12"/>
      <c r="BS16" s="6" t="s">
        <v>3</v>
      </c>
    </row>
    <row r="17" spans="2:71" s="2" customFormat="1" ht="19.5" customHeight="1">
      <c r="B17" s="10"/>
      <c r="E17" s="15" t="s">
        <v>29</v>
      </c>
      <c r="AK17" s="17" t="s">
        <v>25</v>
      </c>
      <c r="AN17" s="15"/>
      <c r="AQ17" s="12"/>
      <c r="BS17" s="6" t="s">
        <v>30</v>
      </c>
    </row>
    <row r="18" spans="2:71" s="2" customFormat="1" ht="7.5" customHeight="1">
      <c r="B18" s="10"/>
      <c r="AQ18" s="12"/>
      <c r="BS18" s="6" t="s">
        <v>6</v>
      </c>
    </row>
    <row r="19" spans="2:71" s="2" customFormat="1" ht="15" customHeight="1">
      <c r="B19" s="10"/>
      <c r="D19" s="17" t="s">
        <v>31</v>
      </c>
      <c r="AQ19" s="12"/>
      <c r="BS19" s="6" t="s">
        <v>6</v>
      </c>
    </row>
    <row r="20" spans="2:71" s="2" customFormat="1" ht="57" customHeight="1">
      <c r="B20" s="10"/>
      <c r="E20" s="278" t="s">
        <v>32</v>
      </c>
      <c r="F20" s="253"/>
      <c r="G20" s="253"/>
      <c r="H20" s="253"/>
      <c r="I20" s="253"/>
      <c r="J20" s="253"/>
      <c r="K20" s="253"/>
      <c r="L20" s="253"/>
      <c r="M20" s="253"/>
      <c r="N20" s="253"/>
      <c r="O20" s="253"/>
      <c r="P20" s="253"/>
      <c r="Q20" s="253"/>
      <c r="R20" s="253"/>
      <c r="S20" s="253"/>
      <c r="T20" s="253"/>
      <c r="U20" s="253"/>
      <c r="V20" s="253"/>
      <c r="W20" s="253"/>
      <c r="X20" s="253"/>
      <c r="Y20" s="253"/>
      <c r="Z20" s="253"/>
      <c r="AA20" s="253"/>
      <c r="AB20" s="253"/>
      <c r="AC20" s="253"/>
      <c r="AD20" s="253"/>
      <c r="AE20" s="253"/>
      <c r="AF20" s="253"/>
      <c r="AG20" s="253"/>
      <c r="AH20" s="253"/>
      <c r="AI20" s="253"/>
      <c r="AJ20" s="253"/>
      <c r="AK20" s="253"/>
      <c r="AL20" s="253"/>
      <c r="AM20" s="253"/>
      <c r="AN20" s="253"/>
      <c r="AQ20" s="12"/>
      <c r="BS20" s="6" t="s">
        <v>3</v>
      </c>
    </row>
    <row r="21" spans="2:71" s="2" customFormat="1" ht="7.5" customHeight="1">
      <c r="B21" s="10"/>
      <c r="AQ21" s="12"/>
    </row>
    <row r="22" spans="2:71" s="2" customFormat="1" ht="7.5" customHeight="1">
      <c r="B22" s="10"/>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Q22" s="12"/>
    </row>
    <row r="23" spans="2:71" s="6" customFormat="1" ht="27" customHeight="1">
      <c r="B23" s="19"/>
      <c r="D23" s="20" t="s">
        <v>33</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79">
        <f>ROUND($AG$51,2)</f>
        <v>0</v>
      </c>
      <c r="AL23" s="280"/>
      <c r="AM23" s="280"/>
      <c r="AN23" s="280"/>
      <c r="AO23" s="280"/>
      <c r="AQ23" s="22"/>
    </row>
    <row r="24" spans="2:71" s="6" customFormat="1" ht="7.5" customHeight="1">
      <c r="B24" s="19"/>
      <c r="AQ24" s="22"/>
    </row>
    <row r="25" spans="2:71" s="6" customFormat="1" ht="14.25" customHeight="1">
      <c r="B25" s="19"/>
      <c r="L25" s="281" t="s">
        <v>34</v>
      </c>
      <c r="M25" s="263"/>
      <c r="N25" s="263"/>
      <c r="O25" s="263"/>
      <c r="W25" s="281" t="s">
        <v>35</v>
      </c>
      <c r="X25" s="263"/>
      <c r="Y25" s="263"/>
      <c r="Z25" s="263"/>
      <c r="AA25" s="263"/>
      <c r="AB25" s="263"/>
      <c r="AC25" s="263"/>
      <c r="AD25" s="263"/>
      <c r="AE25" s="263"/>
      <c r="AK25" s="281" t="s">
        <v>36</v>
      </c>
      <c r="AL25" s="263"/>
      <c r="AM25" s="263"/>
      <c r="AN25" s="263"/>
      <c r="AO25" s="263"/>
      <c r="AQ25" s="22"/>
    </row>
    <row r="26" spans="2:71" s="6" customFormat="1" ht="15" customHeight="1">
      <c r="B26" s="24"/>
      <c r="D26" s="25" t="s">
        <v>37</v>
      </c>
      <c r="F26" s="25" t="s">
        <v>38</v>
      </c>
      <c r="L26" s="271">
        <v>0.21</v>
      </c>
      <c r="M26" s="272"/>
      <c r="N26" s="272"/>
      <c r="O26" s="272"/>
      <c r="W26" s="273">
        <f>ROUND($AZ$51,2)</f>
        <v>0</v>
      </c>
      <c r="X26" s="272"/>
      <c r="Y26" s="272"/>
      <c r="Z26" s="272"/>
      <c r="AA26" s="272"/>
      <c r="AB26" s="272"/>
      <c r="AC26" s="272"/>
      <c r="AD26" s="272"/>
      <c r="AE26" s="272"/>
      <c r="AK26" s="273">
        <f>ROUND($AV$51,2)</f>
        <v>0</v>
      </c>
      <c r="AL26" s="272"/>
      <c r="AM26" s="272"/>
      <c r="AN26" s="272"/>
      <c r="AO26" s="272"/>
      <c r="AQ26" s="26"/>
    </row>
    <row r="27" spans="2:71" s="6" customFormat="1" ht="15" customHeight="1">
      <c r="B27" s="24"/>
      <c r="F27" s="25" t="s">
        <v>39</v>
      </c>
      <c r="L27" s="271">
        <v>0.15</v>
      </c>
      <c r="M27" s="272"/>
      <c r="N27" s="272"/>
      <c r="O27" s="272"/>
      <c r="W27" s="273">
        <f>ROUND($BA$51,2)</f>
        <v>0</v>
      </c>
      <c r="X27" s="272"/>
      <c r="Y27" s="272"/>
      <c r="Z27" s="272"/>
      <c r="AA27" s="272"/>
      <c r="AB27" s="272"/>
      <c r="AC27" s="272"/>
      <c r="AD27" s="272"/>
      <c r="AE27" s="272"/>
      <c r="AK27" s="273">
        <f>ROUND($AW$51,2)</f>
        <v>0</v>
      </c>
      <c r="AL27" s="272"/>
      <c r="AM27" s="272"/>
      <c r="AN27" s="272"/>
      <c r="AO27" s="272"/>
      <c r="AQ27" s="26"/>
    </row>
    <row r="28" spans="2:71" s="6" customFormat="1" ht="15" hidden="1" customHeight="1">
      <c r="B28" s="24"/>
      <c r="F28" s="25" t="s">
        <v>40</v>
      </c>
      <c r="L28" s="271">
        <v>0.21</v>
      </c>
      <c r="M28" s="272"/>
      <c r="N28" s="272"/>
      <c r="O28" s="272"/>
      <c r="W28" s="273">
        <f>ROUND($BB$51,2)</f>
        <v>0</v>
      </c>
      <c r="X28" s="272"/>
      <c r="Y28" s="272"/>
      <c r="Z28" s="272"/>
      <c r="AA28" s="272"/>
      <c r="AB28" s="272"/>
      <c r="AC28" s="272"/>
      <c r="AD28" s="272"/>
      <c r="AE28" s="272"/>
      <c r="AK28" s="273">
        <v>0</v>
      </c>
      <c r="AL28" s="272"/>
      <c r="AM28" s="272"/>
      <c r="AN28" s="272"/>
      <c r="AO28" s="272"/>
      <c r="AQ28" s="26"/>
    </row>
    <row r="29" spans="2:71" s="6" customFormat="1" ht="15" hidden="1" customHeight="1">
      <c r="B29" s="24"/>
      <c r="F29" s="25" t="s">
        <v>41</v>
      </c>
      <c r="L29" s="271">
        <v>0.15</v>
      </c>
      <c r="M29" s="272"/>
      <c r="N29" s="272"/>
      <c r="O29" s="272"/>
      <c r="W29" s="273">
        <f>ROUND($BC$51,2)</f>
        <v>0</v>
      </c>
      <c r="X29" s="272"/>
      <c r="Y29" s="272"/>
      <c r="Z29" s="272"/>
      <c r="AA29" s="272"/>
      <c r="AB29" s="272"/>
      <c r="AC29" s="272"/>
      <c r="AD29" s="272"/>
      <c r="AE29" s="272"/>
      <c r="AK29" s="273">
        <v>0</v>
      </c>
      <c r="AL29" s="272"/>
      <c r="AM29" s="272"/>
      <c r="AN29" s="272"/>
      <c r="AO29" s="272"/>
      <c r="AQ29" s="26"/>
    </row>
    <row r="30" spans="2:71" s="6" customFormat="1" ht="15" hidden="1" customHeight="1">
      <c r="B30" s="24"/>
      <c r="F30" s="25" t="s">
        <v>42</v>
      </c>
      <c r="L30" s="271">
        <v>0</v>
      </c>
      <c r="M30" s="272"/>
      <c r="N30" s="272"/>
      <c r="O30" s="272"/>
      <c r="W30" s="273">
        <f>ROUND($BD$51,2)</f>
        <v>0</v>
      </c>
      <c r="X30" s="272"/>
      <c r="Y30" s="272"/>
      <c r="Z30" s="272"/>
      <c r="AA30" s="272"/>
      <c r="AB30" s="272"/>
      <c r="AC30" s="272"/>
      <c r="AD30" s="272"/>
      <c r="AE30" s="272"/>
      <c r="AK30" s="273">
        <v>0</v>
      </c>
      <c r="AL30" s="272"/>
      <c r="AM30" s="272"/>
      <c r="AN30" s="272"/>
      <c r="AO30" s="272"/>
      <c r="AQ30" s="26"/>
    </row>
    <row r="31" spans="2:71" s="6" customFormat="1" ht="7.5" customHeight="1">
      <c r="B31" s="19"/>
      <c r="AQ31" s="22"/>
    </row>
    <row r="32" spans="2:71" s="6" customFormat="1" ht="27" customHeight="1">
      <c r="B32" s="19"/>
      <c r="C32" s="27"/>
      <c r="D32" s="28" t="s">
        <v>43</v>
      </c>
      <c r="E32" s="29"/>
      <c r="F32" s="29"/>
      <c r="G32" s="29"/>
      <c r="H32" s="29"/>
      <c r="I32" s="29"/>
      <c r="J32" s="29"/>
      <c r="K32" s="29"/>
      <c r="L32" s="29"/>
      <c r="M32" s="29"/>
      <c r="N32" s="29"/>
      <c r="O32" s="29"/>
      <c r="P32" s="29"/>
      <c r="Q32" s="29"/>
      <c r="R32" s="29"/>
      <c r="S32" s="29"/>
      <c r="T32" s="30" t="s">
        <v>44</v>
      </c>
      <c r="U32" s="29"/>
      <c r="V32" s="29"/>
      <c r="W32" s="29"/>
      <c r="X32" s="274" t="s">
        <v>45</v>
      </c>
      <c r="Y32" s="265"/>
      <c r="Z32" s="265"/>
      <c r="AA32" s="265"/>
      <c r="AB32" s="265"/>
      <c r="AC32" s="29"/>
      <c r="AD32" s="29"/>
      <c r="AE32" s="29"/>
      <c r="AF32" s="29"/>
      <c r="AG32" s="29"/>
      <c r="AH32" s="29"/>
      <c r="AI32" s="29"/>
      <c r="AJ32" s="29"/>
      <c r="AK32" s="275">
        <f>SUM($AK$23:$AK$30)</f>
        <v>0</v>
      </c>
      <c r="AL32" s="265"/>
      <c r="AM32" s="265"/>
      <c r="AN32" s="265"/>
      <c r="AO32" s="276"/>
      <c r="AP32" s="27"/>
      <c r="AQ32" s="32"/>
    </row>
    <row r="33" spans="2:56" s="6" customFormat="1" ht="7.5" customHeight="1">
      <c r="B33" s="19"/>
      <c r="AQ33" s="22"/>
    </row>
    <row r="34" spans="2:56" s="6" customFormat="1" ht="7.5" customHeight="1">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5"/>
    </row>
    <row r="38" spans="2:56" s="6" customFormat="1" ht="7.5" customHeight="1">
      <c r="B38" s="36"/>
      <c r="C38" s="37"/>
      <c r="D38" s="37"/>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c r="AM38" s="37"/>
      <c r="AN38" s="37"/>
      <c r="AO38" s="37"/>
      <c r="AP38" s="37"/>
      <c r="AQ38" s="37"/>
      <c r="AR38" s="19"/>
    </row>
    <row r="39" spans="2:56" s="6" customFormat="1" ht="37.5" customHeight="1">
      <c r="B39" s="19"/>
      <c r="C39" s="11" t="s">
        <v>46</v>
      </c>
      <c r="AR39" s="19"/>
    </row>
    <row r="40" spans="2:56" s="6" customFormat="1" ht="7.5" customHeight="1">
      <c r="B40" s="19"/>
      <c r="AR40" s="19"/>
    </row>
    <row r="41" spans="2:56" s="15" customFormat="1" ht="15" customHeight="1">
      <c r="B41" s="38"/>
      <c r="C41" s="17" t="s">
        <v>12</v>
      </c>
      <c r="L41" s="15" t="str">
        <f>$K$5</f>
        <v>N16-048</v>
      </c>
      <c r="AR41" s="38"/>
    </row>
    <row r="42" spans="2:56" s="39" customFormat="1" ht="37.5" customHeight="1">
      <c r="B42" s="40"/>
      <c r="C42" s="39" t="s">
        <v>14</v>
      </c>
      <c r="L42" s="268" t="str">
        <f>$K$6</f>
        <v>STAVEBNÍ ÚPRAVY Č.P. 511 PRO LABORATOŘE A ONKOLOGII OBLASTNÍ NEMOCNICE JIČÍN a.s., KRÁLOVÉHRADECKÝ KRAJ</v>
      </c>
      <c r="M42" s="263"/>
      <c r="N42" s="263"/>
      <c r="O42" s="263"/>
      <c r="P42" s="263"/>
      <c r="Q42" s="263"/>
      <c r="R42" s="263"/>
      <c r="S42" s="263"/>
      <c r="T42" s="263"/>
      <c r="U42" s="263"/>
      <c r="V42" s="263"/>
      <c r="W42" s="263"/>
      <c r="X42" s="263"/>
      <c r="Y42" s="263"/>
      <c r="Z42" s="263"/>
      <c r="AA42" s="263"/>
      <c r="AB42" s="263"/>
      <c r="AC42" s="263"/>
      <c r="AD42" s="263"/>
      <c r="AE42" s="263"/>
      <c r="AF42" s="263"/>
      <c r="AG42" s="263"/>
      <c r="AH42" s="263"/>
      <c r="AI42" s="263"/>
      <c r="AJ42" s="263"/>
      <c r="AK42" s="263"/>
      <c r="AL42" s="263"/>
      <c r="AM42" s="263"/>
      <c r="AN42" s="263"/>
      <c r="AO42" s="263"/>
      <c r="AR42" s="40"/>
    </row>
    <row r="43" spans="2:56" s="6" customFormat="1" ht="7.5" customHeight="1">
      <c r="B43" s="19"/>
      <c r="AR43" s="19"/>
    </row>
    <row r="44" spans="2:56" s="6" customFormat="1" ht="15.75" customHeight="1">
      <c r="B44" s="19"/>
      <c r="C44" s="17" t="s">
        <v>18</v>
      </c>
      <c r="L44" s="41" t="str">
        <f>IF($K$8="","",$K$8)</f>
        <v>Jičín</v>
      </c>
      <c r="AI44" s="17" t="s">
        <v>20</v>
      </c>
      <c r="AM44" s="269" t="str">
        <f>IF($AN$8="","",$AN$8)</f>
        <v>03.03.2016</v>
      </c>
      <c r="AN44" s="263"/>
      <c r="AR44" s="19"/>
    </row>
    <row r="45" spans="2:56" s="6" customFormat="1" ht="7.5" customHeight="1">
      <c r="B45" s="19"/>
      <c r="AR45" s="19"/>
    </row>
    <row r="46" spans="2:56" s="6" customFormat="1" ht="18.75" customHeight="1">
      <c r="B46" s="19"/>
      <c r="C46" s="17" t="s">
        <v>22</v>
      </c>
      <c r="L46" s="15" t="str">
        <f>IF($E$11="","",$E$11)</f>
        <v>KRÁLOVEHRADECKÝ KRAJ</v>
      </c>
      <c r="AI46" s="17" t="s">
        <v>28</v>
      </c>
      <c r="AM46" s="270" t="str">
        <f>IF($E$17="","",$E$17)</f>
        <v>KANIA a.s. , Ostrava</v>
      </c>
      <c r="AN46" s="263"/>
      <c r="AO46" s="263"/>
      <c r="AP46" s="263"/>
      <c r="AR46" s="19"/>
      <c r="AS46" s="260" t="s">
        <v>47</v>
      </c>
      <c r="AT46" s="261"/>
      <c r="AU46" s="43"/>
      <c r="AV46" s="43"/>
      <c r="AW46" s="43"/>
      <c r="AX46" s="43"/>
      <c r="AY46" s="43"/>
      <c r="AZ46" s="43"/>
      <c r="BA46" s="43"/>
      <c r="BB46" s="43"/>
      <c r="BC46" s="43"/>
      <c r="BD46" s="44"/>
    </row>
    <row r="47" spans="2:56" s="6" customFormat="1" ht="15.75" customHeight="1">
      <c r="B47" s="19"/>
      <c r="C47" s="17" t="s">
        <v>26</v>
      </c>
      <c r="L47" s="15" t="str">
        <f>IF($E$14="","",$E$14)</f>
        <v>Na základě výběrového řízení</v>
      </c>
      <c r="AR47" s="19"/>
      <c r="AS47" s="262"/>
      <c r="AT47" s="263"/>
      <c r="BD47" s="46"/>
    </row>
    <row r="48" spans="2:56" s="6" customFormat="1" ht="12" customHeight="1">
      <c r="B48" s="19"/>
      <c r="AR48" s="19"/>
      <c r="AS48" s="262"/>
      <c r="AT48" s="263"/>
      <c r="BD48" s="46"/>
    </row>
    <row r="49" spans="1:91" s="6" customFormat="1" ht="30" customHeight="1">
      <c r="B49" s="19"/>
      <c r="C49" s="264" t="s">
        <v>48</v>
      </c>
      <c r="D49" s="265"/>
      <c r="E49" s="265"/>
      <c r="F49" s="265"/>
      <c r="G49" s="265"/>
      <c r="H49" s="29"/>
      <c r="I49" s="266" t="s">
        <v>49</v>
      </c>
      <c r="J49" s="265"/>
      <c r="K49" s="265"/>
      <c r="L49" s="265"/>
      <c r="M49" s="265"/>
      <c r="N49" s="265"/>
      <c r="O49" s="265"/>
      <c r="P49" s="265"/>
      <c r="Q49" s="265"/>
      <c r="R49" s="265"/>
      <c r="S49" s="265"/>
      <c r="T49" s="265"/>
      <c r="U49" s="265"/>
      <c r="V49" s="265"/>
      <c r="W49" s="265"/>
      <c r="X49" s="265"/>
      <c r="Y49" s="265"/>
      <c r="Z49" s="265"/>
      <c r="AA49" s="265"/>
      <c r="AB49" s="265"/>
      <c r="AC49" s="265"/>
      <c r="AD49" s="265"/>
      <c r="AE49" s="265"/>
      <c r="AF49" s="265"/>
      <c r="AG49" s="267" t="s">
        <v>50</v>
      </c>
      <c r="AH49" s="265"/>
      <c r="AI49" s="265"/>
      <c r="AJ49" s="265"/>
      <c r="AK49" s="265"/>
      <c r="AL49" s="265"/>
      <c r="AM49" s="265"/>
      <c r="AN49" s="266" t="s">
        <v>51</v>
      </c>
      <c r="AO49" s="265"/>
      <c r="AP49" s="265"/>
      <c r="AQ49" s="47" t="s">
        <v>52</v>
      </c>
      <c r="AR49" s="19"/>
      <c r="AS49" s="48" t="s">
        <v>53</v>
      </c>
      <c r="AT49" s="49" t="s">
        <v>54</v>
      </c>
      <c r="AU49" s="49" t="s">
        <v>55</v>
      </c>
      <c r="AV49" s="49" t="s">
        <v>56</v>
      </c>
      <c r="AW49" s="49" t="s">
        <v>57</v>
      </c>
      <c r="AX49" s="49" t="s">
        <v>58</v>
      </c>
      <c r="AY49" s="49" t="s">
        <v>59</v>
      </c>
      <c r="AZ49" s="49" t="s">
        <v>60</v>
      </c>
      <c r="BA49" s="49" t="s">
        <v>61</v>
      </c>
      <c r="BB49" s="49" t="s">
        <v>62</v>
      </c>
      <c r="BC49" s="49" t="s">
        <v>63</v>
      </c>
      <c r="BD49" s="50" t="s">
        <v>64</v>
      </c>
      <c r="BE49" s="51"/>
    </row>
    <row r="50" spans="1:91" s="6" customFormat="1" ht="12" customHeight="1">
      <c r="B50" s="19"/>
      <c r="AR50" s="19"/>
      <c r="AS50" s="52"/>
      <c r="AT50" s="43"/>
      <c r="AU50" s="43"/>
      <c r="AV50" s="43"/>
      <c r="AW50" s="43"/>
      <c r="AX50" s="43"/>
      <c r="AY50" s="43"/>
      <c r="AZ50" s="43"/>
      <c r="BA50" s="43"/>
      <c r="BB50" s="43"/>
      <c r="BC50" s="43"/>
      <c r="BD50" s="44"/>
    </row>
    <row r="51" spans="1:91" s="39" customFormat="1" ht="33" customHeight="1">
      <c r="B51" s="40"/>
      <c r="C51" s="53" t="s">
        <v>65</v>
      </c>
      <c r="D51" s="53"/>
      <c r="E51" s="53"/>
      <c r="F51" s="53"/>
      <c r="G51" s="53"/>
      <c r="H51" s="53"/>
      <c r="I51" s="53"/>
      <c r="J51" s="53"/>
      <c r="K51" s="53"/>
      <c r="L51" s="53"/>
      <c r="M51" s="53"/>
      <c r="N51" s="53"/>
      <c r="O51" s="53"/>
      <c r="P51" s="53"/>
      <c r="Q51" s="53"/>
      <c r="R51" s="53"/>
      <c r="S51" s="53"/>
      <c r="T51" s="53"/>
      <c r="U51" s="53"/>
      <c r="V51" s="53"/>
      <c r="W51" s="53"/>
      <c r="X51" s="53"/>
      <c r="Y51" s="53"/>
      <c r="Z51" s="53"/>
      <c r="AA51" s="53"/>
      <c r="AB51" s="53"/>
      <c r="AC51" s="53"/>
      <c r="AD51" s="53"/>
      <c r="AE51" s="53"/>
      <c r="AF51" s="53"/>
      <c r="AG51" s="258">
        <f>ROUND(SUM($AG$52:$AG$56),2)</f>
        <v>0</v>
      </c>
      <c r="AH51" s="259"/>
      <c r="AI51" s="259"/>
      <c r="AJ51" s="259"/>
      <c r="AK51" s="259"/>
      <c r="AL51" s="259"/>
      <c r="AM51" s="259"/>
      <c r="AN51" s="258">
        <f>SUM($AG$51,$AT$51)</f>
        <v>0</v>
      </c>
      <c r="AO51" s="259"/>
      <c r="AP51" s="259"/>
      <c r="AQ51" s="55"/>
      <c r="AR51" s="40"/>
      <c r="AS51" s="56">
        <f>ROUND(SUM($AS$52:$AS$56),2)</f>
        <v>0</v>
      </c>
      <c r="AT51" s="57">
        <f>ROUND(SUM($AV$51:$AW$51),2)</f>
        <v>0</v>
      </c>
      <c r="AU51" s="58">
        <f>ROUND(SUM($AU$52:$AU$56),5)</f>
        <v>8691.8032000000003</v>
      </c>
      <c r="AV51" s="57">
        <f>ROUND($AZ$51*$L$26,2)</f>
        <v>0</v>
      </c>
      <c r="AW51" s="57">
        <f>ROUND($BA$51*$L$27,2)</f>
        <v>0</v>
      </c>
      <c r="AX51" s="57">
        <f>ROUND($BB$51*$L$26,2)</f>
        <v>0</v>
      </c>
      <c r="AY51" s="57">
        <f>ROUND($BC$51*$L$27,2)</f>
        <v>0</v>
      </c>
      <c r="AZ51" s="57">
        <f>ROUND(SUM($AZ$52:$AZ$56),2)</f>
        <v>0</v>
      </c>
      <c r="BA51" s="57">
        <f>ROUND(SUM($BA$52:$BA$56),2)</f>
        <v>0</v>
      </c>
      <c r="BB51" s="57">
        <f>ROUND(SUM($BB$52:$BB$56),2)</f>
        <v>0</v>
      </c>
      <c r="BC51" s="57">
        <f>ROUND(SUM($BC$52:$BC$56),2)</f>
        <v>0</v>
      </c>
      <c r="BD51" s="59">
        <f>ROUND(SUM($BD$52:$BD$56),2)</f>
        <v>0</v>
      </c>
      <c r="BS51" s="39" t="s">
        <v>66</v>
      </c>
      <c r="BT51" s="39" t="s">
        <v>67</v>
      </c>
      <c r="BU51" s="60" t="s">
        <v>68</v>
      </c>
      <c r="BV51" s="39" t="s">
        <v>69</v>
      </c>
      <c r="BW51" s="39" t="s">
        <v>4</v>
      </c>
      <c r="BX51" s="39" t="s">
        <v>70</v>
      </c>
    </row>
    <row r="52" spans="1:91" s="61" customFormat="1" ht="28.5" customHeight="1">
      <c r="A52" s="164" t="s">
        <v>388</v>
      </c>
      <c r="B52" s="62"/>
      <c r="C52" s="63"/>
      <c r="D52" s="256" t="s">
        <v>71</v>
      </c>
      <c r="E52" s="257"/>
      <c r="F52" s="257"/>
      <c r="G52" s="257"/>
      <c r="H52" s="257"/>
      <c r="I52" s="63"/>
      <c r="J52" s="256" t="s">
        <v>72</v>
      </c>
      <c r="K52" s="257"/>
      <c r="L52" s="257"/>
      <c r="M52" s="257"/>
      <c r="N52" s="257"/>
      <c r="O52" s="257"/>
      <c r="P52" s="257"/>
      <c r="Q52" s="257"/>
      <c r="R52" s="257"/>
      <c r="S52" s="257"/>
      <c r="T52" s="257"/>
      <c r="U52" s="257"/>
      <c r="V52" s="257"/>
      <c r="W52" s="257"/>
      <c r="X52" s="257"/>
      <c r="Y52" s="257"/>
      <c r="Z52" s="257"/>
      <c r="AA52" s="257"/>
      <c r="AB52" s="257"/>
      <c r="AC52" s="257"/>
      <c r="AD52" s="257"/>
      <c r="AE52" s="257"/>
      <c r="AF52" s="257"/>
      <c r="AG52" s="254">
        <f>'VON - Vedlejší a ostatní ...'!$J$27</f>
        <v>0</v>
      </c>
      <c r="AH52" s="255"/>
      <c r="AI52" s="255"/>
      <c r="AJ52" s="255"/>
      <c r="AK52" s="255"/>
      <c r="AL52" s="255"/>
      <c r="AM52" s="255"/>
      <c r="AN52" s="254">
        <f>SUM($AG$52,$AT$52)</f>
        <v>0</v>
      </c>
      <c r="AO52" s="255"/>
      <c r="AP52" s="255"/>
      <c r="AQ52" s="64" t="s">
        <v>71</v>
      </c>
      <c r="AR52" s="62"/>
      <c r="AS52" s="65">
        <v>0</v>
      </c>
      <c r="AT52" s="66">
        <f>ROUND(SUM($AV$52:$AW$52),2)</f>
        <v>0</v>
      </c>
      <c r="AU52" s="67">
        <f>'VON - Vedlejší a ostatní ...'!$P$79</f>
        <v>0</v>
      </c>
      <c r="AV52" s="66">
        <f>'VON - Vedlejší a ostatní ...'!$J$30</f>
        <v>0</v>
      </c>
      <c r="AW52" s="66">
        <f>'VON - Vedlejší a ostatní ...'!$J$31</f>
        <v>0</v>
      </c>
      <c r="AX52" s="66">
        <f>'VON - Vedlejší a ostatní ...'!$J$32</f>
        <v>0</v>
      </c>
      <c r="AY52" s="66">
        <f>'VON - Vedlejší a ostatní ...'!$J$33</f>
        <v>0</v>
      </c>
      <c r="AZ52" s="66">
        <f>'VON - Vedlejší a ostatní ...'!$F$30</f>
        <v>0</v>
      </c>
      <c r="BA52" s="66">
        <f>'VON - Vedlejší a ostatní ...'!$F$31</f>
        <v>0</v>
      </c>
      <c r="BB52" s="66">
        <f>'VON - Vedlejší a ostatní ...'!$F$32</f>
        <v>0</v>
      </c>
      <c r="BC52" s="66">
        <f>'VON - Vedlejší a ostatní ...'!$F$33</f>
        <v>0</v>
      </c>
      <c r="BD52" s="68">
        <f>'VON - Vedlejší a ostatní ...'!$F$34</f>
        <v>0</v>
      </c>
      <c r="BT52" s="61" t="s">
        <v>73</v>
      </c>
      <c r="BV52" s="61" t="s">
        <v>69</v>
      </c>
      <c r="BW52" s="61" t="s">
        <v>74</v>
      </c>
      <c r="BX52" s="61" t="s">
        <v>4</v>
      </c>
      <c r="CM52" s="61" t="s">
        <v>75</v>
      </c>
    </row>
    <row r="53" spans="1:91" s="61" customFormat="1" ht="28.5" customHeight="1">
      <c r="A53" s="164" t="s">
        <v>388</v>
      </c>
      <c r="B53" s="62"/>
      <c r="C53" s="63"/>
      <c r="D53" s="256" t="s">
        <v>76</v>
      </c>
      <c r="E53" s="257"/>
      <c r="F53" s="257"/>
      <c r="G53" s="257"/>
      <c r="H53" s="257"/>
      <c r="I53" s="63"/>
      <c r="J53" s="256" t="s">
        <v>77</v>
      </c>
      <c r="K53" s="257"/>
      <c r="L53" s="257"/>
      <c r="M53" s="257"/>
      <c r="N53" s="257"/>
      <c r="O53" s="257"/>
      <c r="P53" s="257"/>
      <c r="Q53" s="257"/>
      <c r="R53" s="257"/>
      <c r="S53" s="257"/>
      <c r="T53" s="257"/>
      <c r="U53" s="257"/>
      <c r="V53" s="257"/>
      <c r="W53" s="257"/>
      <c r="X53" s="257"/>
      <c r="Y53" s="257"/>
      <c r="Z53" s="257"/>
      <c r="AA53" s="257"/>
      <c r="AB53" s="257"/>
      <c r="AC53" s="257"/>
      <c r="AD53" s="257"/>
      <c r="AE53" s="257"/>
      <c r="AF53" s="257"/>
      <c r="AG53" s="254">
        <f>'SO 00 - Příprava staveniš...'!$J$27</f>
        <v>0</v>
      </c>
      <c r="AH53" s="255"/>
      <c r="AI53" s="255"/>
      <c r="AJ53" s="255"/>
      <c r="AK53" s="255"/>
      <c r="AL53" s="255"/>
      <c r="AM53" s="255"/>
      <c r="AN53" s="254">
        <f>SUM($AG$53,$AT$53)</f>
        <v>0</v>
      </c>
      <c r="AO53" s="255"/>
      <c r="AP53" s="255"/>
      <c r="AQ53" s="64" t="s">
        <v>78</v>
      </c>
      <c r="AR53" s="62"/>
      <c r="AS53" s="65">
        <v>0</v>
      </c>
      <c r="AT53" s="66">
        <f>ROUND(SUM($AV$53:$AW$53),2)</f>
        <v>0</v>
      </c>
      <c r="AU53" s="67">
        <f>'SO 00 - Příprava staveniš...'!$P$79</f>
        <v>0</v>
      </c>
      <c r="AV53" s="66">
        <f>'SO 00 - Příprava staveniš...'!$J$30</f>
        <v>0</v>
      </c>
      <c r="AW53" s="66">
        <f>'SO 00 - Příprava staveniš...'!$J$31</f>
        <v>0</v>
      </c>
      <c r="AX53" s="66">
        <f>'SO 00 - Příprava staveniš...'!$J$32</f>
        <v>0</v>
      </c>
      <c r="AY53" s="66">
        <f>'SO 00 - Příprava staveniš...'!$J$33</f>
        <v>0</v>
      </c>
      <c r="AZ53" s="66">
        <f>'SO 00 - Příprava staveniš...'!$F$30</f>
        <v>0</v>
      </c>
      <c r="BA53" s="66">
        <f>'SO 00 - Příprava staveniš...'!$F$31</f>
        <v>0</v>
      </c>
      <c r="BB53" s="66">
        <f>'SO 00 - Příprava staveniš...'!$F$32</f>
        <v>0</v>
      </c>
      <c r="BC53" s="66">
        <f>'SO 00 - Příprava staveniš...'!$F$33</f>
        <v>0</v>
      </c>
      <c r="BD53" s="68">
        <f>'SO 00 - Příprava staveniš...'!$F$34</f>
        <v>0</v>
      </c>
      <c r="BT53" s="61" t="s">
        <v>73</v>
      </c>
      <c r="BV53" s="61" t="s">
        <v>69</v>
      </c>
      <c r="BW53" s="61" t="s">
        <v>79</v>
      </c>
      <c r="BX53" s="61" t="s">
        <v>4</v>
      </c>
      <c r="CM53" s="61" t="s">
        <v>75</v>
      </c>
    </row>
    <row r="54" spans="1:91" s="61" customFormat="1" ht="28.5" customHeight="1">
      <c r="A54" s="164" t="s">
        <v>388</v>
      </c>
      <c r="B54" s="62"/>
      <c r="C54" s="63"/>
      <c r="D54" s="256" t="s">
        <v>80</v>
      </c>
      <c r="E54" s="257"/>
      <c r="F54" s="257"/>
      <c r="G54" s="257"/>
      <c r="H54" s="257"/>
      <c r="I54" s="63"/>
      <c r="J54" s="256" t="s">
        <v>81</v>
      </c>
      <c r="K54" s="257"/>
      <c r="L54" s="257"/>
      <c r="M54" s="257"/>
      <c r="N54" s="257"/>
      <c r="O54" s="257"/>
      <c r="P54" s="257"/>
      <c r="Q54" s="257"/>
      <c r="R54" s="257"/>
      <c r="S54" s="257"/>
      <c r="T54" s="257"/>
      <c r="U54" s="257"/>
      <c r="V54" s="257"/>
      <c r="W54" s="257"/>
      <c r="X54" s="257"/>
      <c r="Y54" s="257"/>
      <c r="Z54" s="257"/>
      <c r="AA54" s="257"/>
      <c r="AB54" s="257"/>
      <c r="AC54" s="257"/>
      <c r="AD54" s="257"/>
      <c r="AE54" s="257"/>
      <c r="AF54" s="257"/>
      <c r="AG54" s="254">
        <f>'SO 01 - Budova A - DEMOLI...'!$J$27</f>
        <v>0</v>
      </c>
      <c r="AH54" s="255"/>
      <c r="AI54" s="255"/>
      <c r="AJ54" s="255"/>
      <c r="AK54" s="255"/>
      <c r="AL54" s="255"/>
      <c r="AM54" s="255"/>
      <c r="AN54" s="254">
        <f>SUM($AG$54,$AT$54)</f>
        <v>0</v>
      </c>
      <c r="AO54" s="255"/>
      <c r="AP54" s="255"/>
      <c r="AQ54" s="64" t="s">
        <v>78</v>
      </c>
      <c r="AR54" s="62"/>
      <c r="AS54" s="65">
        <v>0</v>
      </c>
      <c r="AT54" s="66">
        <f>ROUND(SUM($AV$54:$AW$54),2)</f>
        <v>0</v>
      </c>
      <c r="AU54" s="67">
        <f>'SO 01 - Budova A - DEMOLI...'!$P$81</f>
        <v>7332.9826050000001</v>
      </c>
      <c r="AV54" s="66">
        <f>'SO 01 - Budova A - DEMOLI...'!$J$30</f>
        <v>0</v>
      </c>
      <c r="AW54" s="66">
        <f>'SO 01 - Budova A - DEMOLI...'!$J$31</f>
        <v>0</v>
      </c>
      <c r="AX54" s="66">
        <f>'SO 01 - Budova A - DEMOLI...'!$J$32</f>
        <v>0</v>
      </c>
      <c r="AY54" s="66">
        <f>'SO 01 - Budova A - DEMOLI...'!$J$33</f>
        <v>0</v>
      </c>
      <c r="AZ54" s="66">
        <f>'SO 01 - Budova A - DEMOLI...'!$F$30</f>
        <v>0</v>
      </c>
      <c r="BA54" s="66">
        <f>'SO 01 - Budova A - DEMOLI...'!$F$31</f>
        <v>0</v>
      </c>
      <c r="BB54" s="66">
        <f>'SO 01 - Budova A - DEMOLI...'!$F$32</f>
        <v>0</v>
      </c>
      <c r="BC54" s="66">
        <f>'SO 01 - Budova A - DEMOLI...'!$F$33</f>
        <v>0</v>
      </c>
      <c r="BD54" s="68">
        <f>'SO 01 - Budova A - DEMOLI...'!$F$34</f>
        <v>0</v>
      </c>
      <c r="BT54" s="61" t="s">
        <v>73</v>
      </c>
      <c r="BV54" s="61" t="s">
        <v>69</v>
      </c>
      <c r="BW54" s="61" t="s">
        <v>82</v>
      </c>
      <c r="BX54" s="61" t="s">
        <v>4</v>
      </c>
      <c r="CM54" s="61" t="s">
        <v>75</v>
      </c>
    </row>
    <row r="55" spans="1:91" s="61" customFormat="1" ht="28.5" customHeight="1">
      <c r="A55" s="164" t="s">
        <v>388</v>
      </c>
      <c r="B55" s="62"/>
      <c r="C55" s="63"/>
      <c r="D55" s="256" t="s">
        <v>83</v>
      </c>
      <c r="E55" s="257"/>
      <c r="F55" s="257"/>
      <c r="G55" s="257"/>
      <c r="H55" s="257"/>
      <c r="I55" s="63"/>
      <c r="J55" s="256" t="s">
        <v>84</v>
      </c>
      <c r="K55" s="257"/>
      <c r="L55" s="257"/>
      <c r="M55" s="257"/>
      <c r="N55" s="257"/>
      <c r="O55" s="257"/>
      <c r="P55" s="257"/>
      <c r="Q55" s="257"/>
      <c r="R55" s="257"/>
      <c r="S55" s="257"/>
      <c r="T55" s="257"/>
      <c r="U55" s="257"/>
      <c r="V55" s="257"/>
      <c r="W55" s="257"/>
      <c r="X55" s="257"/>
      <c r="Y55" s="257"/>
      <c r="Z55" s="257"/>
      <c r="AA55" s="257"/>
      <c r="AB55" s="257"/>
      <c r="AC55" s="257"/>
      <c r="AD55" s="257"/>
      <c r="AE55" s="257"/>
      <c r="AF55" s="257"/>
      <c r="AG55" s="254">
        <f>'SO 02 - Objekt ČOV - DEMO...'!$J$27</f>
        <v>0</v>
      </c>
      <c r="AH55" s="255"/>
      <c r="AI55" s="255"/>
      <c r="AJ55" s="255"/>
      <c r="AK55" s="255"/>
      <c r="AL55" s="255"/>
      <c r="AM55" s="255"/>
      <c r="AN55" s="254">
        <f>SUM($AG$55,$AT$55)</f>
        <v>0</v>
      </c>
      <c r="AO55" s="255"/>
      <c r="AP55" s="255"/>
      <c r="AQ55" s="64" t="s">
        <v>78</v>
      </c>
      <c r="AR55" s="62"/>
      <c r="AS55" s="65">
        <v>0</v>
      </c>
      <c r="AT55" s="66">
        <f>ROUND(SUM($AV$55:$AW$55),2)</f>
        <v>0</v>
      </c>
      <c r="AU55" s="67">
        <f>'SO 02 - Objekt ČOV - DEMO...'!$P$81</f>
        <v>220.09371999999999</v>
      </c>
      <c r="AV55" s="66">
        <f>'SO 02 - Objekt ČOV - DEMO...'!$J$30</f>
        <v>0</v>
      </c>
      <c r="AW55" s="66">
        <f>'SO 02 - Objekt ČOV - DEMO...'!$J$31</f>
        <v>0</v>
      </c>
      <c r="AX55" s="66">
        <f>'SO 02 - Objekt ČOV - DEMO...'!$J$32</f>
        <v>0</v>
      </c>
      <c r="AY55" s="66">
        <f>'SO 02 - Objekt ČOV - DEMO...'!$J$33</f>
        <v>0</v>
      </c>
      <c r="AZ55" s="66">
        <f>'SO 02 - Objekt ČOV - DEMO...'!$F$30</f>
        <v>0</v>
      </c>
      <c r="BA55" s="66">
        <f>'SO 02 - Objekt ČOV - DEMO...'!$F$31</f>
        <v>0</v>
      </c>
      <c r="BB55" s="66">
        <f>'SO 02 - Objekt ČOV - DEMO...'!$F$32</f>
        <v>0</v>
      </c>
      <c r="BC55" s="66">
        <f>'SO 02 - Objekt ČOV - DEMO...'!$F$33</f>
        <v>0</v>
      </c>
      <c r="BD55" s="68">
        <f>'SO 02 - Objekt ČOV - DEMO...'!$F$34</f>
        <v>0</v>
      </c>
      <c r="BT55" s="61" t="s">
        <v>73</v>
      </c>
      <c r="BV55" s="61" t="s">
        <v>69</v>
      </c>
      <c r="BW55" s="61" t="s">
        <v>85</v>
      </c>
      <c r="BX55" s="61" t="s">
        <v>4</v>
      </c>
      <c r="CM55" s="61" t="s">
        <v>75</v>
      </c>
    </row>
    <row r="56" spans="1:91" s="61" customFormat="1" ht="28.5" customHeight="1">
      <c r="A56" s="164" t="s">
        <v>388</v>
      </c>
      <c r="B56" s="62"/>
      <c r="C56" s="63"/>
      <c r="D56" s="256" t="s">
        <v>86</v>
      </c>
      <c r="E56" s="257"/>
      <c r="F56" s="257"/>
      <c r="G56" s="257"/>
      <c r="H56" s="257"/>
      <c r="I56" s="63"/>
      <c r="J56" s="256" t="s">
        <v>87</v>
      </c>
      <c r="K56" s="257"/>
      <c r="L56" s="257"/>
      <c r="M56" s="257"/>
      <c r="N56" s="257"/>
      <c r="O56" s="257"/>
      <c r="P56" s="257"/>
      <c r="Q56" s="257"/>
      <c r="R56" s="257"/>
      <c r="S56" s="257"/>
      <c r="T56" s="257"/>
      <c r="U56" s="257"/>
      <c r="V56" s="257"/>
      <c r="W56" s="257"/>
      <c r="X56" s="257"/>
      <c r="Y56" s="257"/>
      <c r="Z56" s="257"/>
      <c r="AA56" s="257"/>
      <c r="AB56" s="257"/>
      <c r="AC56" s="257"/>
      <c r="AD56" s="257"/>
      <c r="AE56" s="257"/>
      <c r="AF56" s="257"/>
      <c r="AG56" s="254">
        <f>'SO 03 - Zpevněné plochy -...'!$J$27</f>
        <v>0</v>
      </c>
      <c r="AH56" s="255"/>
      <c r="AI56" s="255"/>
      <c r="AJ56" s="255"/>
      <c r="AK56" s="255"/>
      <c r="AL56" s="255"/>
      <c r="AM56" s="255"/>
      <c r="AN56" s="254">
        <f>SUM($AG$56,$AT$56)</f>
        <v>0</v>
      </c>
      <c r="AO56" s="255"/>
      <c r="AP56" s="255"/>
      <c r="AQ56" s="64" t="s">
        <v>78</v>
      </c>
      <c r="AR56" s="62"/>
      <c r="AS56" s="69">
        <v>0</v>
      </c>
      <c r="AT56" s="70">
        <f>ROUND(SUM($AV$56:$AW$56),2)</f>
        <v>0</v>
      </c>
      <c r="AU56" s="71">
        <f>'SO 03 - Zpevněné plochy -...'!$P$79</f>
        <v>1138.726872</v>
      </c>
      <c r="AV56" s="70">
        <f>'SO 03 - Zpevněné plochy -...'!$J$30</f>
        <v>0</v>
      </c>
      <c r="AW56" s="70">
        <f>'SO 03 - Zpevněné plochy -...'!$J$31</f>
        <v>0</v>
      </c>
      <c r="AX56" s="70">
        <f>'SO 03 - Zpevněné plochy -...'!$J$32</f>
        <v>0</v>
      </c>
      <c r="AY56" s="70">
        <f>'SO 03 - Zpevněné plochy -...'!$J$33</f>
        <v>0</v>
      </c>
      <c r="AZ56" s="70">
        <f>'SO 03 - Zpevněné plochy -...'!$F$30</f>
        <v>0</v>
      </c>
      <c r="BA56" s="70">
        <f>'SO 03 - Zpevněné plochy -...'!$F$31</f>
        <v>0</v>
      </c>
      <c r="BB56" s="70">
        <f>'SO 03 - Zpevněné plochy -...'!$F$32</f>
        <v>0</v>
      </c>
      <c r="BC56" s="70">
        <f>'SO 03 - Zpevněné plochy -...'!$F$33</f>
        <v>0</v>
      </c>
      <c r="BD56" s="72">
        <f>'SO 03 - Zpevněné plochy -...'!$F$34</f>
        <v>0</v>
      </c>
      <c r="BT56" s="61" t="s">
        <v>73</v>
      </c>
      <c r="BV56" s="61" t="s">
        <v>69</v>
      </c>
      <c r="BW56" s="61" t="s">
        <v>88</v>
      </c>
      <c r="BX56" s="61" t="s">
        <v>4</v>
      </c>
      <c r="CM56" s="61" t="s">
        <v>75</v>
      </c>
    </row>
    <row r="57" spans="1:91" s="6" customFormat="1" ht="30.75" customHeight="1">
      <c r="B57" s="19"/>
      <c r="AR57" s="19"/>
    </row>
    <row r="58" spans="1:91" s="6" customFormat="1" ht="7.5" customHeight="1">
      <c r="B58" s="33"/>
      <c r="C58" s="34"/>
      <c r="D58" s="34"/>
      <c r="E58" s="34"/>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c r="AI58" s="34"/>
      <c r="AJ58" s="34"/>
      <c r="AK58" s="34"/>
      <c r="AL58" s="34"/>
      <c r="AM58" s="34"/>
      <c r="AN58" s="34"/>
      <c r="AO58" s="34"/>
      <c r="AP58" s="34"/>
      <c r="AQ58" s="34"/>
      <c r="AR58" s="19"/>
    </row>
  </sheetData>
  <mergeCells count="55">
    <mergeCell ref="K5:AO5"/>
    <mergeCell ref="K6:AO6"/>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AG53:AM53"/>
    <mergeCell ref="D53:H53"/>
    <mergeCell ref="J53:AF53"/>
    <mergeCell ref="AM44:AN44"/>
    <mergeCell ref="AM46:AP46"/>
    <mergeCell ref="AN52:AP52"/>
    <mergeCell ref="AG52:AM52"/>
    <mergeCell ref="D52:H52"/>
    <mergeCell ref="J52:AF52"/>
    <mergeCell ref="AN53:AP53"/>
    <mergeCell ref="C49:G49"/>
    <mergeCell ref="I49:AF49"/>
    <mergeCell ref="AG49:AM49"/>
    <mergeCell ref="AN49:AP49"/>
    <mergeCell ref="L42:AO42"/>
    <mergeCell ref="AR2:BE2"/>
    <mergeCell ref="AN56:AP56"/>
    <mergeCell ref="AG56:AM56"/>
    <mergeCell ref="D56:H56"/>
    <mergeCell ref="J56:AF56"/>
    <mergeCell ref="AG51:AM51"/>
    <mergeCell ref="AN51:AP51"/>
    <mergeCell ref="AN54:AP54"/>
    <mergeCell ref="AG54:AM54"/>
    <mergeCell ref="D54:H54"/>
    <mergeCell ref="J54:AF54"/>
    <mergeCell ref="AN55:AP55"/>
    <mergeCell ref="AG55:AM55"/>
    <mergeCell ref="D55:H55"/>
    <mergeCell ref="J55:AF55"/>
    <mergeCell ref="AS46:AT48"/>
  </mergeCells>
  <hyperlinks>
    <hyperlink ref="K1:S1" location="C2" tooltip="Rekapitulace stavby" display="1) Rekapitulace stavby"/>
    <hyperlink ref="W1:AI1" location="C51" tooltip="Rekapitulace objektů stavby a soupisů prací" display="2) Rekapitulace objektů stavby a soupisů prací"/>
    <hyperlink ref="A52" location="'VON - Vedlejší a ostatní ...'!C2" tooltip="VON - Vedlejší a ostatní ..." display="/"/>
    <hyperlink ref="A53" location="'SO 00 - Příprava staveniš...'!C2" tooltip="SO 00 - Příprava staveniš..." display="/"/>
    <hyperlink ref="A54" location="'SO 01 - Budova A - DEMOLI...'!C2" tooltip="SO 01 - Budova A - DEMOLI..." display="/"/>
    <hyperlink ref="A55" location="'SO 02 - Objekt ČOV - DEMO...'!C2" tooltip="SO 02 - Objekt ČOV - DEMO..." display="/"/>
    <hyperlink ref="A56" location="'SO 03 - Zpevněné plochy -...'!C2" tooltip="SO 03 - Zpevněné plochy -..." display="/"/>
  </hyperlinks>
  <pageMargins left="0.59027779102325439" right="0.59027779102325439" top="0.59027779102325439" bottom="0.59027779102325439" header="0" footer="0"/>
  <pageSetup paperSize="9" fitToHeight="100" orientation="landscape" blackAndWhite="1" verticalDpi="0" r:id="rId1"/>
  <headerFooter alignWithMargins="0">
    <oddFooter>&amp;CStrana &amp;P z &amp;N</oddFooter>
  </headerFooter>
  <drawing r:id="rId2"/>
</worksheet>
</file>

<file path=xl/worksheets/sheet2.xml><?xml version="1.0" encoding="utf-8"?>
<worksheet xmlns="http://schemas.openxmlformats.org/spreadsheetml/2006/main" xmlns:r="http://schemas.openxmlformats.org/officeDocument/2006/relationships">
  <sheetPr>
    <pageSetUpPr fitToPage="1"/>
  </sheetPr>
  <dimension ref="A1:IV131"/>
  <sheetViews>
    <sheetView showGridLines="0" workbookViewId="0">
      <pane ySplit="1" topLeftCell="A2" activePane="bottomLeft" state="frozenSplit"/>
      <selection pane="bottomLeft" activeCell="A2" sqref="A2"/>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169"/>
      <c r="B1" s="166"/>
      <c r="C1" s="166"/>
      <c r="D1" s="167" t="s">
        <v>1</v>
      </c>
      <c r="E1" s="166"/>
      <c r="F1" s="168" t="s">
        <v>389</v>
      </c>
      <c r="G1" s="282" t="s">
        <v>390</v>
      </c>
      <c r="H1" s="282"/>
      <c r="I1" s="166"/>
      <c r="J1" s="168" t="s">
        <v>391</v>
      </c>
      <c r="K1" s="167" t="s">
        <v>89</v>
      </c>
      <c r="L1" s="168" t="s">
        <v>392</v>
      </c>
      <c r="M1" s="168"/>
      <c r="N1" s="168"/>
      <c r="O1" s="168"/>
      <c r="P1" s="168"/>
      <c r="Q1" s="168"/>
      <c r="R1" s="168"/>
      <c r="S1" s="168"/>
      <c r="T1" s="168"/>
      <c r="U1" s="170"/>
      <c r="V1" s="170"/>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L2" s="252" t="s">
        <v>5</v>
      </c>
      <c r="M2" s="253"/>
      <c r="N2" s="253"/>
      <c r="O2" s="253"/>
      <c r="P2" s="253"/>
      <c r="Q2" s="253"/>
      <c r="R2" s="253"/>
      <c r="S2" s="253"/>
      <c r="T2" s="253"/>
      <c r="U2" s="253"/>
      <c r="V2" s="253"/>
      <c r="AT2" s="2" t="s">
        <v>74</v>
      </c>
    </row>
    <row r="3" spans="1:256" s="2" customFormat="1" ht="7.5" customHeight="1">
      <c r="B3" s="7"/>
      <c r="C3" s="8"/>
      <c r="D3" s="8"/>
      <c r="E3" s="8"/>
      <c r="F3" s="8"/>
      <c r="G3" s="8"/>
      <c r="H3" s="8"/>
      <c r="I3" s="8"/>
      <c r="J3" s="8"/>
      <c r="K3" s="9"/>
      <c r="AT3" s="2" t="s">
        <v>75</v>
      </c>
    </row>
    <row r="4" spans="1:256" s="2" customFormat="1" ht="37.5" customHeight="1">
      <c r="B4" s="10"/>
      <c r="D4" s="11" t="s">
        <v>90</v>
      </c>
      <c r="K4" s="12"/>
      <c r="M4" s="13" t="s">
        <v>10</v>
      </c>
      <c r="AT4" s="2" t="s">
        <v>3</v>
      </c>
    </row>
    <row r="5" spans="1:256" s="2" customFormat="1" ht="7.5" customHeight="1">
      <c r="B5" s="10"/>
      <c r="K5" s="12"/>
    </row>
    <row r="6" spans="1:256" s="2" customFormat="1" ht="15.75" customHeight="1">
      <c r="B6" s="10"/>
      <c r="D6" s="17" t="s">
        <v>14</v>
      </c>
      <c r="K6" s="12"/>
    </row>
    <row r="7" spans="1:256" s="2" customFormat="1" ht="15.75" customHeight="1">
      <c r="B7" s="10"/>
      <c r="E7" s="283" t="str">
        <f>'Rekapitulace stavby'!$K$6</f>
        <v>STAVEBNÍ ÚPRAVY Č.P. 511 PRO LABORATOŘE A ONKOLOGII OBLASTNÍ NEMOCNICE JIČÍN a.s., KRÁLOVÉHRADECKÝ KRAJ</v>
      </c>
      <c r="F7" s="253"/>
      <c r="G7" s="253"/>
      <c r="H7" s="253"/>
      <c r="K7" s="12"/>
    </row>
    <row r="8" spans="1:256" s="6" customFormat="1" ht="15.75" customHeight="1">
      <c r="B8" s="19"/>
      <c r="D8" s="17" t="s">
        <v>91</v>
      </c>
      <c r="K8" s="22"/>
    </row>
    <row r="9" spans="1:256" s="6" customFormat="1" ht="37.5" customHeight="1">
      <c r="B9" s="19"/>
      <c r="E9" s="268" t="s">
        <v>92</v>
      </c>
      <c r="F9" s="263"/>
      <c r="G9" s="263"/>
      <c r="H9" s="263"/>
      <c r="K9" s="22"/>
    </row>
    <row r="10" spans="1:256" s="6" customFormat="1" ht="14.25" customHeight="1">
      <c r="B10" s="19"/>
      <c r="K10" s="22"/>
    </row>
    <row r="11" spans="1:256" s="6" customFormat="1" ht="15" customHeight="1">
      <c r="B11" s="19"/>
      <c r="D11" s="17" t="s">
        <v>16</v>
      </c>
      <c r="F11" s="15"/>
      <c r="I11" s="17" t="s">
        <v>17</v>
      </c>
      <c r="J11" s="15"/>
      <c r="K11" s="22"/>
    </row>
    <row r="12" spans="1:256" s="6" customFormat="1" ht="15" customHeight="1">
      <c r="B12" s="19"/>
      <c r="D12" s="17" t="s">
        <v>18</v>
      </c>
      <c r="F12" s="15" t="s">
        <v>19</v>
      </c>
      <c r="I12" s="17" t="s">
        <v>20</v>
      </c>
      <c r="J12" s="42" t="str">
        <f>'Rekapitulace stavby'!$AN$8</f>
        <v>03.03.2016</v>
      </c>
      <c r="K12" s="22"/>
    </row>
    <row r="13" spans="1:256" s="6" customFormat="1" ht="12" customHeight="1">
      <c r="B13" s="19"/>
      <c r="K13" s="22"/>
    </row>
    <row r="14" spans="1:256" s="6" customFormat="1" ht="15" customHeight="1">
      <c r="B14" s="19"/>
      <c r="D14" s="17" t="s">
        <v>22</v>
      </c>
      <c r="I14" s="17" t="s">
        <v>23</v>
      </c>
      <c r="J14" s="15"/>
      <c r="K14" s="22"/>
    </row>
    <row r="15" spans="1:256" s="6" customFormat="1" ht="18.75" customHeight="1">
      <c r="B15" s="19"/>
      <c r="E15" s="15" t="s">
        <v>24</v>
      </c>
      <c r="I15" s="17" t="s">
        <v>25</v>
      </c>
      <c r="J15" s="15"/>
      <c r="K15" s="22"/>
    </row>
    <row r="16" spans="1:256" s="6" customFormat="1" ht="7.5" customHeight="1">
      <c r="B16" s="19"/>
      <c r="K16" s="22"/>
    </row>
    <row r="17" spans="2:11" s="6" customFormat="1" ht="15" customHeight="1">
      <c r="B17" s="19"/>
      <c r="D17" s="17" t="s">
        <v>26</v>
      </c>
      <c r="I17" s="17" t="s">
        <v>23</v>
      </c>
      <c r="J17" s="15"/>
      <c r="K17" s="22"/>
    </row>
    <row r="18" spans="2:11" s="6" customFormat="1" ht="18.75" customHeight="1">
      <c r="B18" s="19"/>
      <c r="E18" s="15" t="s">
        <v>27</v>
      </c>
      <c r="I18" s="17" t="s">
        <v>25</v>
      </c>
      <c r="J18" s="15"/>
      <c r="K18" s="22"/>
    </row>
    <row r="19" spans="2:11" s="6" customFormat="1" ht="7.5" customHeight="1">
      <c r="B19" s="19"/>
      <c r="K19" s="22"/>
    </row>
    <row r="20" spans="2:11" s="6" customFormat="1" ht="15" customHeight="1">
      <c r="B20" s="19"/>
      <c r="D20" s="17" t="s">
        <v>28</v>
      </c>
      <c r="I20" s="17" t="s">
        <v>23</v>
      </c>
      <c r="J20" s="15"/>
      <c r="K20" s="22"/>
    </row>
    <row r="21" spans="2:11" s="6" customFormat="1" ht="18.75" customHeight="1">
      <c r="B21" s="19"/>
      <c r="E21" s="15" t="s">
        <v>29</v>
      </c>
      <c r="I21" s="17" t="s">
        <v>25</v>
      </c>
      <c r="J21" s="15"/>
      <c r="K21" s="22"/>
    </row>
    <row r="22" spans="2:11" s="6" customFormat="1" ht="7.5" customHeight="1">
      <c r="B22" s="19"/>
      <c r="K22" s="22"/>
    </row>
    <row r="23" spans="2:11" s="6" customFormat="1" ht="15" customHeight="1">
      <c r="B23" s="19"/>
      <c r="D23" s="17" t="s">
        <v>31</v>
      </c>
      <c r="K23" s="22"/>
    </row>
    <row r="24" spans="2:11" s="73" customFormat="1" ht="78.75" customHeight="1">
      <c r="B24" s="74"/>
      <c r="E24" s="278" t="s">
        <v>32</v>
      </c>
      <c r="F24" s="284"/>
      <c r="G24" s="284"/>
      <c r="H24" s="284"/>
      <c r="K24" s="75"/>
    </row>
    <row r="25" spans="2:11" s="6" customFormat="1" ht="7.5" customHeight="1">
      <c r="B25" s="19"/>
      <c r="K25" s="22"/>
    </row>
    <row r="26" spans="2:11" s="6" customFormat="1" ht="7.5" customHeight="1">
      <c r="B26" s="19"/>
      <c r="D26" s="43"/>
      <c r="E26" s="43"/>
      <c r="F26" s="43"/>
      <c r="G26" s="43"/>
      <c r="H26" s="43"/>
      <c r="I26" s="43"/>
      <c r="J26" s="43"/>
      <c r="K26" s="76"/>
    </row>
    <row r="27" spans="2:11" s="6" customFormat="1" ht="26.25" customHeight="1">
      <c r="B27" s="19"/>
      <c r="D27" s="77" t="s">
        <v>33</v>
      </c>
      <c r="J27" s="54">
        <f>ROUND($J$79,2)</f>
        <v>0</v>
      </c>
      <c r="K27" s="22"/>
    </row>
    <row r="28" spans="2:11" s="6" customFormat="1" ht="7.5" customHeight="1">
      <c r="B28" s="19"/>
      <c r="D28" s="43"/>
      <c r="E28" s="43"/>
      <c r="F28" s="43"/>
      <c r="G28" s="43"/>
      <c r="H28" s="43"/>
      <c r="I28" s="43"/>
      <c r="J28" s="43"/>
      <c r="K28" s="76"/>
    </row>
    <row r="29" spans="2:11" s="6" customFormat="1" ht="15" customHeight="1">
      <c r="B29" s="19"/>
      <c r="F29" s="23" t="s">
        <v>35</v>
      </c>
      <c r="I29" s="23" t="s">
        <v>34</v>
      </c>
      <c r="J29" s="23" t="s">
        <v>36</v>
      </c>
      <c r="K29" s="22"/>
    </row>
    <row r="30" spans="2:11" s="6" customFormat="1" ht="15" customHeight="1">
      <c r="B30" s="19"/>
      <c r="D30" s="25" t="s">
        <v>37</v>
      </c>
      <c r="E30" s="25" t="s">
        <v>38</v>
      </c>
      <c r="F30" s="78">
        <f>ROUND(SUM($BE$79:$BE$129),2)</f>
        <v>0</v>
      </c>
      <c r="I30" s="79">
        <v>0.21</v>
      </c>
      <c r="J30" s="78">
        <f>ROUND(ROUND((SUM($BE$79:$BE$129)),2)*$I$30,2)</f>
        <v>0</v>
      </c>
      <c r="K30" s="22"/>
    </row>
    <row r="31" spans="2:11" s="6" customFormat="1" ht="15" customHeight="1">
      <c r="B31" s="19"/>
      <c r="E31" s="25" t="s">
        <v>39</v>
      </c>
      <c r="F31" s="78">
        <f>ROUND(SUM($BF$79:$BF$129),2)</f>
        <v>0</v>
      </c>
      <c r="I31" s="79">
        <v>0.15</v>
      </c>
      <c r="J31" s="78">
        <f>ROUND(ROUND((SUM($BF$79:$BF$129)),2)*$I$31,2)</f>
        <v>0</v>
      </c>
      <c r="K31" s="22"/>
    </row>
    <row r="32" spans="2:11" s="6" customFormat="1" ht="15" hidden="1" customHeight="1">
      <c r="B32" s="19"/>
      <c r="E32" s="25" t="s">
        <v>40</v>
      </c>
      <c r="F32" s="78">
        <f>ROUND(SUM($BG$79:$BG$129),2)</f>
        <v>0</v>
      </c>
      <c r="I32" s="79">
        <v>0.21</v>
      </c>
      <c r="J32" s="78">
        <v>0</v>
      </c>
      <c r="K32" s="22"/>
    </row>
    <row r="33" spans="2:11" s="6" customFormat="1" ht="15" hidden="1" customHeight="1">
      <c r="B33" s="19"/>
      <c r="E33" s="25" t="s">
        <v>41</v>
      </c>
      <c r="F33" s="78">
        <f>ROUND(SUM($BH$79:$BH$129),2)</f>
        <v>0</v>
      </c>
      <c r="I33" s="79">
        <v>0.15</v>
      </c>
      <c r="J33" s="78">
        <v>0</v>
      </c>
      <c r="K33" s="22"/>
    </row>
    <row r="34" spans="2:11" s="6" customFormat="1" ht="15" hidden="1" customHeight="1">
      <c r="B34" s="19"/>
      <c r="E34" s="25" t="s">
        <v>42</v>
      </c>
      <c r="F34" s="78">
        <f>ROUND(SUM($BI$79:$BI$129),2)</f>
        <v>0</v>
      </c>
      <c r="I34" s="79">
        <v>0</v>
      </c>
      <c r="J34" s="78">
        <v>0</v>
      </c>
      <c r="K34" s="22"/>
    </row>
    <row r="35" spans="2:11" s="6" customFormat="1" ht="7.5" customHeight="1">
      <c r="B35" s="19"/>
      <c r="K35" s="22"/>
    </row>
    <row r="36" spans="2:11" s="6" customFormat="1" ht="26.25" customHeight="1">
      <c r="B36" s="19"/>
      <c r="C36" s="27"/>
      <c r="D36" s="28" t="s">
        <v>43</v>
      </c>
      <c r="E36" s="29"/>
      <c r="F36" s="29"/>
      <c r="G36" s="80" t="s">
        <v>44</v>
      </c>
      <c r="H36" s="30" t="s">
        <v>45</v>
      </c>
      <c r="I36" s="29"/>
      <c r="J36" s="31">
        <f>SUM($J$27:$J$34)</f>
        <v>0</v>
      </c>
      <c r="K36" s="81"/>
    </row>
    <row r="37" spans="2:11" s="6" customFormat="1" ht="15" customHeight="1">
      <c r="B37" s="33"/>
      <c r="C37" s="34"/>
      <c r="D37" s="34"/>
      <c r="E37" s="34"/>
      <c r="F37" s="34"/>
      <c r="G37" s="34"/>
      <c r="H37" s="34"/>
      <c r="I37" s="34"/>
      <c r="J37" s="34"/>
      <c r="K37" s="35"/>
    </row>
    <row r="41" spans="2:11" s="6" customFormat="1" ht="7.5" customHeight="1">
      <c r="B41" s="36"/>
      <c r="C41" s="37"/>
      <c r="D41" s="37"/>
      <c r="E41" s="37"/>
      <c r="F41" s="37"/>
      <c r="G41" s="37"/>
      <c r="H41" s="37"/>
      <c r="I41" s="37"/>
      <c r="J41" s="37"/>
      <c r="K41" s="82"/>
    </row>
    <row r="42" spans="2:11" s="6" customFormat="1" ht="37.5" customHeight="1">
      <c r="B42" s="19"/>
      <c r="C42" s="11" t="s">
        <v>93</v>
      </c>
      <c r="K42" s="22"/>
    </row>
    <row r="43" spans="2:11" s="6" customFormat="1" ht="7.5" customHeight="1">
      <c r="B43" s="19"/>
      <c r="K43" s="22"/>
    </row>
    <row r="44" spans="2:11" s="6" customFormat="1" ht="15" customHeight="1">
      <c r="B44" s="19"/>
      <c r="C44" s="17" t="s">
        <v>14</v>
      </c>
      <c r="K44" s="22"/>
    </row>
    <row r="45" spans="2:11" s="6" customFormat="1" ht="16.5" customHeight="1">
      <c r="B45" s="19"/>
      <c r="E45" s="283" t="str">
        <f>$E$7</f>
        <v>STAVEBNÍ ÚPRAVY Č.P. 511 PRO LABORATOŘE A ONKOLOGII OBLASTNÍ NEMOCNICE JIČÍN a.s., KRÁLOVÉHRADECKÝ KRAJ</v>
      </c>
      <c r="F45" s="263"/>
      <c r="G45" s="263"/>
      <c r="H45" s="263"/>
      <c r="K45" s="22"/>
    </row>
    <row r="46" spans="2:11" s="6" customFormat="1" ht="15" customHeight="1">
      <c r="B46" s="19"/>
      <c r="C46" s="17" t="s">
        <v>91</v>
      </c>
      <c r="K46" s="22"/>
    </row>
    <row r="47" spans="2:11" s="6" customFormat="1" ht="19.5" customHeight="1">
      <c r="B47" s="19"/>
      <c r="E47" s="268" t="str">
        <f>$E$9</f>
        <v>VON - Vedlejší a ostatní náklady</v>
      </c>
      <c r="F47" s="263"/>
      <c r="G47" s="263"/>
      <c r="H47" s="263"/>
      <c r="K47" s="22"/>
    </row>
    <row r="48" spans="2:11" s="6" customFormat="1" ht="7.5" customHeight="1">
      <c r="B48" s="19"/>
      <c r="K48" s="22"/>
    </row>
    <row r="49" spans="2:47" s="6" customFormat="1" ht="18.75" customHeight="1">
      <c r="B49" s="19"/>
      <c r="C49" s="17" t="s">
        <v>18</v>
      </c>
      <c r="F49" s="15" t="str">
        <f>$F$12</f>
        <v>Jičín</v>
      </c>
      <c r="I49" s="17" t="s">
        <v>20</v>
      </c>
      <c r="J49" s="42" t="str">
        <f>IF($J$12="","",$J$12)</f>
        <v>03.03.2016</v>
      </c>
      <c r="K49" s="22"/>
    </row>
    <row r="50" spans="2:47" s="6" customFormat="1" ht="7.5" customHeight="1">
      <c r="B50" s="19"/>
      <c r="K50" s="22"/>
    </row>
    <row r="51" spans="2:47" s="6" customFormat="1" ht="15.75" customHeight="1">
      <c r="B51" s="19"/>
      <c r="C51" s="17" t="s">
        <v>22</v>
      </c>
      <c r="F51" s="15" t="str">
        <f>$E$15</f>
        <v>KRÁLOVEHRADECKÝ KRAJ</v>
      </c>
      <c r="I51" s="17" t="s">
        <v>28</v>
      </c>
      <c r="J51" s="15" t="str">
        <f>$E$21</f>
        <v>KANIA a.s. , Ostrava</v>
      </c>
      <c r="K51" s="22"/>
    </row>
    <row r="52" spans="2:47" s="6" customFormat="1" ht="15" customHeight="1">
      <c r="B52" s="19"/>
      <c r="C52" s="17" t="s">
        <v>26</v>
      </c>
      <c r="F52" s="15" t="str">
        <f>IF($E$18="","",$E$18)</f>
        <v>Na základě výběrového řízení</v>
      </c>
      <c r="K52" s="22"/>
    </row>
    <row r="53" spans="2:47" s="6" customFormat="1" ht="11.25" customHeight="1">
      <c r="B53" s="19"/>
      <c r="K53" s="22"/>
    </row>
    <row r="54" spans="2:47" s="6" customFormat="1" ht="30" customHeight="1">
      <c r="B54" s="19"/>
      <c r="C54" s="83" t="s">
        <v>94</v>
      </c>
      <c r="D54" s="27"/>
      <c r="E54" s="27"/>
      <c r="F54" s="27"/>
      <c r="G54" s="27"/>
      <c r="H54" s="27"/>
      <c r="I54" s="27"/>
      <c r="J54" s="84" t="s">
        <v>95</v>
      </c>
      <c r="K54" s="32"/>
    </row>
    <row r="55" spans="2:47" s="6" customFormat="1" ht="11.25" customHeight="1">
      <c r="B55" s="19"/>
      <c r="K55" s="22"/>
    </row>
    <row r="56" spans="2:47" s="6" customFormat="1" ht="30" customHeight="1">
      <c r="B56" s="19"/>
      <c r="C56" s="53" t="s">
        <v>96</v>
      </c>
      <c r="J56" s="54">
        <f>$J$79</f>
        <v>0</v>
      </c>
      <c r="K56" s="22"/>
      <c r="AU56" s="6" t="s">
        <v>97</v>
      </c>
    </row>
    <row r="57" spans="2:47" s="60" customFormat="1" ht="25.5" customHeight="1">
      <c r="B57" s="85"/>
      <c r="D57" s="86" t="s">
        <v>98</v>
      </c>
      <c r="E57" s="86"/>
      <c r="F57" s="86"/>
      <c r="G57" s="86"/>
      <c r="H57" s="86"/>
      <c r="I57" s="86"/>
      <c r="J57" s="87">
        <f>$J$80</f>
        <v>0</v>
      </c>
      <c r="K57" s="88"/>
    </row>
    <row r="58" spans="2:47" s="89" customFormat="1" ht="21" customHeight="1">
      <c r="B58" s="90"/>
      <c r="D58" s="91" t="s">
        <v>99</v>
      </c>
      <c r="E58" s="91"/>
      <c r="F58" s="91"/>
      <c r="G58" s="91"/>
      <c r="H58" s="91"/>
      <c r="I58" s="91"/>
      <c r="J58" s="92">
        <f>$J$81</f>
        <v>0</v>
      </c>
      <c r="K58" s="93"/>
    </row>
    <row r="59" spans="2:47" s="89" customFormat="1" ht="21" customHeight="1">
      <c r="B59" s="90"/>
      <c r="D59" s="91" t="s">
        <v>100</v>
      </c>
      <c r="E59" s="91"/>
      <c r="F59" s="91"/>
      <c r="G59" s="91"/>
      <c r="H59" s="91"/>
      <c r="I59" s="91"/>
      <c r="J59" s="92">
        <f>$J$100</f>
        <v>0</v>
      </c>
      <c r="K59" s="93"/>
    </row>
    <row r="60" spans="2:47" s="6" customFormat="1" ht="22.5" customHeight="1">
      <c r="B60" s="19"/>
      <c r="K60" s="22"/>
    </row>
    <row r="61" spans="2:47" s="6" customFormat="1" ht="7.5" customHeight="1">
      <c r="B61" s="33"/>
      <c r="C61" s="34"/>
      <c r="D61" s="34"/>
      <c r="E61" s="34"/>
      <c r="F61" s="34"/>
      <c r="G61" s="34"/>
      <c r="H61" s="34"/>
      <c r="I61" s="34"/>
      <c r="J61" s="34"/>
      <c r="K61" s="35"/>
    </row>
    <row r="65" spans="2:63" s="6" customFormat="1" ht="7.5" customHeight="1">
      <c r="B65" s="36"/>
      <c r="C65" s="37"/>
      <c r="D65" s="37"/>
      <c r="E65" s="37"/>
      <c r="F65" s="37"/>
      <c r="G65" s="37"/>
      <c r="H65" s="37"/>
      <c r="I65" s="37"/>
      <c r="J65" s="37"/>
      <c r="K65" s="37"/>
      <c r="L65" s="19"/>
    </row>
    <row r="66" spans="2:63" s="6" customFormat="1" ht="37.5" customHeight="1">
      <c r="B66" s="19"/>
      <c r="C66" s="11" t="s">
        <v>101</v>
      </c>
      <c r="L66" s="19"/>
    </row>
    <row r="67" spans="2:63" s="6" customFormat="1" ht="7.5" customHeight="1">
      <c r="B67" s="19"/>
      <c r="L67" s="19"/>
    </row>
    <row r="68" spans="2:63" s="6" customFormat="1" ht="15" customHeight="1">
      <c r="B68" s="19"/>
      <c r="C68" s="17" t="s">
        <v>14</v>
      </c>
      <c r="L68" s="19"/>
    </row>
    <row r="69" spans="2:63" s="6" customFormat="1" ht="16.5" customHeight="1">
      <c r="B69" s="19"/>
      <c r="E69" s="283" t="str">
        <f>$E$7</f>
        <v>STAVEBNÍ ÚPRAVY Č.P. 511 PRO LABORATOŘE A ONKOLOGII OBLASTNÍ NEMOCNICE JIČÍN a.s., KRÁLOVÉHRADECKÝ KRAJ</v>
      </c>
      <c r="F69" s="263"/>
      <c r="G69" s="263"/>
      <c r="H69" s="263"/>
      <c r="L69" s="19"/>
    </row>
    <row r="70" spans="2:63" s="6" customFormat="1" ht="15" customHeight="1">
      <c r="B70" s="19"/>
      <c r="C70" s="17" t="s">
        <v>91</v>
      </c>
      <c r="L70" s="19"/>
    </row>
    <row r="71" spans="2:63" s="6" customFormat="1" ht="19.5" customHeight="1">
      <c r="B71" s="19"/>
      <c r="E71" s="268" t="str">
        <f>$E$9</f>
        <v>VON - Vedlejší a ostatní náklady</v>
      </c>
      <c r="F71" s="263"/>
      <c r="G71" s="263"/>
      <c r="H71" s="263"/>
      <c r="L71" s="19"/>
    </row>
    <row r="72" spans="2:63" s="6" customFormat="1" ht="7.5" customHeight="1">
      <c r="B72" s="19"/>
      <c r="L72" s="19"/>
    </row>
    <row r="73" spans="2:63" s="6" customFormat="1" ht="18.75" customHeight="1">
      <c r="B73" s="19"/>
      <c r="C73" s="17" t="s">
        <v>18</v>
      </c>
      <c r="F73" s="15" t="str">
        <f>$F$12</f>
        <v>Jičín</v>
      </c>
      <c r="I73" s="17" t="s">
        <v>20</v>
      </c>
      <c r="J73" s="42" t="str">
        <f>IF($J$12="","",$J$12)</f>
        <v>03.03.2016</v>
      </c>
      <c r="L73" s="19"/>
    </row>
    <row r="74" spans="2:63" s="6" customFormat="1" ht="7.5" customHeight="1">
      <c r="B74" s="19"/>
      <c r="L74" s="19"/>
    </row>
    <row r="75" spans="2:63" s="6" customFormat="1" ht="15.75" customHeight="1">
      <c r="B75" s="19"/>
      <c r="C75" s="17" t="s">
        <v>22</v>
      </c>
      <c r="F75" s="15" t="str">
        <f>$E$15</f>
        <v>KRÁLOVEHRADECKÝ KRAJ</v>
      </c>
      <c r="I75" s="17" t="s">
        <v>28</v>
      </c>
      <c r="J75" s="15" t="str">
        <f>$E$21</f>
        <v>KANIA a.s. , Ostrava</v>
      </c>
      <c r="L75" s="19"/>
    </row>
    <row r="76" spans="2:63" s="6" customFormat="1" ht="15" customHeight="1">
      <c r="B76" s="19"/>
      <c r="C76" s="17" t="s">
        <v>26</v>
      </c>
      <c r="F76" s="15" t="str">
        <f>IF($E$18="","",$E$18)</f>
        <v>Na základě výběrového řízení</v>
      </c>
      <c r="L76" s="19"/>
    </row>
    <row r="77" spans="2:63" s="6" customFormat="1" ht="11.25" customHeight="1">
      <c r="B77" s="19"/>
      <c r="L77" s="19"/>
    </row>
    <row r="78" spans="2:63" s="94" customFormat="1" ht="30" customHeight="1">
      <c r="B78" s="95"/>
      <c r="C78" s="96" t="s">
        <v>102</v>
      </c>
      <c r="D78" s="97" t="s">
        <v>52</v>
      </c>
      <c r="E78" s="97" t="s">
        <v>48</v>
      </c>
      <c r="F78" s="97" t="s">
        <v>103</v>
      </c>
      <c r="G78" s="97" t="s">
        <v>104</v>
      </c>
      <c r="H78" s="97" t="s">
        <v>105</v>
      </c>
      <c r="I78" s="97" t="s">
        <v>106</v>
      </c>
      <c r="J78" s="97" t="s">
        <v>107</v>
      </c>
      <c r="K78" s="98" t="s">
        <v>108</v>
      </c>
      <c r="L78" s="95"/>
      <c r="M78" s="48" t="s">
        <v>109</v>
      </c>
      <c r="N78" s="49" t="s">
        <v>37</v>
      </c>
      <c r="O78" s="49" t="s">
        <v>110</v>
      </c>
      <c r="P78" s="49" t="s">
        <v>111</v>
      </c>
      <c r="Q78" s="49" t="s">
        <v>112</v>
      </c>
      <c r="R78" s="49" t="s">
        <v>113</v>
      </c>
      <c r="S78" s="49" t="s">
        <v>114</v>
      </c>
      <c r="T78" s="50" t="s">
        <v>115</v>
      </c>
    </row>
    <row r="79" spans="2:63" s="6" customFormat="1" ht="30" customHeight="1">
      <c r="B79" s="19"/>
      <c r="C79" s="53" t="s">
        <v>96</v>
      </c>
      <c r="J79" s="99">
        <f>$BK$79</f>
        <v>0</v>
      </c>
      <c r="L79" s="19"/>
      <c r="M79" s="52"/>
      <c r="N79" s="43"/>
      <c r="O79" s="43"/>
      <c r="P79" s="100">
        <f>$P$80</f>
        <v>0</v>
      </c>
      <c r="Q79" s="43"/>
      <c r="R79" s="100">
        <f>$R$80</f>
        <v>0</v>
      </c>
      <c r="S79" s="43"/>
      <c r="T79" s="101">
        <f>$T$80</f>
        <v>0</v>
      </c>
      <c r="AT79" s="6" t="s">
        <v>66</v>
      </c>
      <c r="AU79" s="6" t="s">
        <v>97</v>
      </c>
      <c r="BK79" s="102">
        <f>$BK$80</f>
        <v>0</v>
      </c>
    </row>
    <row r="80" spans="2:63" s="103" customFormat="1" ht="37.5" customHeight="1">
      <c r="B80" s="104"/>
      <c r="D80" s="105" t="s">
        <v>66</v>
      </c>
      <c r="E80" s="106" t="s">
        <v>116</v>
      </c>
      <c r="F80" s="106" t="s">
        <v>116</v>
      </c>
      <c r="J80" s="107">
        <f>$BK$80</f>
        <v>0</v>
      </c>
      <c r="L80" s="104"/>
      <c r="M80" s="108"/>
      <c r="P80" s="109">
        <f>$P$81+$P$100</f>
        <v>0</v>
      </c>
      <c r="R80" s="109">
        <f>$R$81+$R$100</f>
        <v>0</v>
      </c>
      <c r="T80" s="110">
        <f>$T$81+$T$100</f>
        <v>0</v>
      </c>
      <c r="AR80" s="105" t="s">
        <v>117</v>
      </c>
      <c r="AT80" s="105" t="s">
        <v>66</v>
      </c>
      <c r="AU80" s="105" t="s">
        <v>67</v>
      </c>
      <c r="AY80" s="105" t="s">
        <v>118</v>
      </c>
      <c r="BK80" s="111">
        <f>$BK$81+$BK$100</f>
        <v>0</v>
      </c>
    </row>
    <row r="81" spans="2:65" s="103" customFormat="1" ht="21" customHeight="1">
      <c r="B81" s="104"/>
      <c r="D81" s="105" t="s">
        <v>66</v>
      </c>
      <c r="E81" s="112" t="s">
        <v>119</v>
      </c>
      <c r="F81" s="112" t="s">
        <v>120</v>
      </c>
      <c r="J81" s="113">
        <f>$BK$81</f>
        <v>0</v>
      </c>
      <c r="L81" s="104"/>
      <c r="M81" s="108"/>
      <c r="P81" s="109">
        <f>SUM($P$82:$P$99)</f>
        <v>0</v>
      </c>
      <c r="R81" s="109">
        <f>SUM($R$82:$R$99)</f>
        <v>0</v>
      </c>
      <c r="T81" s="110">
        <f>SUM($T$82:$T$99)</f>
        <v>0</v>
      </c>
      <c r="AR81" s="105" t="s">
        <v>117</v>
      </c>
      <c r="AT81" s="105" t="s">
        <v>66</v>
      </c>
      <c r="AU81" s="105" t="s">
        <v>73</v>
      </c>
      <c r="AY81" s="105" t="s">
        <v>118</v>
      </c>
      <c r="BK81" s="111">
        <f>SUM($BK$82:$BK$99)</f>
        <v>0</v>
      </c>
    </row>
    <row r="82" spans="2:65" s="6" customFormat="1" ht="15.75" customHeight="1">
      <c r="B82" s="19"/>
      <c r="C82" s="114" t="s">
        <v>73</v>
      </c>
      <c r="D82" s="114" t="s">
        <v>121</v>
      </c>
      <c r="E82" s="115" t="s">
        <v>122</v>
      </c>
      <c r="F82" s="116" t="s">
        <v>123</v>
      </c>
      <c r="G82" s="117" t="s">
        <v>124</v>
      </c>
      <c r="H82" s="118">
        <v>1</v>
      </c>
      <c r="I82" s="119"/>
      <c r="J82" s="119">
        <f>ROUND($I$82*$H$82,2)</f>
        <v>0</v>
      </c>
      <c r="K82" s="116"/>
      <c r="L82" s="19"/>
      <c r="M82" s="120"/>
      <c r="N82" s="121" t="s">
        <v>38</v>
      </c>
      <c r="O82" s="122">
        <v>0</v>
      </c>
      <c r="P82" s="122">
        <f>$O$82*$H$82</f>
        <v>0</v>
      </c>
      <c r="Q82" s="122">
        <v>0</v>
      </c>
      <c r="R82" s="122">
        <f>$Q$82*$H$82</f>
        <v>0</v>
      </c>
      <c r="S82" s="122">
        <v>0</v>
      </c>
      <c r="T82" s="123">
        <f>$S$82*$H$82</f>
        <v>0</v>
      </c>
      <c r="AR82" s="73" t="s">
        <v>125</v>
      </c>
      <c r="AT82" s="73" t="s">
        <v>121</v>
      </c>
      <c r="AU82" s="73" t="s">
        <v>75</v>
      </c>
      <c r="AY82" s="6" t="s">
        <v>118</v>
      </c>
      <c r="BE82" s="124">
        <f>IF($N$82="základní",$J$82,0)</f>
        <v>0</v>
      </c>
      <c r="BF82" s="124">
        <f>IF($N$82="snížená",$J$82,0)</f>
        <v>0</v>
      </c>
      <c r="BG82" s="124">
        <f>IF($N$82="zákl. přenesená",$J$82,0)</f>
        <v>0</v>
      </c>
      <c r="BH82" s="124">
        <f>IF($N$82="sníž. přenesená",$J$82,0)</f>
        <v>0</v>
      </c>
      <c r="BI82" s="124">
        <f>IF($N$82="nulová",$J$82,0)</f>
        <v>0</v>
      </c>
      <c r="BJ82" s="73" t="s">
        <v>73</v>
      </c>
      <c r="BK82" s="124">
        <f>ROUND($I$82*$H$82,2)</f>
        <v>0</v>
      </c>
      <c r="BL82" s="73" t="s">
        <v>125</v>
      </c>
      <c r="BM82" s="73" t="s">
        <v>126</v>
      </c>
    </row>
    <row r="83" spans="2:65" s="6" customFormat="1" ht="16.5" customHeight="1">
      <c r="B83" s="19"/>
      <c r="D83" s="125" t="s">
        <v>127</v>
      </c>
      <c r="F83" s="126" t="s">
        <v>123</v>
      </c>
      <c r="L83" s="19"/>
      <c r="M83" s="45"/>
      <c r="T83" s="46"/>
      <c r="AT83" s="6" t="s">
        <v>127</v>
      </c>
      <c r="AU83" s="6" t="s">
        <v>75</v>
      </c>
    </row>
    <row r="84" spans="2:65" s="6" customFormat="1" ht="44.25" customHeight="1">
      <c r="B84" s="19"/>
      <c r="D84" s="127" t="s">
        <v>128</v>
      </c>
      <c r="F84" s="128" t="s">
        <v>129</v>
      </c>
      <c r="L84" s="19"/>
      <c r="M84" s="45"/>
      <c r="T84" s="46"/>
      <c r="AT84" s="6" t="s">
        <v>128</v>
      </c>
      <c r="AU84" s="6" t="s">
        <v>75</v>
      </c>
    </row>
    <row r="85" spans="2:65" s="6" customFormat="1" ht="27" customHeight="1">
      <c r="B85" s="19"/>
      <c r="C85" s="114" t="s">
        <v>75</v>
      </c>
      <c r="D85" s="114" t="s">
        <v>121</v>
      </c>
      <c r="E85" s="115" t="s">
        <v>130</v>
      </c>
      <c r="F85" s="116" t="s">
        <v>131</v>
      </c>
      <c r="G85" s="117" t="s">
        <v>124</v>
      </c>
      <c r="H85" s="118">
        <v>1</v>
      </c>
      <c r="I85" s="119"/>
      <c r="J85" s="119">
        <f>ROUND($I$85*$H$85,2)</f>
        <v>0</v>
      </c>
      <c r="K85" s="116"/>
      <c r="L85" s="19"/>
      <c r="M85" s="120"/>
      <c r="N85" s="121" t="s">
        <v>38</v>
      </c>
      <c r="O85" s="122">
        <v>0</v>
      </c>
      <c r="P85" s="122">
        <f>$O$85*$H$85</f>
        <v>0</v>
      </c>
      <c r="Q85" s="122">
        <v>0</v>
      </c>
      <c r="R85" s="122">
        <f>$Q$85*$H$85</f>
        <v>0</v>
      </c>
      <c r="S85" s="122">
        <v>0</v>
      </c>
      <c r="T85" s="123">
        <f>$S$85*$H$85</f>
        <v>0</v>
      </c>
      <c r="AR85" s="73" t="s">
        <v>125</v>
      </c>
      <c r="AT85" s="73" t="s">
        <v>121</v>
      </c>
      <c r="AU85" s="73" t="s">
        <v>75</v>
      </c>
      <c r="AY85" s="6" t="s">
        <v>118</v>
      </c>
      <c r="BE85" s="124">
        <f>IF($N$85="základní",$J$85,0)</f>
        <v>0</v>
      </c>
      <c r="BF85" s="124">
        <f>IF($N$85="snížená",$J$85,0)</f>
        <v>0</v>
      </c>
      <c r="BG85" s="124">
        <f>IF($N$85="zákl. přenesená",$J$85,0)</f>
        <v>0</v>
      </c>
      <c r="BH85" s="124">
        <f>IF($N$85="sníž. přenesená",$J$85,0)</f>
        <v>0</v>
      </c>
      <c r="BI85" s="124">
        <f>IF($N$85="nulová",$J$85,0)</f>
        <v>0</v>
      </c>
      <c r="BJ85" s="73" t="s">
        <v>73</v>
      </c>
      <c r="BK85" s="124">
        <f>ROUND($I$85*$H$85,2)</f>
        <v>0</v>
      </c>
      <c r="BL85" s="73" t="s">
        <v>125</v>
      </c>
      <c r="BM85" s="73" t="s">
        <v>132</v>
      </c>
    </row>
    <row r="86" spans="2:65" s="6" customFormat="1" ht="16.5" customHeight="1">
      <c r="B86" s="19"/>
      <c r="D86" s="125" t="s">
        <v>127</v>
      </c>
      <c r="F86" s="126" t="s">
        <v>131</v>
      </c>
      <c r="L86" s="19"/>
      <c r="M86" s="45"/>
      <c r="T86" s="46"/>
      <c r="AT86" s="6" t="s">
        <v>127</v>
      </c>
      <c r="AU86" s="6" t="s">
        <v>75</v>
      </c>
    </row>
    <row r="87" spans="2:65" s="6" customFormat="1" ht="15.75" customHeight="1">
      <c r="B87" s="129"/>
      <c r="D87" s="127" t="s">
        <v>133</v>
      </c>
      <c r="E87" s="130"/>
      <c r="F87" s="131" t="s">
        <v>134</v>
      </c>
      <c r="H87" s="130"/>
      <c r="L87" s="129"/>
      <c r="M87" s="132"/>
      <c r="T87" s="133"/>
      <c r="AT87" s="130" t="s">
        <v>133</v>
      </c>
      <c r="AU87" s="130" t="s">
        <v>75</v>
      </c>
      <c r="AV87" s="130" t="s">
        <v>73</v>
      </c>
      <c r="AW87" s="130" t="s">
        <v>97</v>
      </c>
      <c r="AX87" s="130" t="s">
        <v>67</v>
      </c>
      <c r="AY87" s="130" t="s">
        <v>118</v>
      </c>
    </row>
    <row r="88" spans="2:65" s="6" customFormat="1" ht="15.75" customHeight="1">
      <c r="B88" s="129"/>
      <c r="D88" s="127" t="s">
        <v>133</v>
      </c>
      <c r="E88" s="130"/>
      <c r="F88" s="131" t="s">
        <v>135</v>
      </c>
      <c r="H88" s="130"/>
      <c r="L88" s="129"/>
      <c r="M88" s="132"/>
      <c r="T88" s="133"/>
      <c r="AT88" s="130" t="s">
        <v>133</v>
      </c>
      <c r="AU88" s="130" t="s">
        <v>75</v>
      </c>
      <c r="AV88" s="130" t="s">
        <v>73</v>
      </c>
      <c r="AW88" s="130" t="s">
        <v>97</v>
      </c>
      <c r="AX88" s="130" t="s">
        <v>67</v>
      </c>
      <c r="AY88" s="130" t="s">
        <v>118</v>
      </c>
    </row>
    <row r="89" spans="2:65" s="6" customFormat="1" ht="15.75" customHeight="1">
      <c r="B89" s="129"/>
      <c r="D89" s="127" t="s">
        <v>133</v>
      </c>
      <c r="E89" s="130"/>
      <c r="F89" s="131" t="s">
        <v>136</v>
      </c>
      <c r="H89" s="130"/>
      <c r="L89" s="129"/>
      <c r="M89" s="132"/>
      <c r="T89" s="133"/>
      <c r="AT89" s="130" t="s">
        <v>133</v>
      </c>
      <c r="AU89" s="130" t="s">
        <v>75</v>
      </c>
      <c r="AV89" s="130" t="s">
        <v>73</v>
      </c>
      <c r="AW89" s="130" t="s">
        <v>97</v>
      </c>
      <c r="AX89" s="130" t="s">
        <v>67</v>
      </c>
      <c r="AY89" s="130" t="s">
        <v>118</v>
      </c>
    </row>
    <row r="90" spans="2:65" s="6" customFormat="1" ht="15.75" customHeight="1">
      <c r="B90" s="129"/>
      <c r="D90" s="127" t="s">
        <v>133</v>
      </c>
      <c r="E90" s="130"/>
      <c r="F90" s="131" t="s">
        <v>137</v>
      </c>
      <c r="H90" s="130"/>
      <c r="L90" s="129"/>
      <c r="M90" s="132"/>
      <c r="T90" s="133"/>
      <c r="AT90" s="130" t="s">
        <v>133</v>
      </c>
      <c r="AU90" s="130" t="s">
        <v>75</v>
      </c>
      <c r="AV90" s="130" t="s">
        <v>73</v>
      </c>
      <c r="AW90" s="130" t="s">
        <v>97</v>
      </c>
      <c r="AX90" s="130" t="s">
        <v>67</v>
      </c>
      <c r="AY90" s="130" t="s">
        <v>118</v>
      </c>
    </row>
    <row r="91" spans="2:65" s="6" customFormat="1" ht="15.75" customHeight="1">
      <c r="B91" s="129"/>
      <c r="D91" s="127" t="s">
        <v>133</v>
      </c>
      <c r="E91" s="130"/>
      <c r="F91" s="131" t="s">
        <v>138</v>
      </c>
      <c r="H91" s="130"/>
      <c r="L91" s="129"/>
      <c r="M91" s="132"/>
      <c r="T91" s="133"/>
      <c r="AT91" s="130" t="s">
        <v>133</v>
      </c>
      <c r="AU91" s="130" t="s">
        <v>75</v>
      </c>
      <c r="AV91" s="130" t="s">
        <v>73</v>
      </c>
      <c r="AW91" s="130" t="s">
        <v>97</v>
      </c>
      <c r="AX91" s="130" t="s">
        <v>67</v>
      </c>
      <c r="AY91" s="130" t="s">
        <v>118</v>
      </c>
    </row>
    <row r="92" spans="2:65" s="6" customFormat="1" ht="15.75" customHeight="1">
      <c r="B92" s="129"/>
      <c r="D92" s="127" t="s">
        <v>133</v>
      </c>
      <c r="E92" s="130"/>
      <c r="F92" s="131" t="s">
        <v>139</v>
      </c>
      <c r="H92" s="130"/>
      <c r="L92" s="129"/>
      <c r="M92" s="132"/>
      <c r="T92" s="133"/>
      <c r="AT92" s="130" t="s">
        <v>133</v>
      </c>
      <c r="AU92" s="130" t="s">
        <v>75</v>
      </c>
      <c r="AV92" s="130" t="s">
        <v>73</v>
      </c>
      <c r="AW92" s="130" t="s">
        <v>97</v>
      </c>
      <c r="AX92" s="130" t="s">
        <v>67</v>
      </c>
      <c r="AY92" s="130" t="s">
        <v>118</v>
      </c>
    </row>
    <row r="93" spans="2:65" s="6" customFormat="1" ht="15.75" customHeight="1">
      <c r="B93" s="129"/>
      <c r="D93" s="127" t="s">
        <v>133</v>
      </c>
      <c r="E93" s="130"/>
      <c r="F93" s="131" t="s">
        <v>140</v>
      </c>
      <c r="H93" s="130"/>
      <c r="L93" s="129"/>
      <c r="M93" s="132"/>
      <c r="T93" s="133"/>
      <c r="AT93" s="130" t="s">
        <v>133</v>
      </c>
      <c r="AU93" s="130" t="s">
        <v>75</v>
      </c>
      <c r="AV93" s="130" t="s">
        <v>73</v>
      </c>
      <c r="AW93" s="130" t="s">
        <v>97</v>
      </c>
      <c r="AX93" s="130" t="s">
        <v>67</v>
      </c>
      <c r="AY93" s="130" t="s">
        <v>118</v>
      </c>
    </row>
    <row r="94" spans="2:65" s="6" customFormat="1" ht="15.75" customHeight="1">
      <c r="B94" s="129"/>
      <c r="D94" s="127" t="s">
        <v>133</v>
      </c>
      <c r="E94" s="130"/>
      <c r="F94" s="131" t="s">
        <v>141</v>
      </c>
      <c r="H94" s="130"/>
      <c r="L94" s="129"/>
      <c r="M94" s="132"/>
      <c r="T94" s="133"/>
      <c r="AT94" s="130" t="s">
        <v>133</v>
      </c>
      <c r="AU94" s="130" t="s">
        <v>75</v>
      </c>
      <c r="AV94" s="130" t="s">
        <v>73</v>
      </c>
      <c r="AW94" s="130" t="s">
        <v>97</v>
      </c>
      <c r="AX94" s="130" t="s">
        <v>67</v>
      </c>
      <c r="AY94" s="130" t="s">
        <v>118</v>
      </c>
    </row>
    <row r="95" spans="2:65" s="6" customFormat="1" ht="15.75" customHeight="1">
      <c r="B95" s="134"/>
      <c r="D95" s="127" t="s">
        <v>133</v>
      </c>
      <c r="E95" s="135"/>
      <c r="F95" s="136" t="s">
        <v>142</v>
      </c>
      <c r="H95" s="137">
        <v>1</v>
      </c>
      <c r="L95" s="134"/>
      <c r="M95" s="138"/>
      <c r="T95" s="139"/>
      <c r="AT95" s="135" t="s">
        <v>133</v>
      </c>
      <c r="AU95" s="135" t="s">
        <v>75</v>
      </c>
      <c r="AV95" s="135" t="s">
        <v>75</v>
      </c>
      <c r="AW95" s="135" t="s">
        <v>97</v>
      </c>
      <c r="AX95" s="135" t="s">
        <v>67</v>
      </c>
      <c r="AY95" s="135" t="s">
        <v>118</v>
      </c>
    </row>
    <row r="96" spans="2:65" s="6" customFormat="1" ht="15.75" customHeight="1">
      <c r="B96" s="140"/>
      <c r="D96" s="127" t="s">
        <v>133</v>
      </c>
      <c r="E96" s="141"/>
      <c r="F96" s="142" t="s">
        <v>143</v>
      </c>
      <c r="H96" s="143">
        <v>1</v>
      </c>
      <c r="L96" s="140"/>
      <c r="M96" s="144"/>
      <c r="T96" s="145"/>
      <c r="AT96" s="141" t="s">
        <v>133</v>
      </c>
      <c r="AU96" s="141" t="s">
        <v>75</v>
      </c>
      <c r="AV96" s="141" t="s">
        <v>125</v>
      </c>
      <c r="AW96" s="141" t="s">
        <v>97</v>
      </c>
      <c r="AX96" s="141" t="s">
        <v>73</v>
      </c>
      <c r="AY96" s="141" t="s">
        <v>118</v>
      </c>
    </row>
    <row r="97" spans="2:65" s="6" customFormat="1" ht="27" customHeight="1">
      <c r="B97" s="19"/>
      <c r="C97" s="114" t="s">
        <v>144</v>
      </c>
      <c r="D97" s="114" t="s">
        <v>121</v>
      </c>
      <c r="E97" s="115" t="s">
        <v>145</v>
      </c>
      <c r="F97" s="116" t="s">
        <v>146</v>
      </c>
      <c r="G97" s="117" t="s">
        <v>124</v>
      </c>
      <c r="H97" s="118">
        <v>1</v>
      </c>
      <c r="I97" s="119"/>
      <c r="J97" s="119">
        <f>ROUND($I$97*$H$97,2)</f>
        <v>0</v>
      </c>
      <c r="K97" s="116"/>
      <c r="L97" s="19"/>
      <c r="M97" s="120"/>
      <c r="N97" s="121" t="s">
        <v>38</v>
      </c>
      <c r="O97" s="122">
        <v>0</v>
      </c>
      <c r="P97" s="122">
        <f>$O$97*$H$97</f>
        <v>0</v>
      </c>
      <c r="Q97" s="122">
        <v>0</v>
      </c>
      <c r="R97" s="122">
        <f>$Q$97*$H$97</f>
        <v>0</v>
      </c>
      <c r="S97" s="122">
        <v>0</v>
      </c>
      <c r="T97" s="123">
        <f>$S$97*$H$97</f>
        <v>0</v>
      </c>
      <c r="AR97" s="73" t="s">
        <v>125</v>
      </c>
      <c r="AT97" s="73" t="s">
        <v>121</v>
      </c>
      <c r="AU97" s="73" t="s">
        <v>75</v>
      </c>
      <c r="AY97" s="6" t="s">
        <v>118</v>
      </c>
      <c r="BE97" s="124">
        <f>IF($N$97="základní",$J$97,0)</f>
        <v>0</v>
      </c>
      <c r="BF97" s="124">
        <f>IF($N$97="snížená",$J$97,0)</f>
        <v>0</v>
      </c>
      <c r="BG97" s="124">
        <f>IF($N$97="zákl. přenesená",$J$97,0)</f>
        <v>0</v>
      </c>
      <c r="BH97" s="124">
        <f>IF($N$97="sníž. přenesená",$J$97,0)</f>
        <v>0</v>
      </c>
      <c r="BI97" s="124">
        <f>IF($N$97="nulová",$J$97,0)</f>
        <v>0</v>
      </c>
      <c r="BJ97" s="73" t="s">
        <v>73</v>
      </c>
      <c r="BK97" s="124">
        <f>ROUND($I$97*$H$97,2)</f>
        <v>0</v>
      </c>
      <c r="BL97" s="73" t="s">
        <v>125</v>
      </c>
      <c r="BM97" s="73" t="s">
        <v>147</v>
      </c>
    </row>
    <row r="98" spans="2:65" s="6" customFormat="1" ht="16.5" customHeight="1">
      <c r="B98" s="19"/>
      <c r="D98" s="125" t="s">
        <v>127</v>
      </c>
      <c r="F98" s="126" t="s">
        <v>146</v>
      </c>
      <c r="L98" s="19"/>
      <c r="M98" s="45"/>
      <c r="T98" s="46"/>
      <c r="AT98" s="6" t="s">
        <v>127</v>
      </c>
      <c r="AU98" s="6" t="s">
        <v>75</v>
      </c>
    </row>
    <row r="99" spans="2:65" s="6" customFormat="1" ht="44.25" customHeight="1">
      <c r="B99" s="19"/>
      <c r="D99" s="127" t="s">
        <v>128</v>
      </c>
      <c r="F99" s="128" t="s">
        <v>148</v>
      </c>
      <c r="L99" s="19"/>
      <c r="M99" s="45"/>
      <c r="T99" s="46"/>
      <c r="AT99" s="6" t="s">
        <v>128</v>
      </c>
      <c r="AU99" s="6" t="s">
        <v>75</v>
      </c>
    </row>
    <row r="100" spans="2:65" s="103" customFormat="1" ht="30.75" customHeight="1">
      <c r="B100" s="104"/>
      <c r="D100" s="105" t="s">
        <v>66</v>
      </c>
      <c r="E100" s="112" t="s">
        <v>149</v>
      </c>
      <c r="F100" s="112" t="s">
        <v>150</v>
      </c>
      <c r="J100" s="113">
        <f>$BK$100</f>
        <v>0</v>
      </c>
      <c r="L100" s="104"/>
      <c r="M100" s="108"/>
      <c r="P100" s="109">
        <f>SUM($P$101:$P$129)</f>
        <v>0</v>
      </c>
      <c r="R100" s="109">
        <f>SUM($R$101:$R$129)</f>
        <v>0</v>
      </c>
      <c r="T100" s="110">
        <f>SUM($T$101:$T$129)</f>
        <v>0</v>
      </c>
      <c r="AR100" s="105" t="s">
        <v>117</v>
      </c>
      <c r="AT100" s="105" t="s">
        <v>66</v>
      </c>
      <c r="AU100" s="105" t="s">
        <v>73</v>
      </c>
      <c r="AY100" s="105" t="s">
        <v>118</v>
      </c>
      <c r="BK100" s="111">
        <f>SUM($BK$101:$BK$129)</f>
        <v>0</v>
      </c>
    </row>
    <row r="101" spans="2:65" s="6" customFormat="1" ht="27" customHeight="1">
      <c r="B101" s="19"/>
      <c r="C101" s="114" t="s">
        <v>125</v>
      </c>
      <c r="D101" s="114" t="s">
        <v>121</v>
      </c>
      <c r="E101" s="115" t="s">
        <v>151</v>
      </c>
      <c r="F101" s="116" t="s">
        <v>152</v>
      </c>
      <c r="G101" s="117" t="s">
        <v>124</v>
      </c>
      <c r="H101" s="118">
        <v>1</v>
      </c>
      <c r="I101" s="119"/>
      <c r="J101" s="119">
        <f>ROUND($I$101*$H$101,2)</f>
        <v>0</v>
      </c>
      <c r="K101" s="116"/>
      <c r="L101" s="19"/>
      <c r="M101" s="120"/>
      <c r="N101" s="121" t="s">
        <v>38</v>
      </c>
      <c r="O101" s="122">
        <v>0</v>
      </c>
      <c r="P101" s="122">
        <f>$O$101*$H$101</f>
        <v>0</v>
      </c>
      <c r="Q101" s="122">
        <v>0</v>
      </c>
      <c r="R101" s="122">
        <f>$Q$101*$H$101</f>
        <v>0</v>
      </c>
      <c r="S101" s="122">
        <v>0</v>
      </c>
      <c r="T101" s="123">
        <f>$S$101*$H$101</f>
        <v>0</v>
      </c>
      <c r="AR101" s="73" t="s">
        <v>125</v>
      </c>
      <c r="AT101" s="73" t="s">
        <v>121</v>
      </c>
      <c r="AU101" s="73" t="s">
        <v>75</v>
      </c>
      <c r="AY101" s="6" t="s">
        <v>118</v>
      </c>
      <c r="BE101" s="124">
        <f>IF($N$101="základní",$J$101,0)</f>
        <v>0</v>
      </c>
      <c r="BF101" s="124">
        <f>IF($N$101="snížená",$J$101,0)</f>
        <v>0</v>
      </c>
      <c r="BG101" s="124">
        <f>IF($N$101="zákl. přenesená",$J$101,0)</f>
        <v>0</v>
      </c>
      <c r="BH101" s="124">
        <f>IF($N$101="sníž. přenesená",$J$101,0)</f>
        <v>0</v>
      </c>
      <c r="BI101" s="124">
        <f>IF($N$101="nulová",$J$101,0)</f>
        <v>0</v>
      </c>
      <c r="BJ101" s="73" t="s">
        <v>73</v>
      </c>
      <c r="BK101" s="124">
        <f>ROUND($I$101*$H$101,2)</f>
        <v>0</v>
      </c>
      <c r="BL101" s="73" t="s">
        <v>125</v>
      </c>
      <c r="BM101" s="73" t="s">
        <v>153</v>
      </c>
    </row>
    <row r="102" spans="2:65" s="6" customFormat="1" ht="27" customHeight="1">
      <c r="B102" s="19"/>
      <c r="D102" s="125" t="s">
        <v>127</v>
      </c>
      <c r="F102" s="126" t="s">
        <v>152</v>
      </c>
      <c r="L102" s="19"/>
      <c r="M102" s="45"/>
      <c r="T102" s="46"/>
      <c r="AT102" s="6" t="s">
        <v>127</v>
      </c>
      <c r="AU102" s="6" t="s">
        <v>75</v>
      </c>
    </row>
    <row r="103" spans="2:65" s="6" customFormat="1" ht="15.75" customHeight="1">
      <c r="B103" s="19"/>
      <c r="C103" s="114" t="s">
        <v>117</v>
      </c>
      <c r="D103" s="114" t="s">
        <v>121</v>
      </c>
      <c r="E103" s="115" t="s">
        <v>154</v>
      </c>
      <c r="F103" s="116" t="s">
        <v>155</v>
      </c>
      <c r="G103" s="117" t="s">
        <v>124</v>
      </c>
      <c r="H103" s="118">
        <v>1</v>
      </c>
      <c r="I103" s="119"/>
      <c r="J103" s="119">
        <f>ROUND($I$103*$H$103,2)</f>
        <v>0</v>
      </c>
      <c r="K103" s="116"/>
      <c r="L103" s="19"/>
      <c r="M103" s="120"/>
      <c r="N103" s="121" t="s">
        <v>38</v>
      </c>
      <c r="O103" s="122">
        <v>0</v>
      </c>
      <c r="P103" s="122">
        <f>$O$103*$H$103</f>
        <v>0</v>
      </c>
      <c r="Q103" s="122">
        <v>0</v>
      </c>
      <c r="R103" s="122">
        <f>$Q$103*$H$103</f>
        <v>0</v>
      </c>
      <c r="S103" s="122">
        <v>0</v>
      </c>
      <c r="T103" s="123">
        <f>$S$103*$H$103</f>
        <v>0</v>
      </c>
      <c r="AR103" s="73" t="s">
        <v>125</v>
      </c>
      <c r="AT103" s="73" t="s">
        <v>121</v>
      </c>
      <c r="AU103" s="73" t="s">
        <v>75</v>
      </c>
      <c r="AY103" s="6" t="s">
        <v>118</v>
      </c>
      <c r="BE103" s="124">
        <f>IF($N$103="základní",$J$103,0)</f>
        <v>0</v>
      </c>
      <c r="BF103" s="124">
        <f>IF($N$103="snížená",$J$103,0)</f>
        <v>0</v>
      </c>
      <c r="BG103" s="124">
        <f>IF($N$103="zákl. přenesená",$J$103,0)</f>
        <v>0</v>
      </c>
      <c r="BH103" s="124">
        <f>IF($N$103="sníž. přenesená",$J$103,0)</f>
        <v>0</v>
      </c>
      <c r="BI103" s="124">
        <f>IF($N$103="nulová",$J$103,0)</f>
        <v>0</v>
      </c>
      <c r="BJ103" s="73" t="s">
        <v>73</v>
      </c>
      <c r="BK103" s="124">
        <f>ROUND($I$103*$H$103,2)</f>
        <v>0</v>
      </c>
      <c r="BL103" s="73" t="s">
        <v>125</v>
      </c>
      <c r="BM103" s="73" t="s">
        <v>156</v>
      </c>
    </row>
    <row r="104" spans="2:65" s="6" customFormat="1" ht="16.5" customHeight="1">
      <c r="B104" s="19"/>
      <c r="D104" s="125" t="s">
        <v>127</v>
      </c>
      <c r="F104" s="126" t="s">
        <v>155</v>
      </c>
      <c r="L104" s="19"/>
      <c r="M104" s="45"/>
      <c r="T104" s="46"/>
      <c r="AT104" s="6" t="s">
        <v>127</v>
      </c>
      <c r="AU104" s="6" t="s">
        <v>75</v>
      </c>
    </row>
    <row r="105" spans="2:65" s="6" customFormat="1" ht="27" customHeight="1">
      <c r="B105" s="19"/>
      <c r="C105" s="114" t="s">
        <v>157</v>
      </c>
      <c r="D105" s="114" t="s">
        <v>121</v>
      </c>
      <c r="E105" s="115" t="s">
        <v>158</v>
      </c>
      <c r="F105" s="116" t="s">
        <v>159</v>
      </c>
      <c r="G105" s="117" t="s">
        <v>124</v>
      </c>
      <c r="H105" s="118">
        <v>1</v>
      </c>
      <c r="I105" s="119"/>
      <c r="J105" s="119">
        <f>ROUND($I$105*$H$105,2)</f>
        <v>0</v>
      </c>
      <c r="K105" s="116"/>
      <c r="L105" s="19"/>
      <c r="M105" s="120"/>
      <c r="N105" s="121" t="s">
        <v>38</v>
      </c>
      <c r="O105" s="122">
        <v>0</v>
      </c>
      <c r="P105" s="122">
        <f>$O$105*$H$105</f>
        <v>0</v>
      </c>
      <c r="Q105" s="122">
        <v>0</v>
      </c>
      <c r="R105" s="122">
        <f>$Q$105*$H$105</f>
        <v>0</v>
      </c>
      <c r="S105" s="122">
        <v>0</v>
      </c>
      <c r="T105" s="123">
        <f>$S$105*$H$105</f>
        <v>0</v>
      </c>
      <c r="AR105" s="73" t="s">
        <v>125</v>
      </c>
      <c r="AT105" s="73" t="s">
        <v>121</v>
      </c>
      <c r="AU105" s="73" t="s">
        <v>75</v>
      </c>
      <c r="AY105" s="6" t="s">
        <v>118</v>
      </c>
      <c r="BE105" s="124">
        <f>IF($N$105="základní",$J$105,0)</f>
        <v>0</v>
      </c>
      <c r="BF105" s="124">
        <f>IF($N$105="snížená",$J$105,0)</f>
        <v>0</v>
      </c>
      <c r="BG105" s="124">
        <f>IF($N$105="zákl. přenesená",$J$105,0)</f>
        <v>0</v>
      </c>
      <c r="BH105" s="124">
        <f>IF($N$105="sníž. přenesená",$J$105,0)</f>
        <v>0</v>
      </c>
      <c r="BI105" s="124">
        <f>IF($N$105="nulová",$J$105,0)</f>
        <v>0</v>
      </c>
      <c r="BJ105" s="73" t="s">
        <v>73</v>
      </c>
      <c r="BK105" s="124">
        <f>ROUND($I$105*$H$105,2)</f>
        <v>0</v>
      </c>
      <c r="BL105" s="73" t="s">
        <v>125</v>
      </c>
      <c r="BM105" s="73" t="s">
        <v>160</v>
      </c>
    </row>
    <row r="106" spans="2:65" s="6" customFormat="1" ht="27" customHeight="1">
      <c r="B106" s="19"/>
      <c r="D106" s="125" t="s">
        <v>127</v>
      </c>
      <c r="F106" s="126" t="s">
        <v>159</v>
      </c>
      <c r="L106" s="19"/>
      <c r="M106" s="45"/>
      <c r="T106" s="46"/>
      <c r="AT106" s="6" t="s">
        <v>127</v>
      </c>
      <c r="AU106" s="6" t="s">
        <v>75</v>
      </c>
    </row>
    <row r="107" spans="2:65" s="6" customFormat="1" ht="27" customHeight="1">
      <c r="B107" s="19"/>
      <c r="C107" s="114" t="s">
        <v>161</v>
      </c>
      <c r="D107" s="114" t="s">
        <v>121</v>
      </c>
      <c r="E107" s="115" t="s">
        <v>162</v>
      </c>
      <c r="F107" s="116" t="s">
        <v>163</v>
      </c>
      <c r="G107" s="117" t="s">
        <v>124</v>
      </c>
      <c r="H107" s="118">
        <v>1</v>
      </c>
      <c r="I107" s="119"/>
      <c r="J107" s="119">
        <f>ROUND($I$107*$H$107,2)</f>
        <v>0</v>
      </c>
      <c r="K107" s="116"/>
      <c r="L107" s="19"/>
      <c r="M107" s="120"/>
      <c r="N107" s="121" t="s">
        <v>38</v>
      </c>
      <c r="O107" s="122">
        <v>0</v>
      </c>
      <c r="P107" s="122">
        <f>$O$107*$H$107</f>
        <v>0</v>
      </c>
      <c r="Q107" s="122">
        <v>0</v>
      </c>
      <c r="R107" s="122">
        <f>$Q$107*$H$107</f>
        <v>0</v>
      </c>
      <c r="S107" s="122">
        <v>0</v>
      </c>
      <c r="T107" s="123">
        <f>$S$107*$H$107</f>
        <v>0</v>
      </c>
      <c r="AR107" s="73" t="s">
        <v>125</v>
      </c>
      <c r="AT107" s="73" t="s">
        <v>121</v>
      </c>
      <c r="AU107" s="73" t="s">
        <v>75</v>
      </c>
      <c r="AY107" s="6" t="s">
        <v>118</v>
      </c>
      <c r="BE107" s="124">
        <f>IF($N$107="základní",$J$107,0)</f>
        <v>0</v>
      </c>
      <c r="BF107" s="124">
        <f>IF($N$107="snížená",$J$107,0)</f>
        <v>0</v>
      </c>
      <c r="BG107" s="124">
        <f>IF($N$107="zákl. přenesená",$J$107,0)</f>
        <v>0</v>
      </c>
      <c r="BH107" s="124">
        <f>IF($N$107="sníž. přenesená",$J$107,0)</f>
        <v>0</v>
      </c>
      <c r="BI107" s="124">
        <f>IF($N$107="nulová",$J$107,0)</f>
        <v>0</v>
      </c>
      <c r="BJ107" s="73" t="s">
        <v>73</v>
      </c>
      <c r="BK107" s="124">
        <f>ROUND($I$107*$H$107,2)</f>
        <v>0</v>
      </c>
      <c r="BL107" s="73" t="s">
        <v>125</v>
      </c>
      <c r="BM107" s="73" t="s">
        <v>164</v>
      </c>
    </row>
    <row r="108" spans="2:65" s="6" customFormat="1" ht="27" customHeight="1">
      <c r="B108" s="19"/>
      <c r="D108" s="125" t="s">
        <v>127</v>
      </c>
      <c r="F108" s="126" t="s">
        <v>163</v>
      </c>
      <c r="L108" s="19"/>
      <c r="M108" s="45"/>
      <c r="T108" s="46"/>
      <c r="AT108" s="6" t="s">
        <v>127</v>
      </c>
      <c r="AU108" s="6" t="s">
        <v>75</v>
      </c>
    </row>
    <row r="109" spans="2:65" s="6" customFormat="1" ht="27" customHeight="1">
      <c r="B109" s="19"/>
      <c r="C109" s="114" t="s">
        <v>165</v>
      </c>
      <c r="D109" s="114" t="s">
        <v>121</v>
      </c>
      <c r="E109" s="115" t="s">
        <v>166</v>
      </c>
      <c r="F109" s="116" t="s">
        <v>167</v>
      </c>
      <c r="G109" s="117" t="s">
        <v>124</v>
      </c>
      <c r="H109" s="118">
        <v>1</v>
      </c>
      <c r="I109" s="119"/>
      <c r="J109" s="119">
        <f>ROUND($I$109*$H$109,2)</f>
        <v>0</v>
      </c>
      <c r="K109" s="116"/>
      <c r="L109" s="19"/>
      <c r="M109" s="120"/>
      <c r="N109" s="121" t="s">
        <v>38</v>
      </c>
      <c r="O109" s="122">
        <v>0</v>
      </c>
      <c r="P109" s="122">
        <f>$O$109*$H$109</f>
        <v>0</v>
      </c>
      <c r="Q109" s="122">
        <v>0</v>
      </c>
      <c r="R109" s="122">
        <f>$Q$109*$H$109</f>
        <v>0</v>
      </c>
      <c r="S109" s="122">
        <v>0</v>
      </c>
      <c r="T109" s="123">
        <f>$S$109*$H$109</f>
        <v>0</v>
      </c>
      <c r="AR109" s="73" t="s">
        <v>125</v>
      </c>
      <c r="AT109" s="73" t="s">
        <v>121</v>
      </c>
      <c r="AU109" s="73" t="s">
        <v>75</v>
      </c>
      <c r="AY109" s="6" t="s">
        <v>118</v>
      </c>
      <c r="BE109" s="124">
        <f>IF($N$109="základní",$J$109,0)</f>
        <v>0</v>
      </c>
      <c r="BF109" s="124">
        <f>IF($N$109="snížená",$J$109,0)</f>
        <v>0</v>
      </c>
      <c r="BG109" s="124">
        <f>IF($N$109="zákl. přenesená",$J$109,0)</f>
        <v>0</v>
      </c>
      <c r="BH109" s="124">
        <f>IF($N$109="sníž. přenesená",$J$109,0)</f>
        <v>0</v>
      </c>
      <c r="BI109" s="124">
        <f>IF($N$109="nulová",$J$109,0)</f>
        <v>0</v>
      </c>
      <c r="BJ109" s="73" t="s">
        <v>73</v>
      </c>
      <c r="BK109" s="124">
        <f>ROUND($I$109*$H$109,2)</f>
        <v>0</v>
      </c>
      <c r="BL109" s="73" t="s">
        <v>125</v>
      </c>
      <c r="BM109" s="73" t="s">
        <v>168</v>
      </c>
    </row>
    <row r="110" spans="2:65" s="6" customFormat="1" ht="16.5" customHeight="1">
      <c r="B110" s="19"/>
      <c r="D110" s="125" t="s">
        <v>127</v>
      </c>
      <c r="F110" s="126" t="s">
        <v>167</v>
      </c>
      <c r="L110" s="19"/>
      <c r="M110" s="45"/>
      <c r="T110" s="46"/>
      <c r="AT110" s="6" t="s">
        <v>127</v>
      </c>
      <c r="AU110" s="6" t="s">
        <v>75</v>
      </c>
    </row>
    <row r="111" spans="2:65" s="6" customFormat="1" ht="27" customHeight="1">
      <c r="B111" s="19"/>
      <c r="C111" s="114" t="s">
        <v>169</v>
      </c>
      <c r="D111" s="114" t="s">
        <v>121</v>
      </c>
      <c r="E111" s="115" t="s">
        <v>170</v>
      </c>
      <c r="F111" s="116" t="s">
        <v>171</v>
      </c>
      <c r="G111" s="117" t="s">
        <v>124</v>
      </c>
      <c r="H111" s="118">
        <v>1</v>
      </c>
      <c r="I111" s="119"/>
      <c r="J111" s="119">
        <f>ROUND($I$111*$H$111,2)</f>
        <v>0</v>
      </c>
      <c r="K111" s="116"/>
      <c r="L111" s="19"/>
      <c r="M111" s="120"/>
      <c r="N111" s="121" t="s">
        <v>38</v>
      </c>
      <c r="O111" s="122">
        <v>0</v>
      </c>
      <c r="P111" s="122">
        <f>$O$111*$H$111</f>
        <v>0</v>
      </c>
      <c r="Q111" s="122">
        <v>0</v>
      </c>
      <c r="R111" s="122">
        <f>$Q$111*$H$111</f>
        <v>0</v>
      </c>
      <c r="S111" s="122">
        <v>0</v>
      </c>
      <c r="T111" s="123">
        <f>$S$111*$H$111</f>
        <v>0</v>
      </c>
      <c r="AR111" s="73" t="s">
        <v>125</v>
      </c>
      <c r="AT111" s="73" t="s">
        <v>121</v>
      </c>
      <c r="AU111" s="73" t="s">
        <v>75</v>
      </c>
      <c r="AY111" s="6" t="s">
        <v>118</v>
      </c>
      <c r="BE111" s="124">
        <f>IF($N$111="základní",$J$111,0)</f>
        <v>0</v>
      </c>
      <c r="BF111" s="124">
        <f>IF($N$111="snížená",$J$111,0)</f>
        <v>0</v>
      </c>
      <c r="BG111" s="124">
        <f>IF($N$111="zákl. přenesená",$J$111,0)</f>
        <v>0</v>
      </c>
      <c r="BH111" s="124">
        <f>IF($N$111="sníž. přenesená",$J$111,0)</f>
        <v>0</v>
      </c>
      <c r="BI111" s="124">
        <f>IF($N$111="nulová",$J$111,0)</f>
        <v>0</v>
      </c>
      <c r="BJ111" s="73" t="s">
        <v>73</v>
      </c>
      <c r="BK111" s="124">
        <f>ROUND($I$111*$H$111,2)</f>
        <v>0</v>
      </c>
      <c r="BL111" s="73" t="s">
        <v>125</v>
      </c>
      <c r="BM111" s="73" t="s">
        <v>172</v>
      </c>
    </row>
    <row r="112" spans="2:65" s="6" customFormat="1" ht="27" customHeight="1">
      <c r="B112" s="19"/>
      <c r="D112" s="125" t="s">
        <v>127</v>
      </c>
      <c r="F112" s="126" t="s">
        <v>171</v>
      </c>
      <c r="L112" s="19"/>
      <c r="M112" s="45"/>
      <c r="T112" s="46"/>
      <c r="AT112" s="6" t="s">
        <v>127</v>
      </c>
      <c r="AU112" s="6" t="s">
        <v>75</v>
      </c>
    </row>
    <row r="113" spans="2:65" s="6" customFormat="1" ht="15.75" customHeight="1">
      <c r="B113" s="19"/>
      <c r="C113" s="114" t="s">
        <v>173</v>
      </c>
      <c r="D113" s="114" t="s">
        <v>121</v>
      </c>
      <c r="E113" s="115" t="s">
        <v>174</v>
      </c>
      <c r="F113" s="116" t="s">
        <v>175</v>
      </c>
      <c r="G113" s="117" t="s">
        <v>124</v>
      </c>
      <c r="H113" s="118">
        <v>1</v>
      </c>
      <c r="I113" s="119"/>
      <c r="J113" s="119">
        <f>ROUND($I$113*$H$113,2)</f>
        <v>0</v>
      </c>
      <c r="K113" s="116"/>
      <c r="L113" s="19"/>
      <c r="M113" s="120"/>
      <c r="N113" s="121" t="s">
        <v>38</v>
      </c>
      <c r="O113" s="122">
        <v>0</v>
      </c>
      <c r="P113" s="122">
        <f>$O$113*$H$113</f>
        <v>0</v>
      </c>
      <c r="Q113" s="122">
        <v>0</v>
      </c>
      <c r="R113" s="122">
        <f>$Q$113*$H$113</f>
        <v>0</v>
      </c>
      <c r="S113" s="122">
        <v>0</v>
      </c>
      <c r="T113" s="123">
        <f>$S$113*$H$113</f>
        <v>0</v>
      </c>
      <c r="AR113" s="73" t="s">
        <v>125</v>
      </c>
      <c r="AT113" s="73" t="s">
        <v>121</v>
      </c>
      <c r="AU113" s="73" t="s">
        <v>75</v>
      </c>
      <c r="AY113" s="6" t="s">
        <v>118</v>
      </c>
      <c r="BE113" s="124">
        <f>IF($N$113="základní",$J$113,0)</f>
        <v>0</v>
      </c>
      <c r="BF113" s="124">
        <f>IF($N$113="snížená",$J$113,0)</f>
        <v>0</v>
      </c>
      <c r="BG113" s="124">
        <f>IF($N$113="zákl. přenesená",$J$113,0)</f>
        <v>0</v>
      </c>
      <c r="BH113" s="124">
        <f>IF($N$113="sníž. přenesená",$J$113,0)</f>
        <v>0</v>
      </c>
      <c r="BI113" s="124">
        <f>IF($N$113="nulová",$J$113,0)</f>
        <v>0</v>
      </c>
      <c r="BJ113" s="73" t="s">
        <v>73</v>
      </c>
      <c r="BK113" s="124">
        <f>ROUND($I$113*$H$113,2)</f>
        <v>0</v>
      </c>
      <c r="BL113" s="73" t="s">
        <v>125</v>
      </c>
      <c r="BM113" s="73" t="s">
        <v>176</v>
      </c>
    </row>
    <row r="114" spans="2:65" s="6" customFormat="1" ht="16.5" customHeight="1">
      <c r="B114" s="19"/>
      <c r="D114" s="125" t="s">
        <v>127</v>
      </c>
      <c r="F114" s="126" t="s">
        <v>175</v>
      </c>
      <c r="L114" s="19"/>
      <c r="M114" s="45"/>
      <c r="T114" s="46"/>
      <c r="AT114" s="6" t="s">
        <v>127</v>
      </c>
      <c r="AU114" s="6" t="s">
        <v>75</v>
      </c>
    </row>
    <row r="115" spans="2:65" s="6" customFormat="1" ht="27" customHeight="1">
      <c r="B115" s="129"/>
      <c r="D115" s="127" t="s">
        <v>133</v>
      </c>
      <c r="E115" s="130"/>
      <c r="F115" s="131" t="s">
        <v>177</v>
      </c>
      <c r="H115" s="130"/>
      <c r="L115" s="129"/>
      <c r="M115" s="132"/>
      <c r="T115" s="133"/>
      <c r="AT115" s="130" t="s">
        <v>133</v>
      </c>
      <c r="AU115" s="130" t="s">
        <v>75</v>
      </c>
      <c r="AV115" s="130" t="s">
        <v>73</v>
      </c>
      <c r="AW115" s="130" t="s">
        <v>97</v>
      </c>
      <c r="AX115" s="130" t="s">
        <v>67</v>
      </c>
      <c r="AY115" s="130" t="s">
        <v>118</v>
      </c>
    </row>
    <row r="116" spans="2:65" s="6" customFormat="1" ht="15.75" customHeight="1">
      <c r="B116" s="129"/>
      <c r="D116" s="127" t="s">
        <v>133</v>
      </c>
      <c r="E116" s="130"/>
      <c r="F116" s="131" t="s">
        <v>178</v>
      </c>
      <c r="H116" s="130"/>
      <c r="L116" s="129"/>
      <c r="M116" s="132"/>
      <c r="T116" s="133"/>
      <c r="AT116" s="130" t="s">
        <v>133</v>
      </c>
      <c r="AU116" s="130" t="s">
        <v>75</v>
      </c>
      <c r="AV116" s="130" t="s">
        <v>73</v>
      </c>
      <c r="AW116" s="130" t="s">
        <v>97</v>
      </c>
      <c r="AX116" s="130" t="s">
        <v>67</v>
      </c>
      <c r="AY116" s="130" t="s">
        <v>118</v>
      </c>
    </row>
    <row r="117" spans="2:65" s="6" customFormat="1" ht="15.75" customHeight="1">
      <c r="B117" s="129"/>
      <c r="D117" s="127" t="s">
        <v>133</v>
      </c>
      <c r="E117" s="130"/>
      <c r="F117" s="131" t="s">
        <v>179</v>
      </c>
      <c r="H117" s="130"/>
      <c r="L117" s="129"/>
      <c r="M117" s="132"/>
      <c r="T117" s="133"/>
      <c r="AT117" s="130" t="s">
        <v>133</v>
      </c>
      <c r="AU117" s="130" t="s">
        <v>75</v>
      </c>
      <c r="AV117" s="130" t="s">
        <v>73</v>
      </c>
      <c r="AW117" s="130" t="s">
        <v>97</v>
      </c>
      <c r="AX117" s="130" t="s">
        <v>67</v>
      </c>
      <c r="AY117" s="130" t="s">
        <v>118</v>
      </c>
    </row>
    <row r="118" spans="2:65" s="6" customFormat="1" ht="15.75" customHeight="1">
      <c r="B118" s="134"/>
      <c r="D118" s="127" t="s">
        <v>133</v>
      </c>
      <c r="E118" s="135"/>
      <c r="F118" s="136" t="s">
        <v>142</v>
      </c>
      <c r="H118" s="137">
        <v>1</v>
      </c>
      <c r="L118" s="134"/>
      <c r="M118" s="138"/>
      <c r="T118" s="139"/>
      <c r="AT118" s="135" t="s">
        <v>133</v>
      </c>
      <c r="AU118" s="135" t="s">
        <v>75</v>
      </c>
      <c r="AV118" s="135" t="s">
        <v>75</v>
      </c>
      <c r="AW118" s="135" t="s">
        <v>97</v>
      </c>
      <c r="AX118" s="135" t="s">
        <v>67</v>
      </c>
      <c r="AY118" s="135" t="s">
        <v>118</v>
      </c>
    </row>
    <row r="119" spans="2:65" s="6" customFormat="1" ht="15.75" customHeight="1">
      <c r="B119" s="140"/>
      <c r="D119" s="127" t="s">
        <v>133</v>
      </c>
      <c r="E119" s="141"/>
      <c r="F119" s="142" t="s">
        <v>143</v>
      </c>
      <c r="H119" s="143">
        <v>1</v>
      </c>
      <c r="L119" s="140"/>
      <c r="M119" s="144"/>
      <c r="T119" s="145"/>
      <c r="AT119" s="141" t="s">
        <v>133</v>
      </c>
      <c r="AU119" s="141" t="s">
        <v>75</v>
      </c>
      <c r="AV119" s="141" t="s">
        <v>125</v>
      </c>
      <c r="AW119" s="141" t="s">
        <v>97</v>
      </c>
      <c r="AX119" s="141" t="s">
        <v>73</v>
      </c>
      <c r="AY119" s="141" t="s">
        <v>118</v>
      </c>
    </row>
    <row r="120" spans="2:65" s="6" customFormat="1" ht="39" customHeight="1">
      <c r="B120" s="19"/>
      <c r="C120" s="114" t="s">
        <v>180</v>
      </c>
      <c r="D120" s="114" t="s">
        <v>121</v>
      </c>
      <c r="E120" s="115" t="s">
        <v>181</v>
      </c>
      <c r="F120" s="116" t="s">
        <v>182</v>
      </c>
      <c r="G120" s="117" t="s">
        <v>124</v>
      </c>
      <c r="H120" s="118">
        <v>1</v>
      </c>
      <c r="I120" s="119"/>
      <c r="J120" s="119">
        <f>ROUND($I$120*$H$120,2)</f>
        <v>0</v>
      </c>
      <c r="K120" s="116"/>
      <c r="L120" s="19"/>
      <c r="M120" s="120"/>
      <c r="N120" s="121" t="s">
        <v>38</v>
      </c>
      <c r="O120" s="122">
        <v>0</v>
      </c>
      <c r="P120" s="122">
        <f>$O$120*$H$120</f>
        <v>0</v>
      </c>
      <c r="Q120" s="122">
        <v>0</v>
      </c>
      <c r="R120" s="122">
        <f>$Q$120*$H$120</f>
        <v>0</v>
      </c>
      <c r="S120" s="122">
        <v>0</v>
      </c>
      <c r="T120" s="123">
        <f>$S$120*$H$120</f>
        <v>0</v>
      </c>
      <c r="AR120" s="73" t="s">
        <v>125</v>
      </c>
      <c r="AT120" s="73" t="s">
        <v>121</v>
      </c>
      <c r="AU120" s="73" t="s">
        <v>75</v>
      </c>
      <c r="AY120" s="6" t="s">
        <v>118</v>
      </c>
      <c r="BE120" s="124">
        <f>IF($N$120="základní",$J$120,0)</f>
        <v>0</v>
      </c>
      <c r="BF120" s="124">
        <f>IF($N$120="snížená",$J$120,0)</f>
        <v>0</v>
      </c>
      <c r="BG120" s="124">
        <f>IF($N$120="zákl. přenesená",$J$120,0)</f>
        <v>0</v>
      </c>
      <c r="BH120" s="124">
        <f>IF($N$120="sníž. přenesená",$J$120,0)</f>
        <v>0</v>
      </c>
      <c r="BI120" s="124">
        <f>IF($N$120="nulová",$J$120,0)</f>
        <v>0</v>
      </c>
      <c r="BJ120" s="73" t="s">
        <v>73</v>
      </c>
      <c r="BK120" s="124">
        <f>ROUND($I$120*$H$120,2)</f>
        <v>0</v>
      </c>
      <c r="BL120" s="73" t="s">
        <v>125</v>
      </c>
      <c r="BM120" s="73" t="s">
        <v>183</v>
      </c>
    </row>
    <row r="121" spans="2:65" s="6" customFormat="1" ht="38.25" customHeight="1">
      <c r="B121" s="19"/>
      <c r="D121" s="125" t="s">
        <v>127</v>
      </c>
      <c r="F121" s="126" t="s">
        <v>182</v>
      </c>
      <c r="L121" s="19"/>
      <c r="M121" s="45"/>
      <c r="T121" s="46"/>
      <c r="AT121" s="6" t="s">
        <v>127</v>
      </c>
      <c r="AU121" s="6" t="s">
        <v>75</v>
      </c>
    </row>
    <row r="122" spans="2:65" s="6" customFormat="1" ht="27" customHeight="1">
      <c r="B122" s="19"/>
      <c r="C122" s="114" t="s">
        <v>184</v>
      </c>
      <c r="D122" s="114" t="s">
        <v>121</v>
      </c>
      <c r="E122" s="115" t="s">
        <v>185</v>
      </c>
      <c r="F122" s="116" t="s">
        <v>186</v>
      </c>
      <c r="G122" s="117" t="s">
        <v>124</v>
      </c>
      <c r="H122" s="118">
        <v>1</v>
      </c>
      <c r="I122" s="119"/>
      <c r="J122" s="119">
        <f>ROUND($I$122*$H$122,2)</f>
        <v>0</v>
      </c>
      <c r="K122" s="116"/>
      <c r="L122" s="19"/>
      <c r="M122" s="120"/>
      <c r="N122" s="121" t="s">
        <v>38</v>
      </c>
      <c r="O122" s="122">
        <v>0</v>
      </c>
      <c r="P122" s="122">
        <f>$O$122*$H$122</f>
        <v>0</v>
      </c>
      <c r="Q122" s="122">
        <v>0</v>
      </c>
      <c r="R122" s="122">
        <f>$Q$122*$H$122</f>
        <v>0</v>
      </c>
      <c r="S122" s="122">
        <v>0</v>
      </c>
      <c r="T122" s="123">
        <f>$S$122*$H$122</f>
        <v>0</v>
      </c>
      <c r="AR122" s="73" t="s">
        <v>125</v>
      </c>
      <c r="AT122" s="73" t="s">
        <v>121</v>
      </c>
      <c r="AU122" s="73" t="s">
        <v>75</v>
      </c>
      <c r="AY122" s="6" t="s">
        <v>118</v>
      </c>
      <c r="BE122" s="124">
        <f>IF($N$122="základní",$J$122,0)</f>
        <v>0</v>
      </c>
      <c r="BF122" s="124">
        <f>IF($N$122="snížená",$J$122,0)</f>
        <v>0</v>
      </c>
      <c r="BG122" s="124">
        <f>IF($N$122="zákl. přenesená",$J$122,0)</f>
        <v>0</v>
      </c>
      <c r="BH122" s="124">
        <f>IF($N$122="sníž. přenesená",$J$122,0)</f>
        <v>0</v>
      </c>
      <c r="BI122" s="124">
        <f>IF($N$122="nulová",$J$122,0)</f>
        <v>0</v>
      </c>
      <c r="BJ122" s="73" t="s">
        <v>73</v>
      </c>
      <c r="BK122" s="124">
        <f>ROUND($I$122*$H$122,2)</f>
        <v>0</v>
      </c>
      <c r="BL122" s="73" t="s">
        <v>125</v>
      </c>
      <c r="BM122" s="73" t="s">
        <v>187</v>
      </c>
    </row>
    <row r="123" spans="2:65" s="6" customFormat="1" ht="27" customHeight="1">
      <c r="B123" s="19"/>
      <c r="D123" s="125" t="s">
        <v>127</v>
      </c>
      <c r="F123" s="126" t="s">
        <v>186</v>
      </c>
      <c r="L123" s="19"/>
      <c r="M123" s="45"/>
      <c r="T123" s="46"/>
      <c r="AT123" s="6" t="s">
        <v>127</v>
      </c>
      <c r="AU123" s="6" t="s">
        <v>75</v>
      </c>
    </row>
    <row r="124" spans="2:65" s="6" customFormat="1" ht="15.75" customHeight="1">
      <c r="B124" s="19"/>
      <c r="C124" s="114" t="s">
        <v>188</v>
      </c>
      <c r="D124" s="114" t="s">
        <v>121</v>
      </c>
      <c r="E124" s="115" t="s">
        <v>189</v>
      </c>
      <c r="F124" s="116" t="s">
        <v>190</v>
      </c>
      <c r="G124" s="117" t="s">
        <v>124</v>
      </c>
      <c r="H124" s="118">
        <v>1</v>
      </c>
      <c r="I124" s="119"/>
      <c r="J124" s="119">
        <f>ROUND($I$124*$H$124,2)</f>
        <v>0</v>
      </c>
      <c r="K124" s="116"/>
      <c r="L124" s="19"/>
      <c r="M124" s="120"/>
      <c r="N124" s="121" t="s">
        <v>38</v>
      </c>
      <c r="O124" s="122">
        <v>0</v>
      </c>
      <c r="P124" s="122">
        <f>$O$124*$H$124</f>
        <v>0</v>
      </c>
      <c r="Q124" s="122">
        <v>0</v>
      </c>
      <c r="R124" s="122">
        <f>$Q$124*$H$124</f>
        <v>0</v>
      </c>
      <c r="S124" s="122">
        <v>0</v>
      </c>
      <c r="T124" s="123">
        <f>$S$124*$H$124</f>
        <v>0</v>
      </c>
      <c r="AR124" s="73" t="s">
        <v>125</v>
      </c>
      <c r="AT124" s="73" t="s">
        <v>121</v>
      </c>
      <c r="AU124" s="73" t="s">
        <v>75</v>
      </c>
      <c r="AY124" s="6" t="s">
        <v>118</v>
      </c>
      <c r="BE124" s="124">
        <f>IF($N$124="základní",$J$124,0)</f>
        <v>0</v>
      </c>
      <c r="BF124" s="124">
        <f>IF($N$124="snížená",$J$124,0)</f>
        <v>0</v>
      </c>
      <c r="BG124" s="124">
        <f>IF($N$124="zákl. přenesená",$J$124,0)</f>
        <v>0</v>
      </c>
      <c r="BH124" s="124">
        <f>IF($N$124="sníž. přenesená",$J$124,0)</f>
        <v>0</v>
      </c>
      <c r="BI124" s="124">
        <f>IF($N$124="nulová",$J$124,0)</f>
        <v>0</v>
      </c>
      <c r="BJ124" s="73" t="s">
        <v>73</v>
      </c>
      <c r="BK124" s="124">
        <f>ROUND($I$124*$H$124,2)</f>
        <v>0</v>
      </c>
      <c r="BL124" s="73" t="s">
        <v>125</v>
      </c>
      <c r="BM124" s="73" t="s">
        <v>191</v>
      </c>
    </row>
    <row r="125" spans="2:65" s="6" customFormat="1" ht="16.5" customHeight="1">
      <c r="B125" s="19"/>
      <c r="D125" s="125" t="s">
        <v>127</v>
      </c>
      <c r="F125" s="126" t="s">
        <v>190</v>
      </c>
      <c r="L125" s="19"/>
      <c r="M125" s="45"/>
      <c r="T125" s="46"/>
      <c r="AT125" s="6" t="s">
        <v>127</v>
      </c>
      <c r="AU125" s="6" t="s">
        <v>75</v>
      </c>
    </row>
    <row r="126" spans="2:65" s="6" customFormat="1" ht="27" customHeight="1">
      <c r="B126" s="129"/>
      <c r="D126" s="127" t="s">
        <v>133</v>
      </c>
      <c r="E126" s="130"/>
      <c r="F126" s="131" t="s">
        <v>192</v>
      </c>
      <c r="H126" s="130"/>
      <c r="L126" s="129"/>
      <c r="M126" s="132"/>
      <c r="T126" s="133"/>
      <c r="AT126" s="130" t="s">
        <v>133</v>
      </c>
      <c r="AU126" s="130" t="s">
        <v>75</v>
      </c>
      <c r="AV126" s="130" t="s">
        <v>73</v>
      </c>
      <c r="AW126" s="130" t="s">
        <v>97</v>
      </c>
      <c r="AX126" s="130" t="s">
        <v>67</v>
      </c>
      <c r="AY126" s="130" t="s">
        <v>118</v>
      </c>
    </row>
    <row r="127" spans="2:65" s="6" customFormat="1" ht="15.75" customHeight="1">
      <c r="B127" s="129"/>
      <c r="D127" s="127" t="s">
        <v>133</v>
      </c>
      <c r="E127" s="130"/>
      <c r="F127" s="131" t="s">
        <v>179</v>
      </c>
      <c r="H127" s="130"/>
      <c r="L127" s="129"/>
      <c r="M127" s="132"/>
      <c r="T127" s="133"/>
      <c r="AT127" s="130" t="s">
        <v>133</v>
      </c>
      <c r="AU127" s="130" t="s">
        <v>75</v>
      </c>
      <c r="AV127" s="130" t="s">
        <v>73</v>
      </c>
      <c r="AW127" s="130" t="s">
        <v>97</v>
      </c>
      <c r="AX127" s="130" t="s">
        <v>67</v>
      </c>
      <c r="AY127" s="130" t="s">
        <v>118</v>
      </c>
    </row>
    <row r="128" spans="2:65" s="6" customFormat="1" ht="15.75" customHeight="1">
      <c r="B128" s="134"/>
      <c r="D128" s="127" t="s">
        <v>133</v>
      </c>
      <c r="E128" s="135"/>
      <c r="F128" s="136" t="s">
        <v>142</v>
      </c>
      <c r="H128" s="137">
        <v>1</v>
      </c>
      <c r="L128" s="134"/>
      <c r="M128" s="138"/>
      <c r="T128" s="139"/>
      <c r="AT128" s="135" t="s">
        <v>133</v>
      </c>
      <c r="AU128" s="135" t="s">
        <v>75</v>
      </c>
      <c r="AV128" s="135" t="s">
        <v>75</v>
      </c>
      <c r="AW128" s="135" t="s">
        <v>97</v>
      </c>
      <c r="AX128" s="135" t="s">
        <v>67</v>
      </c>
      <c r="AY128" s="135" t="s">
        <v>118</v>
      </c>
    </row>
    <row r="129" spans="2:51" s="6" customFormat="1" ht="15.75" customHeight="1">
      <c r="B129" s="140"/>
      <c r="D129" s="127" t="s">
        <v>133</v>
      </c>
      <c r="E129" s="141"/>
      <c r="F129" s="142" t="s">
        <v>143</v>
      </c>
      <c r="H129" s="143">
        <v>1</v>
      </c>
      <c r="L129" s="140"/>
      <c r="M129" s="146"/>
      <c r="N129" s="147"/>
      <c r="O129" s="147"/>
      <c r="P129" s="147"/>
      <c r="Q129" s="147"/>
      <c r="R129" s="147"/>
      <c r="S129" s="147"/>
      <c r="T129" s="148"/>
      <c r="AT129" s="141" t="s">
        <v>133</v>
      </c>
      <c r="AU129" s="141" t="s">
        <v>75</v>
      </c>
      <c r="AV129" s="141" t="s">
        <v>125</v>
      </c>
      <c r="AW129" s="141" t="s">
        <v>97</v>
      </c>
      <c r="AX129" s="141" t="s">
        <v>73</v>
      </c>
      <c r="AY129" s="141" t="s">
        <v>118</v>
      </c>
    </row>
    <row r="130" spans="2:51" s="6" customFormat="1" ht="7.5" customHeight="1">
      <c r="B130" s="33"/>
      <c r="C130" s="34"/>
      <c r="D130" s="34"/>
      <c r="E130" s="34"/>
      <c r="F130" s="34"/>
      <c r="G130" s="34"/>
      <c r="H130" s="34"/>
      <c r="I130" s="34"/>
      <c r="J130" s="34"/>
      <c r="K130" s="34"/>
      <c r="L130" s="19"/>
    </row>
    <row r="131" spans="2:51" s="2" customFormat="1" ht="14.25" customHeight="1"/>
  </sheetData>
  <autoFilter ref="C78:K78"/>
  <mergeCells count="9">
    <mergeCell ref="E71:H71"/>
    <mergeCell ref="G1:H1"/>
    <mergeCell ref="L2:V2"/>
    <mergeCell ref="E7:H7"/>
    <mergeCell ref="E9:H9"/>
    <mergeCell ref="E24:H24"/>
    <mergeCell ref="E45:H45"/>
    <mergeCell ref="E47:H47"/>
    <mergeCell ref="E69:H69"/>
  </mergeCells>
  <hyperlinks>
    <hyperlink ref="F1:G1" location="C2" tooltip="Krycí list soupisu" display="1) Krycí list soupisu"/>
    <hyperlink ref="G1:H1" location="C54" tooltip="Rekapitulace" display="2) Rekapitulace"/>
    <hyperlink ref="J1" location="C78"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A1:IV152"/>
  <sheetViews>
    <sheetView showGridLines="0" workbookViewId="0">
      <pane ySplit="1" topLeftCell="A2" activePane="bottomLeft" state="frozenSplit"/>
      <selection pane="bottomLeft" activeCell="A2" sqref="A2"/>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169"/>
      <c r="B1" s="166"/>
      <c r="C1" s="166"/>
      <c r="D1" s="167" t="s">
        <v>1</v>
      </c>
      <c r="E1" s="166"/>
      <c r="F1" s="168" t="s">
        <v>389</v>
      </c>
      <c r="G1" s="282" t="s">
        <v>390</v>
      </c>
      <c r="H1" s="282"/>
      <c r="I1" s="166"/>
      <c r="J1" s="168" t="s">
        <v>391</v>
      </c>
      <c r="K1" s="167" t="s">
        <v>89</v>
      </c>
      <c r="L1" s="168" t="s">
        <v>392</v>
      </c>
      <c r="M1" s="168"/>
      <c r="N1" s="168"/>
      <c r="O1" s="168"/>
      <c r="P1" s="168"/>
      <c r="Q1" s="168"/>
      <c r="R1" s="168"/>
      <c r="S1" s="168"/>
      <c r="T1" s="168"/>
      <c r="U1" s="170"/>
      <c r="V1" s="170"/>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L2" s="252" t="s">
        <v>5</v>
      </c>
      <c r="M2" s="253"/>
      <c r="N2" s="253"/>
      <c r="O2" s="253"/>
      <c r="P2" s="253"/>
      <c r="Q2" s="253"/>
      <c r="R2" s="253"/>
      <c r="S2" s="253"/>
      <c r="T2" s="253"/>
      <c r="U2" s="253"/>
      <c r="V2" s="253"/>
      <c r="AT2" s="2" t="s">
        <v>79</v>
      </c>
    </row>
    <row r="3" spans="1:256" s="2" customFormat="1" ht="7.5" customHeight="1">
      <c r="B3" s="7"/>
      <c r="C3" s="8"/>
      <c r="D3" s="8"/>
      <c r="E3" s="8"/>
      <c r="F3" s="8"/>
      <c r="G3" s="8"/>
      <c r="H3" s="8"/>
      <c r="I3" s="8"/>
      <c r="J3" s="8"/>
      <c r="K3" s="9"/>
      <c r="AT3" s="2" t="s">
        <v>75</v>
      </c>
    </row>
    <row r="4" spans="1:256" s="2" customFormat="1" ht="37.5" customHeight="1">
      <c r="B4" s="10"/>
      <c r="D4" s="11" t="s">
        <v>90</v>
      </c>
      <c r="K4" s="12"/>
      <c r="M4" s="13" t="s">
        <v>10</v>
      </c>
      <c r="AT4" s="2" t="s">
        <v>3</v>
      </c>
    </row>
    <row r="5" spans="1:256" s="2" customFormat="1" ht="7.5" customHeight="1">
      <c r="B5" s="10"/>
      <c r="K5" s="12"/>
    </row>
    <row r="6" spans="1:256" s="2" customFormat="1" ht="15.75" customHeight="1">
      <c r="B6" s="10"/>
      <c r="D6" s="17" t="s">
        <v>14</v>
      </c>
      <c r="K6" s="12"/>
    </row>
    <row r="7" spans="1:256" s="2" customFormat="1" ht="15.75" customHeight="1">
      <c r="B7" s="10"/>
      <c r="E7" s="283" t="str">
        <f>'Rekapitulace stavby'!$K$6</f>
        <v>STAVEBNÍ ÚPRAVY Č.P. 511 PRO LABORATOŘE A ONKOLOGII OBLASTNÍ NEMOCNICE JIČÍN a.s., KRÁLOVÉHRADECKÝ KRAJ</v>
      </c>
      <c r="F7" s="253"/>
      <c r="G7" s="253"/>
      <c r="H7" s="253"/>
      <c r="K7" s="12"/>
    </row>
    <row r="8" spans="1:256" s="6" customFormat="1" ht="15.75" customHeight="1">
      <c r="B8" s="19"/>
      <c r="D8" s="17" t="s">
        <v>91</v>
      </c>
      <c r="K8" s="22"/>
    </row>
    <row r="9" spans="1:256" s="6" customFormat="1" ht="37.5" customHeight="1">
      <c r="B9" s="19"/>
      <c r="E9" s="268" t="s">
        <v>193</v>
      </c>
      <c r="F9" s="263"/>
      <c r="G9" s="263"/>
      <c r="H9" s="263"/>
      <c r="K9" s="22"/>
    </row>
    <row r="10" spans="1:256" s="6" customFormat="1" ht="14.25" customHeight="1">
      <c r="B10" s="19"/>
      <c r="K10" s="22"/>
    </row>
    <row r="11" spans="1:256" s="6" customFormat="1" ht="15" customHeight="1">
      <c r="B11" s="19"/>
      <c r="D11" s="17" t="s">
        <v>16</v>
      </c>
      <c r="F11" s="15"/>
      <c r="I11" s="17" t="s">
        <v>17</v>
      </c>
      <c r="J11" s="15"/>
      <c r="K11" s="22"/>
    </row>
    <row r="12" spans="1:256" s="6" customFormat="1" ht="15" customHeight="1">
      <c r="B12" s="19"/>
      <c r="D12" s="17" t="s">
        <v>18</v>
      </c>
      <c r="F12" s="15" t="s">
        <v>19</v>
      </c>
      <c r="I12" s="17" t="s">
        <v>20</v>
      </c>
      <c r="J12" s="42" t="str">
        <f>'Rekapitulace stavby'!$AN$8</f>
        <v>03.03.2016</v>
      </c>
      <c r="K12" s="22"/>
    </row>
    <row r="13" spans="1:256" s="6" customFormat="1" ht="12" customHeight="1">
      <c r="B13" s="19"/>
      <c r="K13" s="22"/>
    </row>
    <row r="14" spans="1:256" s="6" customFormat="1" ht="15" customHeight="1">
      <c r="B14" s="19"/>
      <c r="D14" s="17" t="s">
        <v>22</v>
      </c>
      <c r="I14" s="17" t="s">
        <v>23</v>
      </c>
      <c r="J14" s="15"/>
      <c r="K14" s="22"/>
    </row>
    <row r="15" spans="1:256" s="6" customFormat="1" ht="18.75" customHeight="1">
      <c r="B15" s="19"/>
      <c r="E15" s="15" t="s">
        <v>24</v>
      </c>
      <c r="I15" s="17" t="s">
        <v>25</v>
      </c>
      <c r="J15" s="15"/>
      <c r="K15" s="22"/>
    </row>
    <row r="16" spans="1:256" s="6" customFormat="1" ht="7.5" customHeight="1">
      <c r="B16" s="19"/>
      <c r="K16" s="22"/>
    </row>
    <row r="17" spans="2:11" s="6" customFormat="1" ht="15" customHeight="1">
      <c r="B17" s="19"/>
      <c r="D17" s="17" t="s">
        <v>26</v>
      </c>
      <c r="I17" s="17" t="s">
        <v>23</v>
      </c>
      <c r="J17" s="15"/>
      <c r="K17" s="22"/>
    </row>
    <row r="18" spans="2:11" s="6" customFormat="1" ht="18.75" customHeight="1">
      <c r="B18" s="19"/>
      <c r="E18" s="15" t="s">
        <v>27</v>
      </c>
      <c r="I18" s="17" t="s">
        <v>25</v>
      </c>
      <c r="J18" s="15"/>
      <c r="K18" s="22"/>
    </row>
    <row r="19" spans="2:11" s="6" customFormat="1" ht="7.5" customHeight="1">
      <c r="B19" s="19"/>
      <c r="K19" s="22"/>
    </row>
    <row r="20" spans="2:11" s="6" customFormat="1" ht="15" customHeight="1">
      <c r="B20" s="19"/>
      <c r="D20" s="17" t="s">
        <v>28</v>
      </c>
      <c r="I20" s="17" t="s">
        <v>23</v>
      </c>
      <c r="J20" s="15"/>
      <c r="K20" s="22"/>
    </row>
    <row r="21" spans="2:11" s="6" customFormat="1" ht="18.75" customHeight="1">
      <c r="B21" s="19"/>
      <c r="E21" s="15" t="s">
        <v>29</v>
      </c>
      <c r="I21" s="17" t="s">
        <v>25</v>
      </c>
      <c r="J21" s="15"/>
      <c r="K21" s="22"/>
    </row>
    <row r="22" spans="2:11" s="6" customFormat="1" ht="7.5" customHeight="1">
      <c r="B22" s="19"/>
      <c r="K22" s="22"/>
    </row>
    <row r="23" spans="2:11" s="6" customFormat="1" ht="15" customHeight="1">
      <c r="B23" s="19"/>
      <c r="D23" s="17" t="s">
        <v>31</v>
      </c>
      <c r="K23" s="22"/>
    </row>
    <row r="24" spans="2:11" s="73" customFormat="1" ht="83.25" customHeight="1">
      <c r="B24" s="74"/>
      <c r="E24" s="278" t="s">
        <v>32</v>
      </c>
      <c r="F24" s="284"/>
      <c r="G24" s="284"/>
      <c r="H24" s="284"/>
      <c r="K24" s="75"/>
    </row>
    <row r="25" spans="2:11" s="6" customFormat="1" ht="7.5" customHeight="1">
      <c r="B25" s="19"/>
      <c r="K25" s="22"/>
    </row>
    <row r="26" spans="2:11" s="6" customFormat="1" ht="7.5" customHeight="1">
      <c r="B26" s="19"/>
      <c r="D26" s="43"/>
      <c r="E26" s="43"/>
      <c r="F26" s="43"/>
      <c r="G26" s="43"/>
      <c r="H26" s="43"/>
      <c r="I26" s="43"/>
      <c r="J26" s="43"/>
      <c r="K26" s="76"/>
    </row>
    <row r="27" spans="2:11" s="6" customFormat="1" ht="26.25" customHeight="1">
      <c r="B27" s="19"/>
      <c r="D27" s="77" t="s">
        <v>33</v>
      </c>
      <c r="J27" s="54">
        <f>ROUND($J$79,2)</f>
        <v>0</v>
      </c>
      <c r="K27" s="22"/>
    </row>
    <row r="28" spans="2:11" s="6" customFormat="1" ht="7.5" customHeight="1">
      <c r="B28" s="19"/>
      <c r="D28" s="43"/>
      <c r="E28" s="43"/>
      <c r="F28" s="43"/>
      <c r="G28" s="43"/>
      <c r="H28" s="43"/>
      <c r="I28" s="43"/>
      <c r="J28" s="43"/>
      <c r="K28" s="76"/>
    </row>
    <row r="29" spans="2:11" s="6" customFormat="1" ht="15" customHeight="1">
      <c r="B29" s="19"/>
      <c r="F29" s="23" t="s">
        <v>35</v>
      </c>
      <c r="I29" s="23" t="s">
        <v>34</v>
      </c>
      <c r="J29" s="23" t="s">
        <v>36</v>
      </c>
      <c r="K29" s="22"/>
    </row>
    <row r="30" spans="2:11" s="6" customFormat="1" ht="15" customHeight="1">
      <c r="B30" s="19"/>
      <c r="D30" s="25" t="s">
        <v>37</v>
      </c>
      <c r="E30" s="25" t="s">
        <v>38</v>
      </c>
      <c r="F30" s="78">
        <f>ROUND(SUM($BE$79:$BE$150),2)</f>
        <v>0</v>
      </c>
      <c r="I30" s="79">
        <v>0.21</v>
      </c>
      <c r="J30" s="78">
        <f>ROUND(ROUND((SUM($BE$79:$BE$150)),2)*$I$30,2)</f>
        <v>0</v>
      </c>
      <c r="K30" s="22"/>
    </row>
    <row r="31" spans="2:11" s="6" customFormat="1" ht="15" customHeight="1">
      <c r="B31" s="19"/>
      <c r="E31" s="25" t="s">
        <v>39</v>
      </c>
      <c r="F31" s="78">
        <f>ROUND(SUM($BF$79:$BF$150),2)</f>
        <v>0</v>
      </c>
      <c r="I31" s="79">
        <v>0.15</v>
      </c>
      <c r="J31" s="78">
        <f>ROUND(ROUND((SUM($BF$79:$BF$150)),2)*$I$31,2)</f>
        <v>0</v>
      </c>
      <c r="K31" s="22"/>
    </row>
    <row r="32" spans="2:11" s="6" customFormat="1" ht="15" hidden="1" customHeight="1">
      <c r="B32" s="19"/>
      <c r="E32" s="25" t="s">
        <v>40</v>
      </c>
      <c r="F32" s="78">
        <f>ROUND(SUM($BG$79:$BG$150),2)</f>
        <v>0</v>
      </c>
      <c r="I32" s="79">
        <v>0.21</v>
      </c>
      <c r="J32" s="78">
        <v>0</v>
      </c>
      <c r="K32" s="22"/>
    </row>
    <row r="33" spans="2:11" s="6" customFormat="1" ht="15" hidden="1" customHeight="1">
      <c r="B33" s="19"/>
      <c r="E33" s="25" t="s">
        <v>41</v>
      </c>
      <c r="F33" s="78">
        <f>ROUND(SUM($BH$79:$BH$150),2)</f>
        <v>0</v>
      </c>
      <c r="I33" s="79">
        <v>0.15</v>
      </c>
      <c r="J33" s="78">
        <v>0</v>
      </c>
      <c r="K33" s="22"/>
    </row>
    <row r="34" spans="2:11" s="6" customFormat="1" ht="15" hidden="1" customHeight="1">
      <c r="B34" s="19"/>
      <c r="E34" s="25" t="s">
        <v>42</v>
      </c>
      <c r="F34" s="78">
        <f>ROUND(SUM($BI$79:$BI$150),2)</f>
        <v>0</v>
      </c>
      <c r="I34" s="79">
        <v>0</v>
      </c>
      <c r="J34" s="78">
        <v>0</v>
      </c>
      <c r="K34" s="22"/>
    </row>
    <row r="35" spans="2:11" s="6" customFormat="1" ht="7.5" customHeight="1">
      <c r="B35" s="19"/>
      <c r="K35" s="22"/>
    </row>
    <row r="36" spans="2:11" s="6" customFormat="1" ht="26.25" customHeight="1">
      <c r="B36" s="19"/>
      <c r="C36" s="27"/>
      <c r="D36" s="28" t="s">
        <v>43</v>
      </c>
      <c r="E36" s="29"/>
      <c r="F36" s="29"/>
      <c r="G36" s="80" t="s">
        <v>44</v>
      </c>
      <c r="H36" s="30" t="s">
        <v>45</v>
      </c>
      <c r="I36" s="29"/>
      <c r="J36" s="31">
        <f>SUM($J$27:$J$34)</f>
        <v>0</v>
      </c>
      <c r="K36" s="81"/>
    </row>
    <row r="37" spans="2:11" s="6" customFormat="1" ht="15" customHeight="1">
      <c r="B37" s="33"/>
      <c r="C37" s="34"/>
      <c r="D37" s="34"/>
      <c r="E37" s="34"/>
      <c r="F37" s="34"/>
      <c r="G37" s="34"/>
      <c r="H37" s="34"/>
      <c r="I37" s="34"/>
      <c r="J37" s="34"/>
      <c r="K37" s="35"/>
    </row>
    <row r="41" spans="2:11" s="6" customFormat="1" ht="7.5" customHeight="1">
      <c r="B41" s="36"/>
      <c r="C41" s="37"/>
      <c r="D41" s="37"/>
      <c r="E41" s="37"/>
      <c r="F41" s="37"/>
      <c r="G41" s="37"/>
      <c r="H41" s="37"/>
      <c r="I41" s="37"/>
      <c r="J41" s="37"/>
      <c r="K41" s="82"/>
    </row>
    <row r="42" spans="2:11" s="6" customFormat="1" ht="37.5" customHeight="1">
      <c r="B42" s="19"/>
      <c r="C42" s="11" t="s">
        <v>93</v>
      </c>
      <c r="K42" s="22"/>
    </row>
    <row r="43" spans="2:11" s="6" customFormat="1" ht="7.5" customHeight="1">
      <c r="B43" s="19"/>
      <c r="K43" s="22"/>
    </row>
    <row r="44" spans="2:11" s="6" customFormat="1" ht="15" customHeight="1">
      <c r="B44" s="19"/>
      <c r="C44" s="17" t="s">
        <v>14</v>
      </c>
      <c r="K44" s="22"/>
    </row>
    <row r="45" spans="2:11" s="6" customFormat="1" ht="16.5" customHeight="1">
      <c r="B45" s="19"/>
      <c r="E45" s="283" t="str">
        <f>$E$7</f>
        <v>STAVEBNÍ ÚPRAVY Č.P. 511 PRO LABORATOŘE A ONKOLOGII OBLASTNÍ NEMOCNICE JIČÍN a.s., KRÁLOVÉHRADECKÝ KRAJ</v>
      </c>
      <c r="F45" s="263"/>
      <c r="G45" s="263"/>
      <c r="H45" s="263"/>
      <c r="K45" s="22"/>
    </row>
    <row r="46" spans="2:11" s="6" customFormat="1" ht="15" customHeight="1">
      <c r="B46" s="19"/>
      <c r="C46" s="17" t="s">
        <v>91</v>
      </c>
      <c r="K46" s="22"/>
    </row>
    <row r="47" spans="2:11" s="6" customFormat="1" ht="19.5" customHeight="1">
      <c r="B47" s="19"/>
      <c r="E47" s="268" t="str">
        <f>$E$9</f>
        <v>SO 00 - Příprava staveniště, přípravné práce</v>
      </c>
      <c r="F47" s="263"/>
      <c r="G47" s="263"/>
      <c r="H47" s="263"/>
      <c r="K47" s="22"/>
    </row>
    <row r="48" spans="2:11" s="6" customFormat="1" ht="7.5" customHeight="1">
      <c r="B48" s="19"/>
      <c r="K48" s="22"/>
    </row>
    <row r="49" spans="2:47" s="6" customFormat="1" ht="18.75" customHeight="1">
      <c r="B49" s="19"/>
      <c r="C49" s="17" t="s">
        <v>18</v>
      </c>
      <c r="F49" s="15" t="str">
        <f>$F$12</f>
        <v>Jičín</v>
      </c>
      <c r="I49" s="17" t="s">
        <v>20</v>
      </c>
      <c r="J49" s="42" t="str">
        <f>IF($J$12="","",$J$12)</f>
        <v>03.03.2016</v>
      </c>
      <c r="K49" s="22"/>
    </row>
    <row r="50" spans="2:47" s="6" customFormat="1" ht="7.5" customHeight="1">
      <c r="B50" s="19"/>
      <c r="K50" s="22"/>
    </row>
    <row r="51" spans="2:47" s="6" customFormat="1" ht="15.75" customHeight="1">
      <c r="B51" s="19"/>
      <c r="C51" s="17" t="s">
        <v>22</v>
      </c>
      <c r="F51" s="15" t="str">
        <f>$E$15</f>
        <v>KRÁLOVEHRADECKÝ KRAJ</v>
      </c>
      <c r="I51" s="17" t="s">
        <v>28</v>
      </c>
      <c r="J51" s="15" t="str">
        <f>$E$21</f>
        <v>KANIA a.s. , Ostrava</v>
      </c>
      <c r="K51" s="22"/>
    </row>
    <row r="52" spans="2:47" s="6" customFormat="1" ht="15" customHeight="1">
      <c r="B52" s="19"/>
      <c r="C52" s="17" t="s">
        <v>26</v>
      </c>
      <c r="F52" s="15" t="str">
        <f>IF($E$18="","",$E$18)</f>
        <v>Na základě výběrového řízení</v>
      </c>
      <c r="K52" s="22"/>
    </row>
    <row r="53" spans="2:47" s="6" customFormat="1" ht="11.25" customHeight="1">
      <c r="B53" s="19"/>
      <c r="K53" s="22"/>
    </row>
    <row r="54" spans="2:47" s="6" customFormat="1" ht="30" customHeight="1">
      <c r="B54" s="19"/>
      <c r="C54" s="83" t="s">
        <v>94</v>
      </c>
      <c r="D54" s="27"/>
      <c r="E54" s="27"/>
      <c r="F54" s="27"/>
      <c r="G54" s="27"/>
      <c r="H54" s="27"/>
      <c r="I54" s="27"/>
      <c r="J54" s="84" t="s">
        <v>95</v>
      </c>
      <c r="K54" s="32"/>
    </row>
    <row r="55" spans="2:47" s="6" customFormat="1" ht="11.25" customHeight="1">
      <c r="B55" s="19"/>
      <c r="K55" s="22"/>
    </row>
    <row r="56" spans="2:47" s="6" customFormat="1" ht="30" customHeight="1">
      <c r="B56" s="19"/>
      <c r="C56" s="53" t="s">
        <v>96</v>
      </c>
      <c r="J56" s="54">
        <f>$J$79</f>
        <v>0</v>
      </c>
      <c r="K56" s="22"/>
      <c r="AU56" s="6" t="s">
        <v>97</v>
      </c>
    </row>
    <row r="57" spans="2:47" s="60" customFormat="1" ht="25.5" customHeight="1">
      <c r="B57" s="85"/>
      <c r="D57" s="86" t="s">
        <v>194</v>
      </c>
      <c r="E57" s="86"/>
      <c r="F57" s="86"/>
      <c r="G57" s="86"/>
      <c r="H57" s="86"/>
      <c r="I57" s="86"/>
      <c r="J57" s="87">
        <f>$J$80</f>
        <v>0</v>
      </c>
      <c r="K57" s="88"/>
    </row>
    <row r="58" spans="2:47" s="89" customFormat="1" ht="21" customHeight="1">
      <c r="B58" s="90"/>
      <c r="D58" s="91" t="s">
        <v>195</v>
      </c>
      <c r="E58" s="91"/>
      <c r="F58" s="91"/>
      <c r="G58" s="91"/>
      <c r="H58" s="91"/>
      <c r="I58" s="91"/>
      <c r="J58" s="92">
        <f>$J$81</f>
        <v>0</v>
      </c>
      <c r="K58" s="93"/>
    </row>
    <row r="59" spans="2:47" s="60" customFormat="1" ht="25.5" customHeight="1">
      <c r="B59" s="85"/>
      <c r="D59" s="86" t="s">
        <v>196</v>
      </c>
      <c r="E59" s="86"/>
      <c r="F59" s="86"/>
      <c r="G59" s="86"/>
      <c r="H59" s="86"/>
      <c r="I59" s="86"/>
      <c r="J59" s="87">
        <f>$J$110</f>
        <v>0</v>
      </c>
      <c r="K59" s="88"/>
    </row>
    <row r="60" spans="2:47" s="6" customFormat="1" ht="22.5" customHeight="1">
      <c r="B60" s="19"/>
      <c r="K60" s="22"/>
    </row>
    <row r="61" spans="2:47" s="6" customFormat="1" ht="7.5" customHeight="1">
      <c r="B61" s="33"/>
      <c r="C61" s="34"/>
      <c r="D61" s="34"/>
      <c r="E61" s="34"/>
      <c r="F61" s="34"/>
      <c r="G61" s="34"/>
      <c r="H61" s="34"/>
      <c r="I61" s="34"/>
      <c r="J61" s="34"/>
      <c r="K61" s="35"/>
    </row>
    <row r="65" spans="2:63" s="6" customFormat="1" ht="7.5" customHeight="1">
      <c r="B65" s="36"/>
      <c r="C65" s="37"/>
      <c r="D65" s="37"/>
      <c r="E65" s="37"/>
      <c r="F65" s="37"/>
      <c r="G65" s="37"/>
      <c r="H65" s="37"/>
      <c r="I65" s="37"/>
      <c r="J65" s="37"/>
      <c r="K65" s="37"/>
      <c r="L65" s="19"/>
    </row>
    <row r="66" spans="2:63" s="6" customFormat="1" ht="37.5" customHeight="1">
      <c r="B66" s="19"/>
      <c r="C66" s="11" t="s">
        <v>101</v>
      </c>
      <c r="L66" s="19"/>
    </row>
    <row r="67" spans="2:63" s="6" customFormat="1" ht="7.5" customHeight="1">
      <c r="B67" s="19"/>
      <c r="L67" s="19"/>
    </row>
    <row r="68" spans="2:63" s="6" customFormat="1" ht="15" customHeight="1">
      <c r="B68" s="19"/>
      <c r="C68" s="17" t="s">
        <v>14</v>
      </c>
      <c r="L68" s="19"/>
    </row>
    <row r="69" spans="2:63" s="6" customFormat="1" ht="16.5" customHeight="1">
      <c r="B69" s="19"/>
      <c r="E69" s="283" t="str">
        <f>$E$7</f>
        <v>STAVEBNÍ ÚPRAVY Č.P. 511 PRO LABORATOŘE A ONKOLOGII OBLASTNÍ NEMOCNICE JIČÍN a.s., KRÁLOVÉHRADECKÝ KRAJ</v>
      </c>
      <c r="F69" s="263"/>
      <c r="G69" s="263"/>
      <c r="H69" s="263"/>
      <c r="L69" s="19"/>
    </row>
    <row r="70" spans="2:63" s="6" customFormat="1" ht="15" customHeight="1">
      <c r="B70" s="19"/>
      <c r="C70" s="17" t="s">
        <v>91</v>
      </c>
      <c r="L70" s="19"/>
    </row>
    <row r="71" spans="2:63" s="6" customFormat="1" ht="19.5" customHeight="1">
      <c r="B71" s="19"/>
      <c r="E71" s="268" t="str">
        <f>$E$9</f>
        <v>SO 00 - Příprava staveniště, přípravné práce</v>
      </c>
      <c r="F71" s="263"/>
      <c r="G71" s="263"/>
      <c r="H71" s="263"/>
      <c r="L71" s="19"/>
    </row>
    <row r="72" spans="2:63" s="6" customFormat="1" ht="7.5" customHeight="1">
      <c r="B72" s="19"/>
      <c r="L72" s="19"/>
    </row>
    <row r="73" spans="2:63" s="6" customFormat="1" ht="18.75" customHeight="1">
      <c r="B73" s="19"/>
      <c r="C73" s="17" t="s">
        <v>18</v>
      </c>
      <c r="F73" s="15" t="str">
        <f>$F$12</f>
        <v>Jičín</v>
      </c>
      <c r="I73" s="17" t="s">
        <v>20</v>
      </c>
      <c r="J73" s="42" t="str">
        <f>IF($J$12="","",$J$12)</f>
        <v>03.03.2016</v>
      </c>
      <c r="L73" s="19"/>
    </row>
    <row r="74" spans="2:63" s="6" customFormat="1" ht="7.5" customHeight="1">
      <c r="B74" s="19"/>
      <c r="L74" s="19"/>
    </row>
    <row r="75" spans="2:63" s="6" customFormat="1" ht="15.75" customHeight="1">
      <c r="B75" s="19"/>
      <c r="C75" s="17" t="s">
        <v>22</v>
      </c>
      <c r="F75" s="15" t="str">
        <f>$E$15</f>
        <v>KRÁLOVEHRADECKÝ KRAJ</v>
      </c>
      <c r="I75" s="17" t="s">
        <v>28</v>
      </c>
      <c r="J75" s="15" t="str">
        <f>$E$21</f>
        <v>KANIA a.s. , Ostrava</v>
      </c>
      <c r="L75" s="19"/>
    </row>
    <row r="76" spans="2:63" s="6" customFormat="1" ht="15" customHeight="1">
      <c r="B76" s="19"/>
      <c r="C76" s="17" t="s">
        <v>26</v>
      </c>
      <c r="F76" s="15" t="str">
        <f>IF($E$18="","",$E$18)</f>
        <v>Na základě výběrového řízení</v>
      </c>
      <c r="L76" s="19"/>
    </row>
    <row r="77" spans="2:63" s="6" customFormat="1" ht="11.25" customHeight="1">
      <c r="B77" s="19"/>
      <c r="L77" s="19"/>
    </row>
    <row r="78" spans="2:63" s="94" customFormat="1" ht="30" customHeight="1">
      <c r="B78" s="95"/>
      <c r="C78" s="96" t="s">
        <v>102</v>
      </c>
      <c r="D78" s="97" t="s">
        <v>52</v>
      </c>
      <c r="E78" s="97" t="s">
        <v>48</v>
      </c>
      <c r="F78" s="97" t="s">
        <v>103</v>
      </c>
      <c r="G78" s="97" t="s">
        <v>104</v>
      </c>
      <c r="H78" s="97" t="s">
        <v>105</v>
      </c>
      <c r="I78" s="97" t="s">
        <v>106</v>
      </c>
      <c r="J78" s="97" t="s">
        <v>107</v>
      </c>
      <c r="K78" s="98" t="s">
        <v>108</v>
      </c>
      <c r="L78" s="95"/>
      <c r="M78" s="48" t="s">
        <v>109</v>
      </c>
      <c r="N78" s="49" t="s">
        <v>37</v>
      </c>
      <c r="O78" s="49" t="s">
        <v>110</v>
      </c>
      <c r="P78" s="49" t="s">
        <v>111</v>
      </c>
      <c r="Q78" s="49" t="s">
        <v>112</v>
      </c>
      <c r="R78" s="49" t="s">
        <v>113</v>
      </c>
      <c r="S78" s="49" t="s">
        <v>114</v>
      </c>
      <c r="T78" s="50" t="s">
        <v>115</v>
      </c>
    </row>
    <row r="79" spans="2:63" s="6" customFormat="1" ht="30" customHeight="1">
      <c r="B79" s="19"/>
      <c r="C79" s="53" t="s">
        <v>96</v>
      </c>
      <c r="J79" s="99">
        <f>$BK$79</f>
        <v>0</v>
      </c>
      <c r="L79" s="19"/>
      <c r="M79" s="52"/>
      <c r="N79" s="43"/>
      <c r="O79" s="43"/>
      <c r="P79" s="100">
        <f>$P$80+$P$110</f>
        <v>0</v>
      </c>
      <c r="Q79" s="43"/>
      <c r="R79" s="100">
        <f>$R$80+$R$110</f>
        <v>0</v>
      </c>
      <c r="S79" s="43"/>
      <c r="T79" s="101">
        <f>$T$80+$T$110</f>
        <v>0</v>
      </c>
      <c r="AT79" s="6" t="s">
        <v>66</v>
      </c>
      <c r="AU79" s="6" t="s">
        <v>97</v>
      </c>
      <c r="BK79" s="102">
        <f>$BK$80+$BK$110</f>
        <v>0</v>
      </c>
    </row>
    <row r="80" spans="2:63" s="103" customFormat="1" ht="37.5" customHeight="1">
      <c r="B80" s="104"/>
      <c r="D80" s="105" t="s">
        <v>66</v>
      </c>
      <c r="E80" s="106" t="s">
        <v>197</v>
      </c>
      <c r="F80" s="106" t="s">
        <v>198</v>
      </c>
      <c r="J80" s="107">
        <f>$BK$80</f>
        <v>0</v>
      </c>
      <c r="L80" s="104"/>
      <c r="M80" s="108"/>
      <c r="P80" s="109">
        <f>$P$81</f>
        <v>0</v>
      </c>
      <c r="R80" s="109">
        <f>$R$81</f>
        <v>0</v>
      </c>
      <c r="T80" s="110">
        <f>$T$81</f>
        <v>0</v>
      </c>
      <c r="AR80" s="105" t="s">
        <v>73</v>
      </c>
      <c r="AT80" s="105" t="s">
        <v>66</v>
      </c>
      <c r="AU80" s="105" t="s">
        <v>67</v>
      </c>
      <c r="AY80" s="105" t="s">
        <v>118</v>
      </c>
      <c r="BK80" s="111">
        <f>$BK$81</f>
        <v>0</v>
      </c>
    </row>
    <row r="81" spans="2:65" s="103" customFormat="1" ht="21" customHeight="1">
      <c r="B81" s="104"/>
      <c r="D81" s="105" t="s">
        <v>66</v>
      </c>
      <c r="E81" s="112" t="s">
        <v>73</v>
      </c>
      <c r="F81" s="112" t="s">
        <v>199</v>
      </c>
      <c r="J81" s="113">
        <f>$BK$81</f>
        <v>0</v>
      </c>
      <c r="L81" s="104"/>
      <c r="M81" s="108"/>
      <c r="P81" s="109">
        <f>SUM($P$82:$P$109)</f>
        <v>0</v>
      </c>
      <c r="R81" s="109">
        <f>SUM($R$82:$R$109)</f>
        <v>0</v>
      </c>
      <c r="T81" s="110">
        <f>SUM($T$82:$T$109)</f>
        <v>0</v>
      </c>
      <c r="AR81" s="105" t="s">
        <v>73</v>
      </c>
      <c r="AT81" s="105" t="s">
        <v>66</v>
      </c>
      <c r="AU81" s="105" t="s">
        <v>73</v>
      </c>
      <c r="AY81" s="105" t="s">
        <v>118</v>
      </c>
      <c r="BK81" s="111">
        <f>SUM($BK$82:$BK$109)</f>
        <v>0</v>
      </c>
    </row>
    <row r="82" spans="2:65" s="6" customFormat="1" ht="15.75" customHeight="1">
      <c r="B82" s="19"/>
      <c r="C82" s="114" t="s">
        <v>73</v>
      </c>
      <c r="D82" s="114" t="s">
        <v>121</v>
      </c>
      <c r="E82" s="115" t="s">
        <v>200</v>
      </c>
      <c r="F82" s="116" t="s">
        <v>201</v>
      </c>
      <c r="G82" s="117" t="s">
        <v>202</v>
      </c>
      <c r="H82" s="118">
        <v>1</v>
      </c>
      <c r="I82" s="119"/>
      <c r="J82" s="119">
        <f>ROUND($I$82*$H$82,2)</f>
        <v>0</v>
      </c>
      <c r="K82" s="116"/>
      <c r="L82" s="19"/>
      <c r="M82" s="120"/>
      <c r="N82" s="121" t="s">
        <v>38</v>
      </c>
      <c r="O82" s="122">
        <v>0</v>
      </c>
      <c r="P82" s="122">
        <f>$O$82*$H$82</f>
        <v>0</v>
      </c>
      <c r="Q82" s="122">
        <v>0</v>
      </c>
      <c r="R82" s="122">
        <f>$Q$82*$H$82</f>
        <v>0</v>
      </c>
      <c r="S82" s="122">
        <v>0</v>
      </c>
      <c r="T82" s="123">
        <f>$S$82*$H$82</f>
        <v>0</v>
      </c>
      <c r="AR82" s="73" t="s">
        <v>125</v>
      </c>
      <c r="AT82" s="73" t="s">
        <v>121</v>
      </c>
      <c r="AU82" s="73" t="s">
        <v>75</v>
      </c>
      <c r="AY82" s="6" t="s">
        <v>118</v>
      </c>
      <c r="BE82" s="124">
        <f>IF($N$82="základní",$J$82,0)</f>
        <v>0</v>
      </c>
      <c r="BF82" s="124">
        <f>IF($N$82="snížená",$J$82,0)</f>
        <v>0</v>
      </c>
      <c r="BG82" s="124">
        <f>IF($N$82="zákl. přenesená",$J$82,0)</f>
        <v>0</v>
      </c>
      <c r="BH82" s="124">
        <f>IF($N$82="sníž. přenesená",$J$82,0)</f>
        <v>0</v>
      </c>
      <c r="BI82" s="124">
        <f>IF($N$82="nulová",$J$82,0)</f>
        <v>0</v>
      </c>
      <c r="BJ82" s="73" t="s">
        <v>73</v>
      </c>
      <c r="BK82" s="124">
        <f>ROUND($I$82*$H$82,2)</f>
        <v>0</v>
      </c>
      <c r="BL82" s="73" t="s">
        <v>125</v>
      </c>
      <c r="BM82" s="73" t="s">
        <v>203</v>
      </c>
    </row>
    <row r="83" spans="2:65" s="6" customFormat="1" ht="15.75" customHeight="1">
      <c r="B83" s="129"/>
      <c r="D83" s="125" t="s">
        <v>133</v>
      </c>
      <c r="E83" s="131"/>
      <c r="F83" s="131" t="s">
        <v>204</v>
      </c>
      <c r="H83" s="130"/>
      <c r="L83" s="129"/>
      <c r="M83" s="132"/>
      <c r="T83" s="133"/>
      <c r="AT83" s="130" t="s">
        <v>133</v>
      </c>
      <c r="AU83" s="130" t="s">
        <v>75</v>
      </c>
      <c r="AV83" s="130" t="s">
        <v>73</v>
      </c>
      <c r="AW83" s="130" t="s">
        <v>97</v>
      </c>
      <c r="AX83" s="130" t="s">
        <v>67</v>
      </c>
      <c r="AY83" s="130" t="s">
        <v>118</v>
      </c>
    </row>
    <row r="84" spans="2:65" s="6" customFormat="1" ht="15.75" customHeight="1">
      <c r="B84" s="134"/>
      <c r="D84" s="127" t="s">
        <v>133</v>
      </c>
      <c r="E84" s="135"/>
      <c r="F84" s="136" t="s">
        <v>142</v>
      </c>
      <c r="H84" s="137">
        <v>1</v>
      </c>
      <c r="L84" s="134"/>
      <c r="M84" s="138"/>
      <c r="T84" s="139"/>
      <c r="AT84" s="135" t="s">
        <v>133</v>
      </c>
      <c r="AU84" s="135" t="s">
        <v>75</v>
      </c>
      <c r="AV84" s="135" t="s">
        <v>75</v>
      </c>
      <c r="AW84" s="135" t="s">
        <v>97</v>
      </c>
      <c r="AX84" s="135" t="s">
        <v>67</v>
      </c>
      <c r="AY84" s="135" t="s">
        <v>118</v>
      </c>
    </row>
    <row r="85" spans="2:65" s="6" customFormat="1" ht="15.75" customHeight="1">
      <c r="B85" s="140"/>
      <c r="D85" s="127" t="s">
        <v>133</v>
      </c>
      <c r="E85" s="141"/>
      <c r="F85" s="142" t="s">
        <v>143</v>
      </c>
      <c r="H85" s="143">
        <v>1</v>
      </c>
      <c r="L85" s="140"/>
      <c r="M85" s="144"/>
      <c r="T85" s="145"/>
      <c r="AT85" s="141" t="s">
        <v>133</v>
      </c>
      <c r="AU85" s="141" t="s">
        <v>75</v>
      </c>
      <c r="AV85" s="141" t="s">
        <v>125</v>
      </c>
      <c r="AW85" s="141" t="s">
        <v>97</v>
      </c>
      <c r="AX85" s="141" t="s">
        <v>73</v>
      </c>
      <c r="AY85" s="141" t="s">
        <v>118</v>
      </c>
    </row>
    <row r="86" spans="2:65" s="6" customFormat="1" ht="15.75" customHeight="1">
      <c r="B86" s="19"/>
      <c r="C86" s="114" t="s">
        <v>75</v>
      </c>
      <c r="D86" s="114" t="s">
        <v>121</v>
      </c>
      <c r="E86" s="115" t="s">
        <v>205</v>
      </c>
      <c r="F86" s="116" t="s">
        <v>206</v>
      </c>
      <c r="G86" s="117" t="s">
        <v>202</v>
      </c>
      <c r="H86" s="118">
        <v>1</v>
      </c>
      <c r="I86" s="119"/>
      <c r="J86" s="119">
        <f>ROUND($I$86*$H$86,2)</f>
        <v>0</v>
      </c>
      <c r="K86" s="116"/>
      <c r="L86" s="19"/>
      <c r="M86" s="120"/>
      <c r="N86" s="121" t="s">
        <v>38</v>
      </c>
      <c r="O86" s="122">
        <v>0</v>
      </c>
      <c r="P86" s="122">
        <f>$O$86*$H$86</f>
        <v>0</v>
      </c>
      <c r="Q86" s="122">
        <v>0</v>
      </c>
      <c r="R86" s="122">
        <f>$Q$86*$H$86</f>
        <v>0</v>
      </c>
      <c r="S86" s="122">
        <v>0</v>
      </c>
      <c r="T86" s="123">
        <f>$S$86*$H$86</f>
        <v>0</v>
      </c>
      <c r="AR86" s="73" t="s">
        <v>125</v>
      </c>
      <c r="AT86" s="73" t="s">
        <v>121</v>
      </c>
      <c r="AU86" s="73" t="s">
        <v>75</v>
      </c>
      <c r="AY86" s="6" t="s">
        <v>118</v>
      </c>
      <c r="BE86" s="124">
        <f>IF($N$86="základní",$J$86,0)</f>
        <v>0</v>
      </c>
      <c r="BF86" s="124">
        <f>IF($N$86="snížená",$J$86,0)</f>
        <v>0</v>
      </c>
      <c r="BG86" s="124">
        <f>IF($N$86="zákl. přenesená",$J$86,0)</f>
        <v>0</v>
      </c>
      <c r="BH86" s="124">
        <f>IF($N$86="sníž. přenesená",$J$86,0)</f>
        <v>0</v>
      </c>
      <c r="BI86" s="124">
        <f>IF($N$86="nulová",$J$86,0)</f>
        <v>0</v>
      </c>
      <c r="BJ86" s="73" t="s">
        <v>73</v>
      </c>
      <c r="BK86" s="124">
        <f>ROUND($I$86*$H$86,2)</f>
        <v>0</v>
      </c>
      <c r="BL86" s="73" t="s">
        <v>125</v>
      </c>
      <c r="BM86" s="73" t="s">
        <v>207</v>
      </c>
    </row>
    <row r="87" spans="2:65" s="6" customFormat="1" ht="15.75" customHeight="1">
      <c r="B87" s="129"/>
      <c r="D87" s="125" t="s">
        <v>133</v>
      </c>
      <c r="E87" s="131"/>
      <c r="F87" s="131" t="s">
        <v>204</v>
      </c>
      <c r="H87" s="130"/>
      <c r="L87" s="129"/>
      <c r="M87" s="132"/>
      <c r="T87" s="133"/>
      <c r="AT87" s="130" t="s">
        <v>133</v>
      </c>
      <c r="AU87" s="130" t="s">
        <v>75</v>
      </c>
      <c r="AV87" s="130" t="s">
        <v>73</v>
      </c>
      <c r="AW87" s="130" t="s">
        <v>97</v>
      </c>
      <c r="AX87" s="130" t="s">
        <v>67</v>
      </c>
      <c r="AY87" s="130" t="s">
        <v>118</v>
      </c>
    </row>
    <row r="88" spans="2:65" s="6" customFormat="1" ht="15.75" customHeight="1">
      <c r="B88" s="134"/>
      <c r="D88" s="127" t="s">
        <v>133</v>
      </c>
      <c r="E88" s="135"/>
      <c r="F88" s="136" t="s">
        <v>142</v>
      </c>
      <c r="H88" s="137">
        <v>1</v>
      </c>
      <c r="L88" s="134"/>
      <c r="M88" s="138"/>
      <c r="T88" s="139"/>
      <c r="AT88" s="135" t="s">
        <v>133</v>
      </c>
      <c r="AU88" s="135" t="s">
        <v>75</v>
      </c>
      <c r="AV88" s="135" t="s">
        <v>75</v>
      </c>
      <c r="AW88" s="135" t="s">
        <v>97</v>
      </c>
      <c r="AX88" s="135" t="s">
        <v>67</v>
      </c>
      <c r="AY88" s="135" t="s">
        <v>118</v>
      </c>
    </row>
    <row r="89" spans="2:65" s="6" customFormat="1" ht="15.75" customHeight="1">
      <c r="B89" s="140"/>
      <c r="D89" s="127" t="s">
        <v>133</v>
      </c>
      <c r="E89" s="141"/>
      <c r="F89" s="142" t="s">
        <v>143</v>
      </c>
      <c r="H89" s="143">
        <v>1</v>
      </c>
      <c r="L89" s="140"/>
      <c r="M89" s="144"/>
      <c r="T89" s="145"/>
      <c r="AT89" s="141" t="s">
        <v>133</v>
      </c>
      <c r="AU89" s="141" t="s">
        <v>75</v>
      </c>
      <c r="AV89" s="141" t="s">
        <v>125</v>
      </c>
      <c r="AW89" s="141" t="s">
        <v>97</v>
      </c>
      <c r="AX89" s="141" t="s">
        <v>73</v>
      </c>
      <c r="AY89" s="141" t="s">
        <v>118</v>
      </c>
    </row>
    <row r="90" spans="2:65" s="6" customFormat="1" ht="27" customHeight="1">
      <c r="B90" s="19"/>
      <c r="C90" s="114" t="s">
        <v>144</v>
      </c>
      <c r="D90" s="114" t="s">
        <v>121</v>
      </c>
      <c r="E90" s="115" t="s">
        <v>208</v>
      </c>
      <c r="F90" s="116" t="s">
        <v>209</v>
      </c>
      <c r="G90" s="117" t="s">
        <v>202</v>
      </c>
      <c r="H90" s="118">
        <v>1</v>
      </c>
      <c r="I90" s="119"/>
      <c r="J90" s="119">
        <f>ROUND($I$90*$H$90,2)</f>
        <v>0</v>
      </c>
      <c r="K90" s="116"/>
      <c r="L90" s="19"/>
      <c r="M90" s="120"/>
      <c r="N90" s="121" t="s">
        <v>38</v>
      </c>
      <c r="O90" s="122">
        <v>0</v>
      </c>
      <c r="P90" s="122">
        <f>$O$90*$H$90</f>
        <v>0</v>
      </c>
      <c r="Q90" s="122">
        <v>0</v>
      </c>
      <c r="R90" s="122">
        <f>$Q$90*$H$90</f>
        <v>0</v>
      </c>
      <c r="S90" s="122">
        <v>0</v>
      </c>
      <c r="T90" s="123">
        <f>$S$90*$H$90</f>
        <v>0</v>
      </c>
      <c r="AR90" s="73" t="s">
        <v>125</v>
      </c>
      <c r="AT90" s="73" t="s">
        <v>121</v>
      </c>
      <c r="AU90" s="73" t="s">
        <v>75</v>
      </c>
      <c r="AY90" s="6" t="s">
        <v>118</v>
      </c>
      <c r="BE90" s="124">
        <f>IF($N$90="základní",$J$90,0)</f>
        <v>0</v>
      </c>
      <c r="BF90" s="124">
        <f>IF($N$90="snížená",$J$90,0)</f>
        <v>0</v>
      </c>
      <c r="BG90" s="124">
        <f>IF($N$90="zákl. přenesená",$J$90,0)</f>
        <v>0</v>
      </c>
      <c r="BH90" s="124">
        <f>IF($N$90="sníž. přenesená",$J$90,0)</f>
        <v>0</v>
      </c>
      <c r="BI90" s="124">
        <f>IF($N$90="nulová",$J$90,0)</f>
        <v>0</v>
      </c>
      <c r="BJ90" s="73" t="s">
        <v>73</v>
      </c>
      <c r="BK90" s="124">
        <f>ROUND($I$90*$H$90,2)</f>
        <v>0</v>
      </c>
      <c r="BL90" s="73" t="s">
        <v>125</v>
      </c>
      <c r="BM90" s="73" t="s">
        <v>210</v>
      </c>
    </row>
    <row r="91" spans="2:65" s="6" customFormat="1" ht="15.75" customHeight="1">
      <c r="B91" s="129"/>
      <c r="D91" s="125" t="s">
        <v>133</v>
      </c>
      <c r="E91" s="131"/>
      <c r="F91" s="131" t="s">
        <v>204</v>
      </c>
      <c r="H91" s="130"/>
      <c r="L91" s="129"/>
      <c r="M91" s="132"/>
      <c r="T91" s="133"/>
      <c r="AT91" s="130" t="s">
        <v>133</v>
      </c>
      <c r="AU91" s="130" t="s">
        <v>75</v>
      </c>
      <c r="AV91" s="130" t="s">
        <v>73</v>
      </c>
      <c r="AW91" s="130" t="s">
        <v>97</v>
      </c>
      <c r="AX91" s="130" t="s">
        <v>67</v>
      </c>
      <c r="AY91" s="130" t="s">
        <v>118</v>
      </c>
    </row>
    <row r="92" spans="2:65" s="6" customFormat="1" ht="15.75" customHeight="1">
      <c r="B92" s="134"/>
      <c r="D92" s="127" t="s">
        <v>133</v>
      </c>
      <c r="E92" s="135"/>
      <c r="F92" s="136" t="s">
        <v>142</v>
      </c>
      <c r="H92" s="137">
        <v>1</v>
      </c>
      <c r="L92" s="134"/>
      <c r="M92" s="138"/>
      <c r="T92" s="139"/>
      <c r="AT92" s="135" t="s">
        <v>133</v>
      </c>
      <c r="AU92" s="135" t="s">
        <v>75</v>
      </c>
      <c r="AV92" s="135" t="s">
        <v>75</v>
      </c>
      <c r="AW92" s="135" t="s">
        <v>97</v>
      </c>
      <c r="AX92" s="135" t="s">
        <v>67</v>
      </c>
      <c r="AY92" s="135" t="s">
        <v>118</v>
      </c>
    </row>
    <row r="93" spans="2:65" s="6" customFormat="1" ht="15.75" customHeight="1">
      <c r="B93" s="140"/>
      <c r="D93" s="127" t="s">
        <v>133</v>
      </c>
      <c r="E93" s="141"/>
      <c r="F93" s="142" t="s">
        <v>143</v>
      </c>
      <c r="H93" s="143">
        <v>1</v>
      </c>
      <c r="L93" s="140"/>
      <c r="M93" s="144"/>
      <c r="T93" s="145"/>
      <c r="AT93" s="141" t="s">
        <v>133</v>
      </c>
      <c r="AU93" s="141" t="s">
        <v>75</v>
      </c>
      <c r="AV93" s="141" t="s">
        <v>125</v>
      </c>
      <c r="AW93" s="141" t="s">
        <v>97</v>
      </c>
      <c r="AX93" s="141" t="s">
        <v>73</v>
      </c>
      <c r="AY93" s="141" t="s">
        <v>118</v>
      </c>
    </row>
    <row r="94" spans="2:65" s="6" customFormat="1" ht="27" customHeight="1">
      <c r="B94" s="19"/>
      <c r="C94" s="114" t="s">
        <v>125</v>
      </c>
      <c r="D94" s="114" t="s">
        <v>121</v>
      </c>
      <c r="E94" s="115" t="s">
        <v>211</v>
      </c>
      <c r="F94" s="116" t="s">
        <v>212</v>
      </c>
      <c r="G94" s="117" t="s">
        <v>202</v>
      </c>
      <c r="H94" s="118">
        <v>1</v>
      </c>
      <c r="I94" s="119"/>
      <c r="J94" s="119">
        <f>ROUND($I$94*$H$94,2)</f>
        <v>0</v>
      </c>
      <c r="K94" s="116"/>
      <c r="L94" s="19"/>
      <c r="M94" s="120"/>
      <c r="N94" s="121" t="s">
        <v>38</v>
      </c>
      <c r="O94" s="122">
        <v>0</v>
      </c>
      <c r="P94" s="122">
        <f>$O$94*$H$94</f>
        <v>0</v>
      </c>
      <c r="Q94" s="122">
        <v>0</v>
      </c>
      <c r="R94" s="122">
        <f>$Q$94*$H$94</f>
        <v>0</v>
      </c>
      <c r="S94" s="122">
        <v>0</v>
      </c>
      <c r="T94" s="123">
        <f>$S$94*$H$94</f>
        <v>0</v>
      </c>
      <c r="AR94" s="73" t="s">
        <v>125</v>
      </c>
      <c r="AT94" s="73" t="s">
        <v>121</v>
      </c>
      <c r="AU94" s="73" t="s">
        <v>75</v>
      </c>
      <c r="AY94" s="6" t="s">
        <v>118</v>
      </c>
      <c r="BE94" s="124">
        <f>IF($N$94="základní",$J$94,0)</f>
        <v>0</v>
      </c>
      <c r="BF94" s="124">
        <f>IF($N$94="snížená",$J$94,0)</f>
        <v>0</v>
      </c>
      <c r="BG94" s="124">
        <f>IF($N$94="zákl. přenesená",$J$94,0)</f>
        <v>0</v>
      </c>
      <c r="BH94" s="124">
        <f>IF($N$94="sníž. přenesená",$J$94,0)</f>
        <v>0</v>
      </c>
      <c r="BI94" s="124">
        <f>IF($N$94="nulová",$J$94,0)</f>
        <v>0</v>
      </c>
      <c r="BJ94" s="73" t="s">
        <v>73</v>
      </c>
      <c r="BK94" s="124">
        <f>ROUND($I$94*$H$94,2)</f>
        <v>0</v>
      </c>
      <c r="BL94" s="73" t="s">
        <v>125</v>
      </c>
      <c r="BM94" s="73" t="s">
        <v>213</v>
      </c>
    </row>
    <row r="95" spans="2:65" s="6" customFormat="1" ht="15.75" customHeight="1">
      <c r="B95" s="129"/>
      <c r="D95" s="125" t="s">
        <v>133</v>
      </c>
      <c r="E95" s="131"/>
      <c r="F95" s="131" t="s">
        <v>204</v>
      </c>
      <c r="H95" s="130"/>
      <c r="L95" s="129"/>
      <c r="M95" s="132"/>
      <c r="T95" s="133"/>
      <c r="AT95" s="130" t="s">
        <v>133</v>
      </c>
      <c r="AU95" s="130" t="s">
        <v>75</v>
      </c>
      <c r="AV95" s="130" t="s">
        <v>73</v>
      </c>
      <c r="AW95" s="130" t="s">
        <v>97</v>
      </c>
      <c r="AX95" s="130" t="s">
        <v>67</v>
      </c>
      <c r="AY95" s="130" t="s">
        <v>118</v>
      </c>
    </row>
    <row r="96" spans="2:65" s="6" customFormat="1" ht="15.75" customHeight="1">
      <c r="B96" s="134"/>
      <c r="D96" s="127" t="s">
        <v>133</v>
      </c>
      <c r="E96" s="135"/>
      <c r="F96" s="136" t="s">
        <v>142</v>
      </c>
      <c r="H96" s="137">
        <v>1</v>
      </c>
      <c r="L96" s="134"/>
      <c r="M96" s="138"/>
      <c r="T96" s="139"/>
      <c r="AT96" s="135" t="s">
        <v>133</v>
      </c>
      <c r="AU96" s="135" t="s">
        <v>75</v>
      </c>
      <c r="AV96" s="135" t="s">
        <v>75</v>
      </c>
      <c r="AW96" s="135" t="s">
        <v>97</v>
      </c>
      <c r="AX96" s="135" t="s">
        <v>67</v>
      </c>
      <c r="AY96" s="135" t="s">
        <v>118</v>
      </c>
    </row>
    <row r="97" spans="2:65" s="6" customFormat="1" ht="15.75" customHeight="1">
      <c r="B97" s="140"/>
      <c r="D97" s="127" t="s">
        <v>133</v>
      </c>
      <c r="E97" s="141"/>
      <c r="F97" s="142" t="s">
        <v>143</v>
      </c>
      <c r="H97" s="143">
        <v>1</v>
      </c>
      <c r="L97" s="140"/>
      <c r="M97" s="144"/>
      <c r="T97" s="145"/>
      <c r="AT97" s="141" t="s">
        <v>133</v>
      </c>
      <c r="AU97" s="141" t="s">
        <v>75</v>
      </c>
      <c r="AV97" s="141" t="s">
        <v>125</v>
      </c>
      <c r="AW97" s="141" t="s">
        <v>97</v>
      </c>
      <c r="AX97" s="141" t="s">
        <v>73</v>
      </c>
      <c r="AY97" s="141" t="s">
        <v>118</v>
      </c>
    </row>
    <row r="98" spans="2:65" s="6" customFormat="1" ht="15.75" customHeight="1">
      <c r="B98" s="19"/>
      <c r="C98" s="114" t="s">
        <v>117</v>
      </c>
      <c r="D98" s="114" t="s">
        <v>121</v>
      </c>
      <c r="E98" s="115" t="s">
        <v>214</v>
      </c>
      <c r="F98" s="116" t="s">
        <v>215</v>
      </c>
      <c r="G98" s="117" t="s">
        <v>202</v>
      </c>
      <c r="H98" s="118">
        <v>1</v>
      </c>
      <c r="I98" s="119"/>
      <c r="J98" s="119">
        <f>ROUND($I$98*$H$98,2)</f>
        <v>0</v>
      </c>
      <c r="K98" s="116"/>
      <c r="L98" s="19"/>
      <c r="M98" s="120"/>
      <c r="N98" s="121" t="s">
        <v>38</v>
      </c>
      <c r="O98" s="122">
        <v>0</v>
      </c>
      <c r="P98" s="122">
        <f>$O$98*$H$98</f>
        <v>0</v>
      </c>
      <c r="Q98" s="122">
        <v>0</v>
      </c>
      <c r="R98" s="122">
        <f>$Q$98*$H$98</f>
        <v>0</v>
      </c>
      <c r="S98" s="122">
        <v>0</v>
      </c>
      <c r="T98" s="123">
        <f>$S$98*$H$98</f>
        <v>0</v>
      </c>
      <c r="AR98" s="73" t="s">
        <v>125</v>
      </c>
      <c r="AT98" s="73" t="s">
        <v>121</v>
      </c>
      <c r="AU98" s="73" t="s">
        <v>75</v>
      </c>
      <c r="AY98" s="6" t="s">
        <v>118</v>
      </c>
      <c r="BE98" s="124">
        <f>IF($N$98="základní",$J$98,0)</f>
        <v>0</v>
      </c>
      <c r="BF98" s="124">
        <f>IF($N$98="snížená",$J$98,0)</f>
        <v>0</v>
      </c>
      <c r="BG98" s="124">
        <f>IF($N$98="zákl. přenesená",$J$98,0)</f>
        <v>0</v>
      </c>
      <c r="BH98" s="124">
        <f>IF($N$98="sníž. přenesená",$J$98,0)</f>
        <v>0</v>
      </c>
      <c r="BI98" s="124">
        <f>IF($N$98="nulová",$J$98,0)</f>
        <v>0</v>
      </c>
      <c r="BJ98" s="73" t="s">
        <v>73</v>
      </c>
      <c r="BK98" s="124">
        <f>ROUND($I$98*$H$98,2)</f>
        <v>0</v>
      </c>
      <c r="BL98" s="73" t="s">
        <v>125</v>
      </c>
      <c r="BM98" s="73" t="s">
        <v>216</v>
      </c>
    </row>
    <row r="99" spans="2:65" s="6" customFormat="1" ht="15.75" customHeight="1">
      <c r="B99" s="129"/>
      <c r="D99" s="125" t="s">
        <v>133</v>
      </c>
      <c r="E99" s="131"/>
      <c r="F99" s="131" t="s">
        <v>204</v>
      </c>
      <c r="H99" s="130"/>
      <c r="L99" s="129"/>
      <c r="M99" s="132"/>
      <c r="T99" s="133"/>
      <c r="AT99" s="130" t="s">
        <v>133</v>
      </c>
      <c r="AU99" s="130" t="s">
        <v>75</v>
      </c>
      <c r="AV99" s="130" t="s">
        <v>73</v>
      </c>
      <c r="AW99" s="130" t="s">
        <v>97</v>
      </c>
      <c r="AX99" s="130" t="s">
        <v>67</v>
      </c>
      <c r="AY99" s="130" t="s">
        <v>118</v>
      </c>
    </row>
    <row r="100" spans="2:65" s="6" customFormat="1" ht="15.75" customHeight="1">
      <c r="B100" s="134"/>
      <c r="D100" s="127" t="s">
        <v>133</v>
      </c>
      <c r="E100" s="135"/>
      <c r="F100" s="136" t="s">
        <v>142</v>
      </c>
      <c r="H100" s="137">
        <v>1</v>
      </c>
      <c r="L100" s="134"/>
      <c r="M100" s="138"/>
      <c r="T100" s="139"/>
      <c r="AT100" s="135" t="s">
        <v>133</v>
      </c>
      <c r="AU100" s="135" t="s">
        <v>75</v>
      </c>
      <c r="AV100" s="135" t="s">
        <v>75</v>
      </c>
      <c r="AW100" s="135" t="s">
        <v>97</v>
      </c>
      <c r="AX100" s="135" t="s">
        <v>67</v>
      </c>
      <c r="AY100" s="135" t="s">
        <v>118</v>
      </c>
    </row>
    <row r="101" spans="2:65" s="6" customFormat="1" ht="15.75" customHeight="1">
      <c r="B101" s="140"/>
      <c r="D101" s="127" t="s">
        <v>133</v>
      </c>
      <c r="E101" s="141"/>
      <c r="F101" s="142" t="s">
        <v>143</v>
      </c>
      <c r="H101" s="143">
        <v>1</v>
      </c>
      <c r="L101" s="140"/>
      <c r="M101" s="144"/>
      <c r="T101" s="145"/>
      <c r="AT101" s="141" t="s">
        <v>133</v>
      </c>
      <c r="AU101" s="141" t="s">
        <v>75</v>
      </c>
      <c r="AV101" s="141" t="s">
        <v>125</v>
      </c>
      <c r="AW101" s="141" t="s">
        <v>97</v>
      </c>
      <c r="AX101" s="141" t="s">
        <v>73</v>
      </c>
      <c r="AY101" s="141" t="s">
        <v>118</v>
      </c>
    </row>
    <row r="102" spans="2:65" s="6" customFormat="1" ht="15.75" customHeight="1">
      <c r="B102" s="19"/>
      <c r="C102" s="114" t="s">
        <v>157</v>
      </c>
      <c r="D102" s="114" t="s">
        <v>121</v>
      </c>
      <c r="E102" s="115" t="s">
        <v>217</v>
      </c>
      <c r="F102" s="116" t="s">
        <v>218</v>
      </c>
      <c r="G102" s="117" t="s">
        <v>202</v>
      </c>
      <c r="H102" s="118">
        <v>2</v>
      </c>
      <c r="I102" s="119"/>
      <c r="J102" s="119">
        <f>ROUND($I$102*$H$102,2)</f>
        <v>0</v>
      </c>
      <c r="K102" s="116"/>
      <c r="L102" s="19"/>
      <c r="M102" s="120"/>
      <c r="N102" s="121" t="s">
        <v>38</v>
      </c>
      <c r="O102" s="122">
        <v>0</v>
      </c>
      <c r="P102" s="122">
        <f>$O$102*$H$102</f>
        <v>0</v>
      </c>
      <c r="Q102" s="122">
        <v>0</v>
      </c>
      <c r="R102" s="122">
        <f>$Q$102*$H$102</f>
        <v>0</v>
      </c>
      <c r="S102" s="122">
        <v>0</v>
      </c>
      <c r="T102" s="123">
        <f>$S$102*$H$102</f>
        <v>0</v>
      </c>
      <c r="AR102" s="73" t="s">
        <v>125</v>
      </c>
      <c r="AT102" s="73" t="s">
        <v>121</v>
      </c>
      <c r="AU102" s="73" t="s">
        <v>75</v>
      </c>
      <c r="AY102" s="6" t="s">
        <v>118</v>
      </c>
      <c r="BE102" s="124">
        <f>IF($N$102="základní",$J$102,0)</f>
        <v>0</v>
      </c>
      <c r="BF102" s="124">
        <f>IF($N$102="snížená",$J$102,0)</f>
        <v>0</v>
      </c>
      <c r="BG102" s="124">
        <f>IF($N$102="zákl. přenesená",$J$102,0)</f>
        <v>0</v>
      </c>
      <c r="BH102" s="124">
        <f>IF($N$102="sníž. přenesená",$J$102,0)</f>
        <v>0</v>
      </c>
      <c r="BI102" s="124">
        <f>IF($N$102="nulová",$J$102,0)</f>
        <v>0</v>
      </c>
      <c r="BJ102" s="73" t="s">
        <v>73</v>
      </c>
      <c r="BK102" s="124">
        <f>ROUND($I$102*$H$102,2)</f>
        <v>0</v>
      </c>
      <c r="BL102" s="73" t="s">
        <v>125</v>
      </c>
      <c r="BM102" s="73" t="s">
        <v>219</v>
      </c>
    </row>
    <row r="103" spans="2:65" s="6" customFormat="1" ht="15.75" customHeight="1">
      <c r="B103" s="129"/>
      <c r="D103" s="125" t="s">
        <v>133</v>
      </c>
      <c r="E103" s="131"/>
      <c r="F103" s="131" t="s">
        <v>204</v>
      </c>
      <c r="H103" s="130"/>
      <c r="L103" s="129"/>
      <c r="M103" s="132"/>
      <c r="T103" s="133"/>
      <c r="AT103" s="130" t="s">
        <v>133</v>
      </c>
      <c r="AU103" s="130" t="s">
        <v>75</v>
      </c>
      <c r="AV103" s="130" t="s">
        <v>73</v>
      </c>
      <c r="AW103" s="130" t="s">
        <v>97</v>
      </c>
      <c r="AX103" s="130" t="s">
        <v>67</v>
      </c>
      <c r="AY103" s="130" t="s">
        <v>118</v>
      </c>
    </row>
    <row r="104" spans="2:65" s="6" customFormat="1" ht="15.75" customHeight="1">
      <c r="B104" s="134"/>
      <c r="D104" s="127" t="s">
        <v>133</v>
      </c>
      <c r="E104" s="135"/>
      <c r="F104" s="136" t="s">
        <v>220</v>
      </c>
      <c r="H104" s="137">
        <v>2</v>
      </c>
      <c r="L104" s="134"/>
      <c r="M104" s="138"/>
      <c r="T104" s="139"/>
      <c r="AT104" s="135" t="s">
        <v>133</v>
      </c>
      <c r="AU104" s="135" t="s">
        <v>75</v>
      </c>
      <c r="AV104" s="135" t="s">
        <v>75</v>
      </c>
      <c r="AW104" s="135" t="s">
        <v>97</v>
      </c>
      <c r="AX104" s="135" t="s">
        <v>67</v>
      </c>
      <c r="AY104" s="135" t="s">
        <v>118</v>
      </c>
    </row>
    <row r="105" spans="2:65" s="6" customFormat="1" ht="15.75" customHeight="1">
      <c r="B105" s="140"/>
      <c r="D105" s="127" t="s">
        <v>133</v>
      </c>
      <c r="E105" s="141"/>
      <c r="F105" s="142" t="s">
        <v>143</v>
      </c>
      <c r="H105" s="143">
        <v>2</v>
      </c>
      <c r="L105" s="140"/>
      <c r="M105" s="144"/>
      <c r="T105" s="145"/>
      <c r="AT105" s="141" t="s">
        <v>133</v>
      </c>
      <c r="AU105" s="141" t="s">
        <v>75</v>
      </c>
      <c r="AV105" s="141" t="s">
        <v>125</v>
      </c>
      <c r="AW105" s="141" t="s">
        <v>97</v>
      </c>
      <c r="AX105" s="141" t="s">
        <v>73</v>
      </c>
      <c r="AY105" s="141" t="s">
        <v>118</v>
      </c>
    </row>
    <row r="106" spans="2:65" s="6" customFormat="1" ht="27" customHeight="1">
      <c r="B106" s="19"/>
      <c r="C106" s="114" t="s">
        <v>161</v>
      </c>
      <c r="D106" s="114" t="s">
        <v>121</v>
      </c>
      <c r="E106" s="115" t="s">
        <v>221</v>
      </c>
      <c r="F106" s="116" t="s">
        <v>222</v>
      </c>
      <c r="G106" s="117" t="s">
        <v>202</v>
      </c>
      <c r="H106" s="118">
        <v>1</v>
      </c>
      <c r="I106" s="119"/>
      <c r="J106" s="119">
        <f>ROUND($I$106*$H$106,2)</f>
        <v>0</v>
      </c>
      <c r="K106" s="116"/>
      <c r="L106" s="19"/>
      <c r="M106" s="120"/>
      <c r="N106" s="121" t="s">
        <v>38</v>
      </c>
      <c r="O106" s="122">
        <v>0</v>
      </c>
      <c r="P106" s="122">
        <f>$O$106*$H$106</f>
        <v>0</v>
      </c>
      <c r="Q106" s="122">
        <v>0</v>
      </c>
      <c r="R106" s="122">
        <f>$Q$106*$H$106</f>
        <v>0</v>
      </c>
      <c r="S106" s="122">
        <v>0</v>
      </c>
      <c r="T106" s="123">
        <f>$S$106*$H$106</f>
        <v>0</v>
      </c>
      <c r="AR106" s="73" t="s">
        <v>125</v>
      </c>
      <c r="AT106" s="73" t="s">
        <v>121</v>
      </c>
      <c r="AU106" s="73" t="s">
        <v>75</v>
      </c>
      <c r="AY106" s="6" t="s">
        <v>118</v>
      </c>
      <c r="BE106" s="124">
        <f>IF($N$106="základní",$J$106,0)</f>
        <v>0</v>
      </c>
      <c r="BF106" s="124">
        <f>IF($N$106="snížená",$J$106,0)</f>
        <v>0</v>
      </c>
      <c r="BG106" s="124">
        <f>IF($N$106="zákl. přenesená",$J$106,0)</f>
        <v>0</v>
      </c>
      <c r="BH106" s="124">
        <f>IF($N$106="sníž. přenesená",$J$106,0)</f>
        <v>0</v>
      </c>
      <c r="BI106" s="124">
        <f>IF($N$106="nulová",$J$106,0)</f>
        <v>0</v>
      </c>
      <c r="BJ106" s="73" t="s">
        <v>73</v>
      </c>
      <c r="BK106" s="124">
        <f>ROUND($I$106*$H$106,2)</f>
        <v>0</v>
      </c>
      <c r="BL106" s="73" t="s">
        <v>125</v>
      </c>
      <c r="BM106" s="73" t="s">
        <v>223</v>
      </c>
    </row>
    <row r="107" spans="2:65" s="6" customFormat="1" ht="15.75" customHeight="1">
      <c r="B107" s="129"/>
      <c r="D107" s="125" t="s">
        <v>133</v>
      </c>
      <c r="E107" s="131"/>
      <c r="F107" s="131" t="s">
        <v>204</v>
      </c>
      <c r="H107" s="130"/>
      <c r="L107" s="129"/>
      <c r="M107" s="132"/>
      <c r="T107" s="133"/>
      <c r="AT107" s="130" t="s">
        <v>133</v>
      </c>
      <c r="AU107" s="130" t="s">
        <v>75</v>
      </c>
      <c r="AV107" s="130" t="s">
        <v>73</v>
      </c>
      <c r="AW107" s="130" t="s">
        <v>97</v>
      </c>
      <c r="AX107" s="130" t="s">
        <v>67</v>
      </c>
      <c r="AY107" s="130" t="s">
        <v>118</v>
      </c>
    </row>
    <row r="108" spans="2:65" s="6" customFormat="1" ht="15.75" customHeight="1">
      <c r="B108" s="134"/>
      <c r="D108" s="127" t="s">
        <v>133</v>
      </c>
      <c r="E108" s="135"/>
      <c r="F108" s="136" t="s">
        <v>142</v>
      </c>
      <c r="H108" s="137">
        <v>1</v>
      </c>
      <c r="L108" s="134"/>
      <c r="M108" s="138"/>
      <c r="T108" s="139"/>
      <c r="AT108" s="135" t="s">
        <v>133</v>
      </c>
      <c r="AU108" s="135" t="s">
        <v>75</v>
      </c>
      <c r="AV108" s="135" t="s">
        <v>75</v>
      </c>
      <c r="AW108" s="135" t="s">
        <v>97</v>
      </c>
      <c r="AX108" s="135" t="s">
        <v>67</v>
      </c>
      <c r="AY108" s="135" t="s">
        <v>118</v>
      </c>
    </row>
    <row r="109" spans="2:65" s="6" customFormat="1" ht="15.75" customHeight="1">
      <c r="B109" s="140"/>
      <c r="D109" s="127" t="s">
        <v>133</v>
      </c>
      <c r="E109" s="141"/>
      <c r="F109" s="142" t="s">
        <v>143</v>
      </c>
      <c r="H109" s="143">
        <v>1</v>
      </c>
      <c r="L109" s="140"/>
      <c r="M109" s="144"/>
      <c r="T109" s="145"/>
      <c r="AT109" s="141" t="s">
        <v>133</v>
      </c>
      <c r="AU109" s="141" t="s">
        <v>75</v>
      </c>
      <c r="AV109" s="141" t="s">
        <v>125</v>
      </c>
      <c r="AW109" s="141" t="s">
        <v>97</v>
      </c>
      <c r="AX109" s="141" t="s">
        <v>73</v>
      </c>
      <c r="AY109" s="141" t="s">
        <v>118</v>
      </c>
    </row>
    <row r="110" spans="2:65" s="103" customFormat="1" ht="37.5" customHeight="1">
      <c r="B110" s="104"/>
      <c r="D110" s="105" t="s">
        <v>66</v>
      </c>
      <c r="E110" s="106" t="s">
        <v>224</v>
      </c>
      <c r="F110" s="106" t="s">
        <v>225</v>
      </c>
      <c r="J110" s="107">
        <f>$BK$110</f>
        <v>0</v>
      </c>
      <c r="L110" s="104"/>
      <c r="M110" s="108"/>
      <c r="P110" s="109">
        <f>SUM($P$111:$P$150)</f>
        <v>0</v>
      </c>
      <c r="R110" s="109">
        <f>SUM($R$111:$R$150)</f>
        <v>0</v>
      </c>
      <c r="T110" s="110">
        <f>SUM($T$111:$T$150)</f>
        <v>0</v>
      </c>
      <c r="AR110" s="105" t="s">
        <v>125</v>
      </c>
      <c r="AT110" s="105" t="s">
        <v>66</v>
      </c>
      <c r="AU110" s="105" t="s">
        <v>67</v>
      </c>
      <c r="AY110" s="105" t="s">
        <v>118</v>
      </c>
      <c r="BK110" s="111">
        <f>SUM($BK$111:$BK$150)</f>
        <v>0</v>
      </c>
    </row>
    <row r="111" spans="2:65" s="6" customFormat="1" ht="15.75" customHeight="1">
      <c r="B111" s="19"/>
      <c r="C111" s="114" t="s">
        <v>165</v>
      </c>
      <c r="D111" s="114" t="s">
        <v>121</v>
      </c>
      <c r="E111" s="115" t="s">
        <v>226</v>
      </c>
      <c r="F111" s="116" t="s">
        <v>227</v>
      </c>
      <c r="G111" s="117" t="s">
        <v>124</v>
      </c>
      <c r="H111" s="118">
        <v>1</v>
      </c>
      <c r="I111" s="119"/>
      <c r="J111" s="119">
        <f>ROUND($I$111*$H$111,2)</f>
        <v>0</v>
      </c>
      <c r="K111" s="116"/>
      <c r="L111" s="19"/>
      <c r="M111" s="120"/>
      <c r="N111" s="121" t="s">
        <v>38</v>
      </c>
      <c r="O111" s="122">
        <v>0</v>
      </c>
      <c r="P111" s="122">
        <f>$O$111*$H$111</f>
        <v>0</v>
      </c>
      <c r="Q111" s="122">
        <v>0</v>
      </c>
      <c r="R111" s="122">
        <f>$Q$111*$H$111</f>
        <v>0</v>
      </c>
      <c r="S111" s="122">
        <v>0</v>
      </c>
      <c r="T111" s="123">
        <f>$S$111*$H$111</f>
        <v>0</v>
      </c>
      <c r="AR111" s="73" t="s">
        <v>228</v>
      </c>
      <c r="AT111" s="73" t="s">
        <v>121</v>
      </c>
      <c r="AU111" s="73" t="s">
        <v>73</v>
      </c>
      <c r="AY111" s="6" t="s">
        <v>118</v>
      </c>
      <c r="BE111" s="124">
        <f>IF($N$111="základní",$J$111,0)</f>
        <v>0</v>
      </c>
      <c r="BF111" s="124">
        <f>IF($N$111="snížená",$J$111,0)</f>
        <v>0</v>
      </c>
      <c r="BG111" s="124">
        <f>IF($N$111="zákl. přenesená",$J$111,0)</f>
        <v>0</v>
      </c>
      <c r="BH111" s="124">
        <f>IF($N$111="sníž. přenesená",$J$111,0)</f>
        <v>0</v>
      </c>
      <c r="BI111" s="124">
        <f>IF($N$111="nulová",$J$111,0)</f>
        <v>0</v>
      </c>
      <c r="BJ111" s="73" t="s">
        <v>73</v>
      </c>
      <c r="BK111" s="124">
        <f>ROUND($I$111*$H$111,2)</f>
        <v>0</v>
      </c>
      <c r="BL111" s="73" t="s">
        <v>228</v>
      </c>
      <c r="BM111" s="73" t="s">
        <v>229</v>
      </c>
    </row>
    <row r="112" spans="2:65" s="6" customFormat="1" ht="98.25" customHeight="1">
      <c r="B112" s="19"/>
      <c r="D112" s="125" t="s">
        <v>128</v>
      </c>
      <c r="F112" s="128" t="s">
        <v>230</v>
      </c>
      <c r="L112" s="19"/>
      <c r="M112" s="45"/>
      <c r="T112" s="46"/>
      <c r="AT112" s="6" t="s">
        <v>128</v>
      </c>
      <c r="AU112" s="6" t="s">
        <v>73</v>
      </c>
    </row>
    <row r="113" spans="2:65" s="6" customFormat="1" ht="15.75" customHeight="1">
      <c r="B113" s="129"/>
      <c r="D113" s="127" t="s">
        <v>133</v>
      </c>
      <c r="E113" s="130"/>
      <c r="F113" s="131" t="s">
        <v>204</v>
      </c>
      <c r="H113" s="130"/>
      <c r="L113" s="129"/>
      <c r="M113" s="132"/>
      <c r="T113" s="133"/>
      <c r="AT113" s="130" t="s">
        <v>133</v>
      </c>
      <c r="AU113" s="130" t="s">
        <v>73</v>
      </c>
      <c r="AV113" s="130" t="s">
        <v>73</v>
      </c>
      <c r="AW113" s="130" t="s">
        <v>97</v>
      </c>
      <c r="AX113" s="130" t="s">
        <v>67</v>
      </c>
      <c r="AY113" s="130" t="s">
        <v>118</v>
      </c>
    </row>
    <row r="114" spans="2:65" s="6" customFormat="1" ht="15.75" customHeight="1">
      <c r="B114" s="134"/>
      <c r="D114" s="127" t="s">
        <v>133</v>
      </c>
      <c r="E114" s="135"/>
      <c r="F114" s="136" t="s">
        <v>142</v>
      </c>
      <c r="H114" s="137">
        <v>1</v>
      </c>
      <c r="L114" s="134"/>
      <c r="M114" s="138"/>
      <c r="T114" s="139"/>
      <c r="AT114" s="135" t="s">
        <v>133</v>
      </c>
      <c r="AU114" s="135" t="s">
        <v>73</v>
      </c>
      <c r="AV114" s="135" t="s">
        <v>75</v>
      </c>
      <c r="AW114" s="135" t="s">
        <v>97</v>
      </c>
      <c r="AX114" s="135" t="s">
        <v>67</v>
      </c>
      <c r="AY114" s="135" t="s">
        <v>118</v>
      </c>
    </row>
    <row r="115" spans="2:65" s="6" customFormat="1" ht="15.75" customHeight="1">
      <c r="B115" s="140"/>
      <c r="D115" s="127" t="s">
        <v>133</v>
      </c>
      <c r="E115" s="141"/>
      <c r="F115" s="142" t="s">
        <v>143</v>
      </c>
      <c r="H115" s="143">
        <v>1</v>
      </c>
      <c r="L115" s="140"/>
      <c r="M115" s="144"/>
      <c r="T115" s="145"/>
      <c r="AT115" s="141" t="s">
        <v>133</v>
      </c>
      <c r="AU115" s="141" t="s">
        <v>73</v>
      </c>
      <c r="AV115" s="141" t="s">
        <v>125</v>
      </c>
      <c r="AW115" s="141" t="s">
        <v>97</v>
      </c>
      <c r="AX115" s="141" t="s">
        <v>73</v>
      </c>
      <c r="AY115" s="141" t="s">
        <v>118</v>
      </c>
    </row>
    <row r="116" spans="2:65" s="6" customFormat="1" ht="15.75" customHeight="1">
      <c r="B116" s="19"/>
      <c r="C116" s="114" t="s">
        <v>169</v>
      </c>
      <c r="D116" s="114" t="s">
        <v>121</v>
      </c>
      <c r="E116" s="115" t="s">
        <v>231</v>
      </c>
      <c r="F116" s="116" t="s">
        <v>232</v>
      </c>
      <c r="G116" s="117" t="s">
        <v>124</v>
      </c>
      <c r="H116" s="118">
        <v>1</v>
      </c>
      <c r="I116" s="119"/>
      <c r="J116" s="119">
        <f>ROUND($I$116*$H$116,2)</f>
        <v>0</v>
      </c>
      <c r="K116" s="116"/>
      <c r="L116" s="19"/>
      <c r="M116" s="120"/>
      <c r="N116" s="121" t="s">
        <v>38</v>
      </c>
      <c r="O116" s="122">
        <v>0</v>
      </c>
      <c r="P116" s="122">
        <f>$O$116*$H$116</f>
        <v>0</v>
      </c>
      <c r="Q116" s="122">
        <v>0</v>
      </c>
      <c r="R116" s="122">
        <f>$Q$116*$H$116</f>
        <v>0</v>
      </c>
      <c r="S116" s="122">
        <v>0</v>
      </c>
      <c r="T116" s="123">
        <f>$S$116*$H$116</f>
        <v>0</v>
      </c>
      <c r="AR116" s="73" t="s">
        <v>228</v>
      </c>
      <c r="AT116" s="73" t="s">
        <v>121</v>
      </c>
      <c r="AU116" s="73" t="s">
        <v>73</v>
      </c>
      <c r="AY116" s="6" t="s">
        <v>118</v>
      </c>
      <c r="BE116" s="124">
        <f>IF($N$116="základní",$J$116,0)</f>
        <v>0</v>
      </c>
      <c r="BF116" s="124">
        <f>IF($N$116="snížená",$J$116,0)</f>
        <v>0</v>
      </c>
      <c r="BG116" s="124">
        <f>IF($N$116="zákl. přenesená",$J$116,0)</f>
        <v>0</v>
      </c>
      <c r="BH116" s="124">
        <f>IF($N$116="sníž. přenesená",$J$116,0)</f>
        <v>0</v>
      </c>
      <c r="BI116" s="124">
        <f>IF($N$116="nulová",$J$116,0)</f>
        <v>0</v>
      </c>
      <c r="BJ116" s="73" t="s">
        <v>73</v>
      </c>
      <c r="BK116" s="124">
        <f>ROUND($I$116*$H$116,2)</f>
        <v>0</v>
      </c>
      <c r="BL116" s="73" t="s">
        <v>228</v>
      </c>
      <c r="BM116" s="73" t="s">
        <v>233</v>
      </c>
    </row>
    <row r="117" spans="2:65" s="6" customFormat="1" ht="57.75" customHeight="1">
      <c r="B117" s="19"/>
      <c r="D117" s="125" t="s">
        <v>128</v>
      </c>
      <c r="F117" s="128" t="s">
        <v>234</v>
      </c>
      <c r="L117" s="19"/>
      <c r="M117" s="45"/>
      <c r="T117" s="46"/>
      <c r="AT117" s="6" t="s">
        <v>128</v>
      </c>
      <c r="AU117" s="6" t="s">
        <v>73</v>
      </c>
    </row>
    <row r="118" spans="2:65" s="6" customFormat="1" ht="15.75" customHeight="1">
      <c r="B118" s="129"/>
      <c r="D118" s="127" t="s">
        <v>133</v>
      </c>
      <c r="E118" s="130"/>
      <c r="F118" s="131" t="s">
        <v>204</v>
      </c>
      <c r="H118" s="130"/>
      <c r="L118" s="129"/>
      <c r="M118" s="132"/>
      <c r="T118" s="133"/>
      <c r="AT118" s="130" t="s">
        <v>133</v>
      </c>
      <c r="AU118" s="130" t="s">
        <v>73</v>
      </c>
      <c r="AV118" s="130" t="s">
        <v>73</v>
      </c>
      <c r="AW118" s="130" t="s">
        <v>97</v>
      </c>
      <c r="AX118" s="130" t="s">
        <v>67</v>
      </c>
      <c r="AY118" s="130" t="s">
        <v>118</v>
      </c>
    </row>
    <row r="119" spans="2:65" s="6" customFormat="1" ht="15.75" customHeight="1">
      <c r="B119" s="134"/>
      <c r="D119" s="127" t="s">
        <v>133</v>
      </c>
      <c r="E119" s="135"/>
      <c r="F119" s="136" t="s">
        <v>142</v>
      </c>
      <c r="H119" s="137">
        <v>1</v>
      </c>
      <c r="L119" s="134"/>
      <c r="M119" s="138"/>
      <c r="T119" s="139"/>
      <c r="AT119" s="135" t="s">
        <v>133</v>
      </c>
      <c r="AU119" s="135" t="s">
        <v>73</v>
      </c>
      <c r="AV119" s="135" t="s">
        <v>75</v>
      </c>
      <c r="AW119" s="135" t="s">
        <v>97</v>
      </c>
      <c r="AX119" s="135" t="s">
        <v>67</v>
      </c>
      <c r="AY119" s="135" t="s">
        <v>118</v>
      </c>
    </row>
    <row r="120" spans="2:65" s="6" customFormat="1" ht="15.75" customHeight="1">
      <c r="B120" s="140"/>
      <c r="D120" s="127" t="s">
        <v>133</v>
      </c>
      <c r="E120" s="141"/>
      <c r="F120" s="142" t="s">
        <v>143</v>
      </c>
      <c r="H120" s="143">
        <v>1</v>
      </c>
      <c r="L120" s="140"/>
      <c r="M120" s="144"/>
      <c r="T120" s="145"/>
      <c r="AT120" s="141" t="s">
        <v>133</v>
      </c>
      <c r="AU120" s="141" t="s">
        <v>73</v>
      </c>
      <c r="AV120" s="141" t="s">
        <v>125</v>
      </c>
      <c r="AW120" s="141" t="s">
        <v>97</v>
      </c>
      <c r="AX120" s="141" t="s">
        <v>73</v>
      </c>
      <c r="AY120" s="141" t="s">
        <v>118</v>
      </c>
    </row>
    <row r="121" spans="2:65" s="6" customFormat="1" ht="15.75" customHeight="1">
      <c r="B121" s="19"/>
      <c r="C121" s="114" t="s">
        <v>173</v>
      </c>
      <c r="D121" s="114" t="s">
        <v>121</v>
      </c>
      <c r="E121" s="115" t="s">
        <v>235</v>
      </c>
      <c r="F121" s="116" t="s">
        <v>236</v>
      </c>
      <c r="G121" s="117" t="s">
        <v>124</v>
      </c>
      <c r="H121" s="118">
        <v>1</v>
      </c>
      <c r="I121" s="119"/>
      <c r="J121" s="119">
        <f>ROUND($I$121*$H$121,2)</f>
        <v>0</v>
      </c>
      <c r="K121" s="116"/>
      <c r="L121" s="19"/>
      <c r="M121" s="120"/>
      <c r="N121" s="121" t="s">
        <v>38</v>
      </c>
      <c r="O121" s="122">
        <v>0</v>
      </c>
      <c r="P121" s="122">
        <f>$O$121*$H$121</f>
        <v>0</v>
      </c>
      <c r="Q121" s="122">
        <v>0</v>
      </c>
      <c r="R121" s="122">
        <f>$Q$121*$H$121</f>
        <v>0</v>
      </c>
      <c r="S121" s="122">
        <v>0</v>
      </c>
      <c r="T121" s="123">
        <f>$S$121*$H$121</f>
        <v>0</v>
      </c>
      <c r="AR121" s="73" t="s">
        <v>228</v>
      </c>
      <c r="AT121" s="73" t="s">
        <v>121</v>
      </c>
      <c r="AU121" s="73" t="s">
        <v>73</v>
      </c>
      <c r="AY121" s="6" t="s">
        <v>118</v>
      </c>
      <c r="BE121" s="124">
        <f>IF($N$121="základní",$J$121,0)</f>
        <v>0</v>
      </c>
      <c r="BF121" s="124">
        <f>IF($N$121="snížená",$J$121,0)</f>
        <v>0</v>
      </c>
      <c r="BG121" s="124">
        <f>IF($N$121="zákl. přenesená",$J$121,0)</f>
        <v>0</v>
      </c>
      <c r="BH121" s="124">
        <f>IF($N$121="sníž. přenesená",$J$121,0)</f>
        <v>0</v>
      </c>
      <c r="BI121" s="124">
        <f>IF($N$121="nulová",$J$121,0)</f>
        <v>0</v>
      </c>
      <c r="BJ121" s="73" t="s">
        <v>73</v>
      </c>
      <c r="BK121" s="124">
        <f>ROUND($I$121*$H$121,2)</f>
        <v>0</v>
      </c>
      <c r="BL121" s="73" t="s">
        <v>228</v>
      </c>
      <c r="BM121" s="73" t="s">
        <v>237</v>
      </c>
    </row>
    <row r="122" spans="2:65" s="6" customFormat="1" ht="111.75" customHeight="1">
      <c r="B122" s="19"/>
      <c r="D122" s="125" t="s">
        <v>128</v>
      </c>
      <c r="F122" s="128" t="s">
        <v>238</v>
      </c>
      <c r="L122" s="19"/>
      <c r="M122" s="45"/>
      <c r="T122" s="46"/>
      <c r="AT122" s="6" t="s">
        <v>128</v>
      </c>
      <c r="AU122" s="6" t="s">
        <v>73</v>
      </c>
    </row>
    <row r="123" spans="2:65" s="6" customFormat="1" ht="15.75" customHeight="1">
      <c r="B123" s="129"/>
      <c r="D123" s="127" t="s">
        <v>133</v>
      </c>
      <c r="E123" s="130"/>
      <c r="F123" s="131" t="s">
        <v>204</v>
      </c>
      <c r="H123" s="130"/>
      <c r="L123" s="129"/>
      <c r="M123" s="132"/>
      <c r="T123" s="133"/>
      <c r="AT123" s="130" t="s">
        <v>133</v>
      </c>
      <c r="AU123" s="130" t="s">
        <v>73</v>
      </c>
      <c r="AV123" s="130" t="s">
        <v>73</v>
      </c>
      <c r="AW123" s="130" t="s">
        <v>97</v>
      </c>
      <c r="AX123" s="130" t="s">
        <v>67</v>
      </c>
      <c r="AY123" s="130" t="s">
        <v>118</v>
      </c>
    </row>
    <row r="124" spans="2:65" s="6" customFormat="1" ht="15.75" customHeight="1">
      <c r="B124" s="134"/>
      <c r="D124" s="127" t="s">
        <v>133</v>
      </c>
      <c r="E124" s="135"/>
      <c r="F124" s="136" t="s">
        <v>142</v>
      </c>
      <c r="H124" s="137">
        <v>1</v>
      </c>
      <c r="L124" s="134"/>
      <c r="M124" s="138"/>
      <c r="T124" s="139"/>
      <c r="AT124" s="135" t="s">
        <v>133</v>
      </c>
      <c r="AU124" s="135" t="s">
        <v>73</v>
      </c>
      <c r="AV124" s="135" t="s">
        <v>75</v>
      </c>
      <c r="AW124" s="135" t="s">
        <v>97</v>
      </c>
      <c r="AX124" s="135" t="s">
        <v>67</v>
      </c>
      <c r="AY124" s="135" t="s">
        <v>118</v>
      </c>
    </row>
    <row r="125" spans="2:65" s="6" customFormat="1" ht="15.75" customHeight="1">
      <c r="B125" s="140"/>
      <c r="D125" s="127" t="s">
        <v>133</v>
      </c>
      <c r="E125" s="141"/>
      <c r="F125" s="142" t="s">
        <v>143</v>
      </c>
      <c r="H125" s="143">
        <v>1</v>
      </c>
      <c r="L125" s="140"/>
      <c r="M125" s="144"/>
      <c r="T125" s="145"/>
      <c r="AT125" s="141" t="s">
        <v>133</v>
      </c>
      <c r="AU125" s="141" t="s">
        <v>73</v>
      </c>
      <c r="AV125" s="141" t="s">
        <v>125</v>
      </c>
      <c r="AW125" s="141" t="s">
        <v>97</v>
      </c>
      <c r="AX125" s="141" t="s">
        <v>73</v>
      </c>
      <c r="AY125" s="141" t="s">
        <v>118</v>
      </c>
    </row>
    <row r="126" spans="2:65" s="6" customFormat="1" ht="15.75" customHeight="1">
      <c r="B126" s="19"/>
      <c r="C126" s="114" t="s">
        <v>180</v>
      </c>
      <c r="D126" s="114" t="s">
        <v>121</v>
      </c>
      <c r="E126" s="115" t="s">
        <v>239</v>
      </c>
      <c r="F126" s="116" t="s">
        <v>240</v>
      </c>
      <c r="G126" s="117" t="s">
        <v>124</v>
      </c>
      <c r="H126" s="118">
        <v>1</v>
      </c>
      <c r="I126" s="119"/>
      <c r="J126" s="119">
        <f>ROUND($I$126*$H$126,2)</f>
        <v>0</v>
      </c>
      <c r="K126" s="116"/>
      <c r="L126" s="19"/>
      <c r="M126" s="120"/>
      <c r="N126" s="121" t="s">
        <v>38</v>
      </c>
      <c r="O126" s="122">
        <v>0</v>
      </c>
      <c r="P126" s="122">
        <f>$O$126*$H$126</f>
        <v>0</v>
      </c>
      <c r="Q126" s="122">
        <v>0</v>
      </c>
      <c r="R126" s="122">
        <f>$Q$126*$H$126</f>
        <v>0</v>
      </c>
      <c r="S126" s="122">
        <v>0</v>
      </c>
      <c r="T126" s="123">
        <f>$S$126*$H$126</f>
        <v>0</v>
      </c>
      <c r="AR126" s="73" t="s">
        <v>228</v>
      </c>
      <c r="AT126" s="73" t="s">
        <v>121</v>
      </c>
      <c r="AU126" s="73" t="s">
        <v>73</v>
      </c>
      <c r="AY126" s="6" t="s">
        <v>118</v>
      </c>
      <c r="BE126" s="124">
        <f>IF($N$126="základní",$J$126,0)</f>
        <v>0</v>
      </c>
      <c r="BF126" s="124">
        <f>IF($N$126="snížená",$J$126,0)</f>
        <v>0</v>
      </c>
      <c r="BG126" s="124">
        <f>IF($N$126="zákl. přenesená",$J$126,0)</f>
        <v>0</v>
      </c>
      <c r="BH126" s="124">
        <f>IF($N$126="sníž. přenesená",$J$126,0)</f>
        <v>0</v>
      </c>
      <c r="BI126" s="124">
        <f>IF($N$126="nulová",$J$126,0)</f>
        <v>0</v>
      </c>
      <c r="BJ126" s="73" t="s">
        <v>73</v>
      </c>
      <c r="BK126" s="124">
        <f>ROUND($I$126*$H$126,2)</f>
        <v>0</v>
      </c>
      <c r="BL126" s="73" t="s">
        <v>228</v>
      </c>
      <c r="BM126" s="73" t="s">
        <v>241</v>
      </c>
    </row>
    <row r="127" spans="2:65" s="6" customFormat="1" ht="57.75" customHeight="1">
      <c r="B127" s="19"/>
      <c r="D127" s="125" t="s">
        <v>128</v>
      </c>
      <c r="F127" s="128" t="s">
        <v>242</v>
      </c>
      <c r="L127" s="19"/>
      <c r="M127" s="45"/>
      <c r="T127" s="46"/>
      <c r="AT127" s="6" t="s">
        <v>128</v>
      </c>
      <c r="AU127" s="6" t="s">
        <v>73</v>
      </c>
    </row>
    <row r="128" spans="2:65" s="6" customFormat="1" ht="15.75" customHeight="1">
      <c r="B128" s="129"/>
      <c r="D128" s="127" t="s">
        <v>133</v>
      </c>
      <c r="E128" s="130"/>
      <c r="F128" s="131" t="s">
        <v>204</v>
      </c>
      <c r="H128" s="130"/>
      <c r="L128" s="129"/>
      <c r="M128" s="132"/>
      <c r="T128" s="133"/>
      <c r="AT128" s="130" t="s">
        <v>133</v>
      </c>
      <c r="AU128" s="130" t="s">
        <v>73</v>
      </c>
      <c r="AV128" s="130" t="s">
        <v>73</v>
      </c>
      <c r="AW128" s="130" t="s">
        <v>97</v>
      </c>
      <c r="AX128" s="130" t="s">
        <v>67</v>
      </c>
      <c r="AY128" s="130" t="s">
        <v>118</v>
      </c>
    </row>
    <row r="129" spans="2:65" s="6" customFormat="1" ht="15.75" customHeight="1">
      <c r="B129" s="134"/>
      <c r="D129" s="127" t="s">
        <v>133</v>
      </c>
      <c r="E129" s="135"/>
      <c r="F129" s="136" t="s">
        <v>142</v>
      </c>
      <c r="H129" s="137">
        <v>1</v>
      </c>
      <c r="L129" s="134"/>
      <c r="M129" s="138"/>
      <c r="T129" s="139"/>
      <c r="AT129" s="135" t="s">
        <v>133</v>
      </c>
      <c r="AU129" s="135" t="s">
        <v>73</v>
      </c>
      <c r="AV129" s="135" t="s">
        <v>75</v>
      </c>
      <c r="AW129" s="135" t="s">
        <v>97</v>
      </c>
      <c r="AX129" s="135" t="s">
        <v>67</v>
      </c>
      <c r="AY129" s="135" t="s">
        <v>118</v>
      </c>
    </row>
    <row r="130" spans="2:65" s="6" customFormat="1" ht="15.75" customHeight="1">
      <c r="B130" s="140"/>
      <c r="D130" s="127" t="s">
        <v>133</v>
      </c>
      <c r="E130" s="141"/>
      <c r="F130" s="142" t="s">
        <v>143</v>
      </c>
      <c r="H130" s="143">
        <v>1</v>
      </c>
      <c r="L130" s="140"/>
      <c r="M130" s="144"/>
      <c r="T130" s="145"/>
      <c r="AT130" s="141" t="s">
        <v>133</v>
      </c>
      <c r="AU130" s="141" t="s">
        <v>73</v>
      </c>
      <c r="AV130" s="141" t="s">
        <v>125</v>
      </c>
      <c r="AW130" s="141" t="s">
        <v>97</v>
      </c>
      <c r="AX130" s="141" t="s">
        <v>73</v>
      </c>
      <c r="AY130" s="141" t="s">
        <v>118</v>
      </c>
    </row>
    <row r="131" spans="2:65" s="6" customFormat="1" ht="15.75" customHeight="1">
      <c r="B131" s="19"/>
      <c r="C131" s="114" t="s">
        <v>184</v>
      </c>
      <c r="D131" s="114" t="s">
        <v>121</v>
      </c>
      <c r="E131" s="115" t="s">
        <v>243</v>
      </c>
      <c r="F131" s="116" t="s">
        <v>244</v>
      </c>
      <c r="G131" s="117" t="s">
        <v>124</v>
      </c>
      <c r="H131" s="118">
        <v>1</v>
      </c>
      <c r="I131" s="119"/>
      <c r="J131" s="119">
        <f>ROUND($I$131*$H$131,2)</f>
        <v>0</v>
      </c>
      <c r="K131" s="116"/>
      <c r="L131" s="19"/>
      <c r="M131" s="120"/>
      <c r="N131" s="121" t="s">
        <v>38</v>
      </c>
      <c r="O131" s="122">
        <v>0</v>
      </c>
      <c r="P131" s="122">
        <f>$O$131*$H$131</f>
        <v>0</v>
      </c>
      <c r="Q131" s="122">
        <v>0</v>
      </c>
      <c r="R131" s="122">
        <f>$Q$131*$H$131</f>
        <v>0</v>
      </c>
      <c r="S131" s="122">
        <v>0</v>
      </c>
      <c r="T131" s="123">
        <f>$S$131*$H$131</f>
        <v>0</v>
      </c>
      <c r="AR131" s="73" t="s">
        <v>228</v>
      </c>
      <c r="AT131" s="73" t="s">
        <v>121</v>
      </c>
      <c r="AU131" s="73" t="s">
        <v>73</v>
      </c>
      <c r="AY131" s="6" t="s">
        <v>118</v>
      </c>
      <c r="BE131" s="124">
        <f>IF($N$131="základní",$J$131,0)</f>
        <v>0</v>
      </c>
      <c r="BF131" s="124">
        <f>IF($N$131="snížená",$J$131,0)</f>
        <v>0</v>
      </c>
      <c r="BG131" s="124">
        <f>IF($N$131="zákl. přenesená",$J$131,0)</f>
        <v>0</v>
      </c>
      <c r="BH131" s="124">
        <f>IF($N$131="sníž. přenesená",$J$131,0)</f>
        <v>0</v>
      </c>
      <c r="BI131" s="124">
        <f>IF($N$131="nulová",$J$131,0)</f>
        <v>0</v>
      </c>
      <c r="BJ131" s="73" t="s">
        <v>73</v>
      </c>
      <c r="BK131" s="124">
        <f>ROUND($I$131*$H$131,2)</f>
        <v>0</v>
      </c>
      <c r="BL131" s="73" t="s">
        <v>228</v>
      </c>
      <c r="BM131" s="73" t="s">
        <v>245</v>
      </c>
    </row>
    <row r="132" spans="2:65" s="6" customFormat="1" ht="44.25" customHeight="1">
      <c r="B132" s="19"/>
      <c r="D132" s="125" t="s">
        <v>128</v>
      </c>
      <c r="F132" s="128" t="s">
        <v>246</v>
      </c>
      <c r="L132" s="19"/>
      <c r="M132" s="45"/>
      <c r="T132" s="46"/>
      <c r="AT132" s="6" t="s">
        <v>128</v>
      </c>
      <c r="AU132" s="6" t="s">
        <v>73</v>
      </c>
    </row>
    <row r="133" spans="2:65" s="6" customFormat="1" ht="15.75" customHeight="1">
      <c r="B133" s="129"/>
      <c r="D133" s="127" t="s">
        <v>133</v>
      </c>
      <c r="E133" s="130"/>
      <c r="F133" s="131" t="s">
        <v>204</v>
      </c>
      <c r="H133" s="130"/>
      <c r="L133" s="129"/>
      <c r="M133" s="132"/>
      <c r="T133" s="133"/>
      <c r="AT133" s="130" t="s">
        <v>133</v>
      </c>
      <c r="AU133" s="130" t="s">
        <v>73</v>
      </c>
      <c r="AV133" s="130" t="s">
        <v>73</v>
      </c>
      <c r="AW133" s="130" t="s">
        <v>97</v>
      </c>
      <c r="AX133" s="130" t="s">
        <v>67</v>
      </c>
      <c r="AY133" s="130" t="s">
        <v>118</v>
      </c>
    </row>
    <row r="134" spans="2:65" s="6" customFormat="1" ht="15.75" customHeight="1">
      <c r="B134" s="134"/>
      <c r="D134" s="127" t="s">
        <v>133</v>
      </c>
      <c r="E134" s="135"/>
      <c r="F134" s="136" t="s">
        <v>142</v>
      </c>
      <c r="H134" s="137">
        <v>1</v>
      </c>
      <c r="L134" s="134"/>
      <c r="M134" s="138"/>
      <c r="T134" s="139"/>
      <c r="AT134" s="135" t="s">
        <v>133</v>
      </c>
      <c r="AU134" s="135" t="s">
        <v>73</v>
      </c>
      <c r="AV134" s="135" t="s">
        <v>75</v>
      </c>
      <c r="AW134" s="135" t="s">
        <v>97</v>
      </c>
      <c r="AX134" s="135" t="s">
        <v>67</v>
      </c>
      <c r="AY134" s="135" t="s">
        <v>118</v>
      </c>
    </row>
    <row r="135" spans="2:65" s="6" customFormat="1" ht="15.75" customHeight="1">
      <c r="B135" s="140"/>
      <c r="D135" s="127" t="s">
        <v>133</v>
      </c>
      <c r="E135" s="141"/>
      <c r="F135" s="142" t="s">
        <v>143</v>
      </c>
      <c r="H135" s="143">
        <v>1</v>
      </c>
      <c r="L135" s="140"/>
      <c r="M135" s="144"/>
      <c r="T135" s="145"/>
      <c r="AT135" s="141" t="s">
        <v>133</v>
      </c>
      <c r="AU135" s="141" t="s">
        <v>73</v>
      </c>
      <c r="AV135" s="141" t="s">
        <v>125</v>
      </c>
      <c r="AW135" s="141" t="s">
        <v>97</v>
      </c>
      <c r="AX135" s="141" t="s">
        <v>73</v>
      </c>
      <c r="AY135" s="141" t="s">
        <v>118</v>
      </c>
    </row>
    <row r="136" spans="2:65" s="6" customFormat="1" ht="15.75" customHeight="1">
      <c r="B136" s="19"/>
      <c r="C136" s="114" t="s">
        <v>188</v>
      </c>
      <c r="D136" s="114" t="s">
        <v>121</v>
      </c>
      <c r="E136" s="115" t="s">
        <v>247</v>
      </c>
      <c r="F136" s="116" t="s">
        <v>248</v>
      </c>
      <c r="G136" s="117" t="s">
        <v>124</v>
      </c>
      <c r="H136" s="118">
        <v>1</v>
      </c>
      <c r="I136" s="119"/>
      <c r="J136" s="119">
        <f>ROUND($I$136*$H$136,2)</f>
        <v>0</v>
      </c>
      <c r="K136" s="116"/>
      <c r="L136" s="19"/>
      <c r="M136" s="120"/>
      <c r="N136" s="121" t="s">
        <v>38</v>
      </c>
      <c r="O136" s="122">
        <v>0</v>
      </c>
      <c r="P136" s="122">
        <f>$O$136*$H$136</f>
        <v>0</v>
      </c>
      <c r="Q136" s="122">
        <v>0</v>
      </c>
      <c r="R136" s="122">
        <f>$Q$136*$H$136</f>
        <v>0</v>
      </c>
      <c r="S136" s="122">
        <v>0</v>
      </c>
      <c r="T136" s="123">
        <f>$S$136*$H$136</f>
        <v>0</v>
      </c>
      <c r="AR136" s="73" t="s">
        <v>228</v>
      </c>
      <c r="AT136" s="73" t="s">
        <v>121</v>
      </c>
      <c r="AU136" s="73" t="s">
        <v>73</v>
      </c>
      <c r="AY136" s="6" t="s">
        <v>118</v>
      </c>
      <c r="BE136" s="124">
        <f>IF($N$136="základní",$J$136,0)</f>
        <v>0</v>
      </c>
      <c r="BF136" s="124">
        <f>IF($N$136="snížená",$J$136,0)</f>
        <v>0</v>
      </c>
      <c r="BG136" s="124">
        <f>IF($N$136="zákl. přenesená",$J$136,0)</f>
        <v>0</v>
      </c>
      <c r="BH136" s="124">
        <f>IF($N$136="sníž. přenesená",$J$136,0)</f>
        <v>0</v>
      </c>
      <c r="BI136" s="124">
        <f>IF($N$136="nulová",$J$136,0)</f>
        <v>0</v>
      </c>
      <c r="BJ136" s="73" t="s">
        <v>73</v>
      </c>
      <c r="BK136" s="124">
        <f>ROUND($I$136*$H$136,2)</f>
        <v>0</v>
      </c>
      <c r="BL136" s="73" t="s">
        <v>228</v>
      </c>
      <c r="BM136" s="73" t="s">
        <v>249</v>
      </c>
    </row>
    <row r="137" spans="2:65" s="6" customFormat="1" ht="152.25" customHeight="1">
      <c r="B137" s="19"/>
      <c r="D137" s="125" t="s">
        <v>128</v>
      </c>
      <c r="F137" s="128" t="s">
        <v>250</v>
      </c>
      <c r="L137" s="19"/>
      <c r="M137" s="45"/>
      <c r="T137" s="46"/>
      <c r="AT137" s="6" t="s">
        <v>128</v>
      </c>
      <c r="AU137" s="6" t="s">
        <v>73</v>
      </c>
    </row>
    <row r="138" spans="2:65" s="6" customFormat="1" ht="15.75" customHeight="1">
      <c r="B138" s="129"/>
      <c r="D138" s="127" t="s">
        <v>133</v>
      </c>
      <c r="E138" s="130"/>
      <c r="F138" s="131" t="s">
        <v>204</v>
      </c>
      <c r="H138" s="130"/>
      <c r="L138" s="129"/>
      <c r="M138" s="132"/>
      <c r="T138" s="133"/>
      <c r="AT138" s="130" t="s">
        <v>133</v>
      </c>
      <c r="AU138" s="130" t="s">
        <v>73</v>
      </c>
      <c r="AV138" s="130" t="s">
        <v>73</v>
      </c>
      <c r="AW138" s="130" t="s">
        <v>97</v>
      </c>
      <c r="AX138" s="130" t="s">
        <v>67</v>
      </c>
      <c r="AY138" s="130" t="s">
        <v>118</v>
      </c>
    </row>
    <row r="139" spans="2:65" s="6" customFormat="1" ht="15.75" customHeight="1">
      <c r="B139" s="134"/>
      <c r="D139" s="127" t="s">
        <v>133</v>
      </c>
      <c r="E139" s="135"/>
      <c r="F139" s="136" t="s">
        <v>142</v>
      </c>
      <c r="H139" s="137">
        <v>1</v>
      </c>
      <c r="L139" s="134"/>
      <c r="M139" s="138"/>
      <c r="T139" s="139"/>
      <c r="AT139" s="135" t="s">
        <v>133</v>
      </c>
      <c r="AU139" s="135" t="s">
        <v>73</v>
      </c>
      <c r="AV139" s="135" t="s">
        <v>75</v>
      </c>
      <c r="AW139" s="135" t="s">
        <v>97</v>
      </c>
      <c r="AX139" s="135" t="s">
        <v>67</v>
      </c>
      <c r="AY139" s="135" t="s">
        <v>118</v>
      </c>
    </row>
    <row r="140" spans="2:65" s="6" customFormat="1" ht="15.75" customHeight="1">
      <c r="B140" s="140"/>
      <c r="D140" s="127" t="s">
        <v>133</v>
      </c>
      <c r="E140" s="141"/>
      <c r="F140" s="142" t="s">
        <v>143</v>
      </c>
      <c r="H140" s="143">
        <v>1</v>
      </c>
      <c r="L140" s="140"/>
      <c r="M140" s="144"/>
      <c r="T140" s="145"/>
      <c r="AT140" s="141" t="s">
        <v>133</v>
      </c>
      <c r="AU140" s="141" t="s">
        <v>73</v>
      </c>
      <c r="AV140" s="141" t="s">
        <v>125</v>
      </c>
      <c r="AW140" s="141" t="s">
        <v>97</v>
      </c>
      <c r="AX140" s="141" t="s">
        <v>73</v>
      </c>
      <c r="AY140" s="141" t="s">
        <v>118</v>
      </c>
    </row>
    <row r="141" spans="2:65" s="6" customFormat="1" ht="15.75" customHeight="1">
      <c r="B141" s="19"/>
      <c r="C141" s="114" t="s">
        <v>251</v>
      </c>
      <c r="D141" s="114" t="s">
        <v>121</v>
      </c>
      <c r="E141" s="115" t="s">
        <v>252</v>
      </c>
      <c r="F141" s="116" t="s">
        <v>253</v>
      </c>
      <c r="G141" s="117" t="s">
        <v>124</v>
      </c>
      <c r="H141" s="118">
        <v>1</v>
      </c>
      <c r="I141" s="119"/>
      <c r="J141" s="119">
        <f>ROUND($I$141*$H$141,2)</f>
        <v>0</v>
      </c>
      <c r="K141" s="116"/>
      <c r="L141" s="19"/>
      <c r="M141" s="120"/>
      <c r="N141" s="121" t="s">
        <v>38</v>
      </c>
      <c r="O141" s="122">
        <v>0</v>
      </c>
      <c r="P141" s="122">
        <f>$O$141*$H$141</f>
        <v>0</v>
      </c>
      <c r="Q141" s="122">
        <v>0</v>
      </c>
      <c r="R141" s="122">
        <f>$Q$141*$H$141</f>
        <v>0</v>
      </c>
      <c r="S141" s="122">
        <v>0</v>
      </c>
      <c r="T141" s="123">
        <f>$S$141*$H$141</f>
        <v>0</v>
      </c>
      <c r="AR141" s="73" t="s">
        <v>228</v>
      </c>
      <c r="AT141" s="73" t="s">
        <v>121</v>
      </c>
      <c r="AU141" s="73" t="s">
        <v>73</v>
      </c>
      <c r="AY141" s="6" t="s">
        <v>118</v>
      </c>
      <c r="BE141" s="124">
        <f>IF($N$141="základní",$J$141,0)</f>
        <v>0</v>
      </c>
      <c r="BF141" s="124">
        <f>IF($N$141="snížená",$J$141,0)</f>
        <v>0</v>
      </c>
      <c r="BG141" s="124">
        <f>IF($N$141="zákl. přenesená",$J$141,0)</f>
        <v>0</v>
      </c>
      <c r="BH141" s="124">
        <f>IF($N$141="sníž. přenesená",$J$141,0)</f>
        <v>0</v>
      </c>
      <c r="BI141" s="124">
        <f>IF($N$141="nulová",$J$141,0)</f>
        <v>0</v>
      </c>
      <c r="BJ141" s="73" t="s">
        <v>73</v>
      </c>
      <c r="BK141" s="124">
        <f>ROUND($I$141*$H$141,2)</f>
        <v>0</v>
      </c>
      <c r="BL141" s="73" t="s">
        <v>228</v>
      </c>
      <c r="BM141" s="73" t="s">
        <v>254</v>
      </c>
    </row>
    <row r="142" spans="2:65" s="6" customFormat="1" ht="125.25" customHeight="1">
      <c r="B142" s="19"/>
      <c r="D142" s="125" t="s">
        <v>128</v>
      </c>
      <c r="F142" s="128" t="s">
        <v>255</v>
      </c>
      <c r="L142" s="19"/>
      <c r="M142" s="45"/>
      <c r="T142" s="46"/>
      <c r="AT142" s="6" t="s">
        <v>128</v>
      </c>
      <c r="AU142" s="6" t="s">
        <v>73</v>
      </c>
    </row>
    <row r="143" spans="2:65" s="6" customFormat="1" ht="15.75" customHeight="1">
      <c r="B143" s="129"/>
      <c r="D143" s="127" t="s">
        <v>133</v>
      </c>
      <c r="E143" s="130"/>
      <c r="F143" s="131" t="s">
        <v>204</v>
      </c>
      <c r="H143" s="130"/>
      <c r="L143" s="129"/>
      <c r="M143" s="132"/>
      <c r="T143" s="133"/>
      <c r="AT143" s="130" t="s">
        <v>133</v>
      </c>
      <c r="AU143" s="130" t="s">
        <v>73</v>
      </c>
      <c r="AV143" s="130" t="s">
        <v>73</v>
      </c>
      <c r="AW143" s="130" t="s">
        <v>97</v>
      </c>
      <c r="AX143" s="130" t="s">
        <v>67</v>
      </c>
      <c r="AY143" s="130" t="s">
        <v>118</v>
      </c>
    </row>
    <row r="144" spans="2:65" s="6" customFormat="1" ht="15.75" customHeight="1">
      <c r="B144" s="134"/>
      <c r="D144" s="127" t="s">
        <v>133</v>
      </c>
      <c r="E144" s="135"/>
      <c r="F144" s="136" t="s">
        <v>142</v>
      </c>
      <c r="H144" s="137">
        <v>1</v>
      </c>
      <c r="L144" s="134"/>
      <c r="M144" s="138"/>
      <c r="T144" s="139"/>
      <c r="AT144" s="135" t="s">
        <v>133</v>
      </c>
      <c r="AU144" s="135" t="s">
        <v>73</v>
      </c>
      <c r="AV144" s="135" t="s">
        <v>75</v>
      </c>
      <c r="AW144" s="135" t="s">
        <v>97</v>
      </c>
      <c r="AX144" s="135" t="s">
        <v>67</v>
      </c>
      <c r="AY144" s="135" t="s">
        <v>118</v>
      </c>
    </row>
    <row r="145" spans="2:65" s="6" customFormat="1" ht="15.75" customHeight="1">
      <c r="B145" s="140"/>
      <c r="D145" s="127" t="s">
        <v>133</v>
      </c>
      <c r="E145" s="141"/>
      <c r="F145" s="142" t="s">
        <v>143</v>
      </c>
      <c r="H145" s="143">
        <v>1</v>
      </c>
      <c r="L145" s="140"/>
      <c r="M145" s="144"/>
      <c r="T145" s="145"/>
      <c r="AT145" s="141" t="s">
        <v>133</v>
      </c>
      <c r="AU145" s="141" t="s">
        <v>73</v>
      </c>
      <c r="AV145" s="141" t="s">
        <v>125</v>
      </c>
      <c r="AW145" s="141" t="s">
        <v>97</v>
      </c>
      <c r="AX145" s="141" t="s">
        <v>73</v>
      </c>
      <c r="AY145" s="141" t="s">
        <v>118</v>
      </c>
    </row>
    <row r="146" spans="2:65" s="6" customFormat="1" ht="15.75" customHeight="1">
      <c r="B146" s="19"/>
      <c r="C146" s="114" t="s">
        <v>8</v>
      </c>
      <c r="D146" s="114" t="s">
        <v>121</v>
      </c>
      <c r="E146" s="115" t="s">
        <v>256</v>
      </c>
      <c r="F146" s="116" t="s">
        <v>257</v>
      </c>
      <c r="G146" s="117" t="s">
        <v>124</v>
      </c>
      <c r="H146" s="118">
        <v>1</v>
      </c>
      <c r="I146" s="119"/>
      <c r="J146" s="119">
        <f>ROUND($I$146*$H$146,2)</f>
        <v>0</v>
      </c>
      <c r="K146" s="116"/>
      <c r="L146" s="19"/>
      <c r="M146" s="120"/>
      <c r="N146" s="121" t="s">
        <v>38</v>
      </c>
      <c r="O146" s="122">
        <v>0</v>
      </c>
      <c r="P146" s="122">
        <f>$O$146*$H$146</f>
        <v>0</v>
      </c>
      <c r="Q146" s="122">
        <v>0</v>
      </c>
      <c r="R146" s="122">
        <f>$Q$146*$H$146</f>
        <v>0</v>
      </c>
      <c r="S146" s="122">
        <v>0</v>
      </c>
      <c r="T146" s="123">
        <f>$S$146*$H$146</f>
        <v>0</v>
      </c>
      <c r="AR146" s="73" t="s">
        <v>228</v>
      </c>
      <c r="AT146" s="73" t="s">
        <v>121</v>
      </c>
      <c r="AU146" s="73" t="s">
        <v>73</v>
      </c>
      <c r="AY146" s="6" t="s">
        <v>118</v>
      </c>
      <c r="BE146" s="124">
        <f>IF($N$146="základní",$J$146,0)</f>
        <v>0</v>
      </c>
      <c r="BF146" s="124">
        <f>IF($N$146="snížená",$J$146,0)</f>
        <v>0</v>
      </c>
      <c r="BG146" s="124">
        <f>IF($N$146="zákl. přenesená",$J$146,0)</f>
        <v>0</v>
      </c>
      <c r="BH146" s="124">
        <f>IF($N$146="sníž. přenesená",$J$146,0)</f>
        <v>0</v>
      </c>
      <c r="BI146" s="124">
        <f>IF($N$146="nulová",$J$146,0)</f>
        <v>0</v>
      </c>
      <c r="BJ146" s="73" t="s">
        <v>73</v>
      </c>
      <c r="BK146" s="124">
        <f>ROUND($I$146*$H$146,2)</f>
        <v>0</v>
      </c>
      <c r="BL146" s="73" t="s">
        <v>228</v>
      </c>
      <c r="BM146" s="73" t="s">
        <v>258</v>
      </c>
    </row>
    <row r="147" spans="2:65" s="6" customFormat="1" ht="57.75" customHeight="1">
      <c r="B147" s="19"/>
      <c r="D147" s="125" t="s">
        <v>128</v>
      </c>
      <c r="F147" s="128" t="s">
        <v>259</v>
      </c>
      <c r="L147" s="19"/>
      <c r="M147" s="45"/>
      <c r="T147" s="46"/>
      <c r="AT147" s="6" t="s">
        <v>128</v>
      </c>
      <c r="AU147" s="6" t="s">
        <v>73</v>
      </c>
    </row>
    <row r="148" spans="2:65" s="6" customFormat="1" ht="15.75" customHeight="1">
      <c r="B148" s="129"/>
      <c r="D148" s="127" t="s">
        <v>133</v>
      </c>
      <c r="E148" s="130"/>
      <c r="F148" s="131" t="s">
        <v>204</v>
      </c>
      <c r="H148" s="130"/>
      <c r="L148" s="129"/>
      <c r="M148" s="132"/>
      <c r="T148" s="133"/>
      <c r="AT148" s="130" t="s">
        <v>133</v>
      </c>
      <c r="AU148" s="130" t="s">
        <v>73</v>
      </c>
      <c r="AV148" s="130" t="s">
        <v>73</v>
      </c>
      <c r="AW148" s="130" t="s">
        <v>97</v>
      </c>
      <c r="AX148" s="130" t="s">
        <v>67</v>
      </c>
      <c r="AY148" s="130" t="s">
        <v>118</v>
      </c>
    </row>
    <row r="149" spans="2:65" s="6" customFormat="1" ht="15.75" customHeight="1">
      <c r="B149" s="134"/>
      <c r="D149" s="127" t="s">
        <v>133</v>
      </c>
      <c r="E149" s="135"/>
      <c r="F149" s="136" t="s">
        <v>142</v>
      </c>
      <c r="H149" s="137">
        <v>1</v>
      </c>
      <c r="L149" s="134"/>
      <c r="M149" s="138"/>
      <c r="T149" s="139"/>
      <c r="AT149" s="135" t="s">
        <v>133</v>
      </c>
      <c r="AU149" s="135" t="s">
        <v>73</v>
      </c>
      <c r="AV149" s="135" t="s">
        <v>75</v>
      </c>
      <c r="AW149" s="135" t="s">
        <v>97</v>
      </c>
      <c r="AX149" s="135" t="s">
        <v>67</v>
      </c>
      <c r="AY149" s="135" t="s">
        <v>118</v>
      </c>
    </row>
    <row r="150" spans="2:65" s="6" customFormat="1" ht="15.75" customHeight="1">
      <c r="B150" s="140"/>
      <c r="D150" s="127" t="s">
        <v>133</v>
      </c>
      <c r="E150" s="141"/>
      <c r="F150" s="142" t="s">
        <v>143</v>
      </c>
      <c r="H150" s="143">
        <v>1</v>
      </c>
      <c r="L150" s="140"/>
      <c r="M150" s="144"/>
      <c r="T150" s="145"/>
      <c r="AT150" s="141" t="s">
        <v>133</v>
      </c>
      <c r="AU150" s="141" t="s">
        <v>73</v>
      </c>
      <c r="AV150" s="141" t="s">
        <v>125</v>
      </c>
      <c r="AW150" s="141" t="s">
        <v>97</v>
      </c>
      <c r="AX150" s="141" t="s">
        <v>73</v>
      </c>
      <c r="AY150" s="141" t="s">
        <v>118</v>
      </c>
    </row>
    <row r="151" spans="2:65" s="6" customFormat="1" ht="7.5" customHeight="1">
      <c r="B151" s="33"/>
      <c r="C151" s="34"/>
      <c r="D151" s="34"/>
      <c r="E151" s="34"/>
      <c r="F151" s="34"/>
      <c r="G151" s="34"/>
      <c r="H151" s="34"/>
      <c r="I151" s="34"/>
      <c r="J151" s="34"/>
      <c r="K151" s="34"/>
      <c r="L151" s="19"/>
    </row>
    <row r="152" spans="2:65" s="2" customFormat="1" ht="14.25" customHeight="1"/>
  </sheetData>
  <autoFilter ref="C78:K78"/>
  <mergeCells count="9">
    <mergeCell ref="E71:H71"/>
    <mergeCell ref="G1:H1"/>
    <mergeCell ref="L2:V2"/>
    <mergeCell ref="E7:H7"/>
    <mergeCell ref="E9:H9"/>
    <mergeCell ref="E24:H24"/>
    <mergeCell ref="E45:H45"/>
    <mergeCell ref="E47:H47"/>
    <mergeCell ref="E69:H69"/>
  </mergeCells>
  <hyperlinks>
    <hyperlink ref="F1:G1" location="C2" tooltip="Krycí list soupisu" display="1) Krycí list soupisu"/>
    <hyperlink ref="G1:H1" location="C54" tooltip="Rekapitulace" display="2) Rekapitulace"/>
    <hyperlink ref="J1" location="C78"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4.xml><?xml version="1.0" encoding="utf-8"?>
<worksheet xmlns="http://schemas.openxmlformats.org/spreadsheetml/2006/main" xmlns:r="http://schemas.openxmlformats.org/officeDocument/2006/relationships">
  <sheetPr>
    <pageSetUpPr fitToPage="1"/>
  </sheetPr>
  <dimension ref="A1:IV218"/>
  <sheetViews>
    <sheetView showGridLines="0" workbookViewId="0">
      <pane ySplit="1" topLeftCell="A2" activePane="bottomLeft" state="frozenSplit"/>
      <selection pane="bottomLeft" activeCell="A2" sqref="A2"/>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169"/>
      <c r="B1" s="166"/>
      <c r="C1" s="166"/>
      <c r="D1" s="167" t="s">
        <v>1</v>
      </c>
      <c r="E1" s="166"/>
      <c r="F1" s="168" t="s">
        <v>389</v>
      </c>
      <c r="G1" s="282" t="s">
        <v>390</v>
      </c>
      <c r="H1" s="282"/>
      <c r="I1" s="166"/>
      <c r="J1" s="168" t="s">
        <v>391</v>
      </c>
      <c r="K1" s="167" t="s">
        <v>89</v>
      </c>
      <c r="L1" s="168" t="s">
        <v>392</v>
      </c>
      <c r="M1" s="168"/>
      <c r="N1" s="168"/>
      <c r="O1" s="168"/>
      <c r="P1" s="168"/>
      <c r="Q1" s="168"/>
      <c r="R1" s="168"/>
      <c r="S1" s="168"/>
      <c r="T1" s="168"/>
      <c r="U1" s="170"/>
      <c r="V1" s="170"/>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L2" s="252" t="s">
        <v>5</v>
      </c>
      <c r="M2" s="253"/>
      <c r="N2" s="253"/>
      <c r="O2" s="253"/>
      <c r="P2" s="253"/>
      <c r="Q2" s="253"/>
      <c r="R2" s="253"/>
      <c r="S2" s="253"/>
      <c r="T2" s="253"/>
      <c r="U2" s="253"/>
      <c r="V2" s="253"/>
      <c r="AT2" s="2" t="s">
        <v>82</v>
      </c>
    </row>
    <row r="3" spans="1:256" s="2" customFormat="1" ht="7.5" customHeight="1">
      <c r="B3" s="7"/>
      <c r="C3" s="8"/>
      <c r="D3" s="8"/>
      <c r="E3" s="8"/>
      <c r="F3" s="8"/>
      <c r="G3" s="8"/>
      <c r="H3" s="8"/>
      <c r="I3" s="8"/>
      <c r="J3" s="8"/>
      <c r="K3" s="9"/>
      <c r="AT3" s="2" t="s">
        <v>75</v>
      </c>
    </row>
    <row r="4" spans="1:256" s="2" customFormat="1" ht="37.5" customHeight="1">
      <c r="B4" s="10"/>
      <c r="D4" s="11" t="s">
        <v>90</v>
      </c>
      <c r="K4" s="12"/>
      <c r="M4" s="13" t="s">
        <v>10</v>
      </c>
      <c r="AT4" s="2" t="s">
        <v>3</v>
      </c>
    </row>
    <row r="5" spans="1:256" s="2" customFormat="1" ht="7.5" customHeight="1">
      <c r="B5" s="10"/>
      <c r="K5" s="12"/>
    </row>
    <row r="6" spans="1:256" s="2" customFormat="1" ht="15.75" customHeight="1">
      <c r="B6" s="10"/>
      <c r="D6" s="17" t="s">
        <v>14</v>
      </c>
      <c r="K6" s="12"/>
    </row>
    <row r="7" spans="1:256" s="2" customFormat="1" ht="15.75" customHeight="1">
      <c r="B7" s="10"/>
      <c r="E7" s="283" t="str">
        <f>'Rekapitulace stavby'!$K$6</f>
        <v>STAVEBNÍ ÚPRAVY Č.P. 511 PRO LABORATOŘE A ONKOLOGII OBLASTNÍ NEMOCNICE JIČÍN a.s., KRÁLOVÉHRADECKÝ KRAJ</v>
      </c>
      <c r="F7" s="253"/>
      <c r="G7" s="253"/>
      <c r="H7" s="253"/>
      <c r="K7" s="12"/>
    </row>
    <row r="8" spans="1:256" s="6" customFormat="1" ht="15.75" customHeight="1">
      <c r="B8" s="19"/>
      <c r="D8" s="17" t="s">
        <v>91</v>
      </c>
      <c r="K8" s="22"/>
    </row>
    <row r="9" spans="1:256" s="6" customFormat="1" ht="37.5" customHeight="1">
      <c r="B9" s="19"/>
      <c r="E9" s="268" t="s">
        <v>260</v>
      </c>
      <c r="F9" s="263"/>
      <c r="G9" s="263"/>
      <c r="H9" s="263"/>
      <c r="K9" s="22"/>
    </row>
    <row r="10" spans="1:256" s="6" customFormat="1" ht="14.25" customHeight="1">
      <c r="B10" s="19"/>
      <c r="K10" s="22"/>
    </row>
    <row r="11" spans="1:256" s="6" customFormat="1" ht="15" customHeight="1">
      <c r="B11" s="19"/>
      <c r="D11" s="17" t="s">
        <v>16</v>
      </c>
      <c r="F11" s="15"/>
      <c r="I11" s="17" t="s">
        <v>17</v>
      </c>
      <c r="J11" s="15"/>
      <c r="K11" s="22"/>
    </row>
    <row r="12" spans="1:256" s="6" customFormat="1" ht="15" customHeight="1">
      <c r="B12" s="19"/>
      <c r="D12" s="17" t="s">
        <v>18</v>
      </c>
      <c r="F12" s="15" t="s">
        <v>19</v>
      </c>
      <c r="I12" s="17" t="s">
        <v>20</v>
      </c>
      <c r="J12" s="42" t="str">
        <f>'Rekapitulace stavby'!$AN$8</f>
        <v>03.03.2016</v>
      </c>
      <c r="K12" s="22"/>
    </row>
    <row r="13" spans="1:256" s="6" customFormat="1" ht="12" customHeight="1">
      <c r="B13" s="19"/>
      <c r="K13" s="22"/>
    </row>
    <row r="14" spans="1:256" s="6" customFormat="1" ht="15" customHeight="1">
      <c r="B14" s="19"/>
      <c r="D14" s="17" t="s">
        <v>22</v>
      </c>
      <c r="I14" s="17" t="s">
        <v>23</v>
      </c>
      <c r="J14" s="15"/>
      <c r="K14" s="22"/>
    </row>
    <row r="15" spans="1:256" s="6" customFormat="1" ht="18.75" customHeight="1">
      <c r="B15" s="19"/>
      <c r="E15" s="15" t="s">
        <v>24</v>
      </c>
      <c r="I15" s="17" t="s">
        <v>25</v>
      </c>
      <c r="J15" s="15"/>
      <c r="K15" s="22"/>
    </row>
    <row r="16" spans="1:256" s="6" customFormat="1" ht="7.5" customHeight="1">
      <c r="B16" s="19"/>
      <c r="K16" s="22"/>
    </row>
    <row r="17" spans="2:11" s="6" customFormat="1" ht="15" customHeight="1">
      <c r="B17" s="19"/>
      <c r="D17" s="17" t="s">
        <v>26</v>
      </c>
      <c r="I17" s="17" t="s">
        <v>23</v>
      </c>
      <c r="J17" s="15"/>
      <c r="K17" s="22"/>
    </row>
    <row r="18" spans="2:11" s="6" customFormat="1" ht="18.75" customHeight="1">
      <c r="B18" s="19"/>
      <c r="E18" s="15" t="s">
        <v>27</v>
      </c>
      <c r="I18" s="17" t="s">
        <v>25</v>
      </c>
      <c r="J18" s="15"/>
      <c r="K18" s="22"/>
    </row>
    <row r="19" spans="2:11" s="6" customFormat="1" ht="7.5" customHeight="1">
      <c r="B19" s="19"/>
      <c r="K19" s="22"/>
    </row>
    <row r="20" spans="2:11" s="6" customFormat="1" ht="15" customHeight="1">
      <c r="B20" s="19"/>
      <c r="D20" s="17" t="s">
        <v>28</v>
      </c>
      <c r="I20" s="17" t="s">
        <v>23</v>
      </c>
      <c r="J20" s="15"/>
      <c r="K20" s="22"/>
    </row>
    <row r="21" spans="2:11" s="6" customFormat="1" ht="18.75" customHeight="1">
      <c r="B21" s="19"/>
      <c r="E21" s="15" t="s">
        <v>29</v>
      </c>
      <c r="I21" s="17" t="s">
        <v>25</v>
      </c>
      <c r="J21" s="15"/>
      <c r="K21" s="22"/>
    </row>
    <row r="22" spans="2:11" s="6" customFormat="1" ht="7.5" customHeight="1">
      <c r="B22" s="19"/>
      <c r="K22" s="22"/>
    </row>
    <row r="23" spans="2:11" s="6" customFormat="1" ht="15" customHeight="1">
      <c r="B23" s="19"/>
      <c r="D23" s="17" t="s">
        <v>31</v>
      </c>
      <c r="K23" s="22"/>
    </row>
    <row r="24" spans="2:11" s="73" customFormat="1" ht="75.75" customHeight="1">
      <c r="B24" s="74"/>
      <c r="E24" s="278" t="s">
        <v>32</v>
      </c>
      <c r="F24" s="284"/>
      <c r="G24" s="284"/>
      <c r="H24" s="284"/>
      <c r="K24" s="75"/>
    </row>
    <row r="25" spans="2:11" s="6" customFormat="1" ht="7.5" customHeight="1">
      <c r="B25" s="19"/>
      <c r="K25" s="22"/>
    </row>
    <row r="26" spans="2:11" s="6" customFormat="1" ht="7.5" customHeight="1">
      <c r="B26" s="19"/>
      <c r="D26" s="43"/>
      <c r="E26" s="43"/>
      <c r="F26" s="43"/>
      <c r="G26" s="43"/>
      <c r="H26" s="43"/>
      <c r="I26" s="43"/>
      <c r="J26" s="43"/>
      <c r="K26" s="76"/>
    </row>
    <row r="27" spans="2:11" s="6" customFormat="1" ht="26.25" customHeight="1">
      <c r="B27" s="19"/>
      <c r="D27" s="77" t="s">
        <v>33</v>
      </c>
      <c r="J27" s="54">
        <f>ROUND($J$81,2)</f>
        <v>0</v>
      </c>
      <c r="K27" s="22"/>
    </row>
    <row r="28" spans="2:11" s="6" customFormat="1" ht="7.5" customHeight="1">
      <c r="B28" s="19"/>
      <c r="D28" s="43"/>
      <c r="E28" s="43"/>
      <c r="F28" s="43"/>
      <c r="G28" s="43"/>
      <c r="H28" s="43"/>
      <c r="I28" s="43"/>
      <c r="J28" s="43"/>
      <c r="K28" s="76"/>
    </row>
    <row r="29" spans="2:11" s="6" customFormat="1" ht="15" customHeight="1">
      <c r="B29" s="19"/>
      <c r="F29" s="23" t="s">
        <v>35</v>
      </c>
      <c r="I29" s="23" t="s">
        <v>34</v>
      </c>
      <c r="J29" s="23" t="s">
        <v>36</v>
      </c>
      <c r="K29" s="22"/>
    </row>
    <row r="30" spans="2:11" s="6" customFormat="1" ht="15" customHeight="1">
      <c r="B30" s="19"/>
      <c r="D30" s="25" t="s">
        <v>37</v>
      </c>
      <c r="E30" s="25" t="s">
        <v>38</v>
      </c>
      <c r="F30" s="78">
        <f>ROUND(SUM($BE$81:$BE$128),2)</f>
        <v>0</v>
      </c>
      <c r="I30" s="79">
        <v>0.21</v>
      </c>
      <c r="J30" s="78">
        <f>ROUND(ROUND((SUM($BE$81:$BE$128)),2)*$I$30,2)</f>
        <v>0</v>
      </c>
      <c r="K30" s="22"/>
    </row>
    <row r="31" spans="2:11" s="6" customFormat="1" ht="15" customHeight="1">
      <c r="B31" s="19"/>
      <c r="E31" s="25" t="s">
        <v>39</v>
      </c>
      <c r="F31" s="78">
        <f>ROUND(SUM($BF$81:$BF$128),2)</f>
        <v>0</v>
      </c>
      <c r="I31" s="79">
        <v>0.15</v>
      </c>
      <c r="J31" s="78">
        <f>ROUND(ROUND((SUM($BF$81:$BF$128)),2)*$I$31,2)</f>
        <v>0</v>
      </c>
      <c r="K31" s="22"/>
    </row>
    <row r="32" spans="2:11" s="6" customFormat="1" ht="15" hidden="1" customHeight="1">
      <c r="B32" s="19"/>
      <c r="E32" s="25" t="s">
        <v>40</v>
      </c>
      <c r="F32" s="78">
        <f>ROUND(SUM($BG$81:$BG$128),2)</f>
        <v>0</v>
      </c>
      <c r="I32" s="79">
        <v>0.21</v>
      </c>
      <c r="J32" s="78">
        <v>0</v>
      </c>
      <c r="K32" s="22"/>
    </row>
    <row r="33" spans="2:11" s="6" customFormat="1" ht="15" hidden="1" customHeight="1">
      <c r="B33" s="19"/>
      <c r="E33" s="25" t="s">
        <v>41</v>
      </c>
      <c r="F33" s="78">
        <f>ROUND(SUM($BH$81:$BH$128),2)</f>
        <v>0</v>
      </c>
      <c r="I33" s="79">
        <v>0.15</v>
      </c>
      <c r="J33" s="78">
        <v>0</v>
      </c>
      <c r="K33" s="22"/>
    </row>
    <row r="34" spans="2:11" s="6" customFormat="1" ht="15" hidden="1" customHeight="1">
      <c r="B34" s="19"/>
      <c r="E34" s="25" t="s">
        <v>42</v>
      </c>
      <c r="F34" s="78">
        <f>ROUND(SUM($BI$81:$BI$128),2)</f>
        <v>0</v>
      </c>
      <c r="I34" s="79">
        <v>0</v>
      </c>
      <c r="J34" s="78">
        <v>0</v>
      </c>
      <c r="K34" s="22"/>
    </row>
    <row r="35" spans="2:11" s="6" customFormat="1" ht="7.5" customHeight="1">
      <c r="B35" s="19"/>
      <c r="K35" s="22"/>
    </row>
    <row r="36" spans="2:11" s="6" customFormat="1" ht="26.25" customHeight="1">
      <c r="B36" s="19"/>
      <c r="C36" s="27"/>
      <c r="D36" s="28" t="s">
        <v>43</v>
      </c>
      <c r="E36" s="29"/>
      <c r="F36" s="29"/>
      <c r="G36" s="80" t="s">
        <v>44</v>
      </c>
      <c r="H36" s="30" t="s">
        <v>45</v>
      </c>
      <c r="I36" s="29"/>
      <c r="J36" s="31">
        <f>SUM($J$27:$J$34)</f>
        <v>0</v>
      </c>
      <c r="K36" s="81"/>
    </row>
    <row r="37" spans="2:11" s="6" customFormat="1" ht="15" customHeight="1">
      <c r="B37" s="33"/>
      <c r="C37" s="34"/>
      <c r="D37" s="34"/>
      <c r="E37" s="34"/>
      <c r="F37" s="34"/>
      <c r="G37" s="34"/>
      <c r="H37" s="34"/>
      <c r="I37" s="34"/>
      <c r="J37" s="34"/>
      <c r="K37" s="35"/>
    </row>
    <row r="41" spans="2:11" s="6" customFormat="1" ht="7.5" customHeight="1">
      <c r="B41" s="36"/>
      <c r="C41" s="37"/>
      <c r="D41" s="37"/>
      <c r="E41" s="37"/>
      <c r="F41" s="37"/>
      <c r="G41" s="37"/>
      <c r="H41" s="37"/>
      <c r="I41" s="37"/>
      <c r="J41" s="37"/>
      <c r="K41" s="82"/>
    </row>
    <row r="42" spans="2:11" s="6" customFormat="1" ht="37.5" customHeight="1">
      <c r="B42" s="19"/>
      <c r="C42" s="11" t="s">
        <v>93</v>
      </c>
      <c r="K42" s="22"/>
    </row>
    <row r="43" spans="2:11" s="6" customFormat="1" ht="7.5" customHeight="1">
      <c r="B43" s="19"/>
      <c r="K43" s="22"/>
    </row>
    <row r="44" spans="2:11" s="6" customFormat="1" ht="15" customHeight="1">
      <c r="B44" s="19"/>
      <c r="C44" s="17" t="s">
        <v>14</v>
      </c>
      <c r="K44" s="22"/>
    </row>
    <row r="45" spans="2:11" s="6" customFormat="1" ht="16.5" customHeight="1">
      <c r="B45" s="19"/>
      <c r="E45" s="283" t="str">
        <f>$E$7</f>
        <v>STAVEBNÍ ÚPRAVY Č.P. 511 PRO LABORATOŘE A ONKOLOGII OBLASTNÍ NEMOCNICE JIČÍN a.s., KRÁLOVÉHRADECKÝ KRAJ</v>
      </c>
      <c r="F45" s="263"/>
      <c r="G45" s="263"/>
      <c r="H45" s="263"/>
      <c r="K45" s="22"/>
    </row>
    <row r="46" spans="2:11" s="6" customFormat="1" ht="15" customHeight="1">
      <c r="B46" s="19"/>
      <c r="C46" s="17" t="s">
        <v>91</v>
      </c>
      <c r="K46" s="22"/>
    </row>
    <row r="47" spans="2:11" s="6" customFormat="1" ht="19.5" customHeight="1">
      <c r="B47" s="19"/>
      <c r="E47" s="268" t="str">
        <f>$E$9</f>
        <v>SO 01 - Budova A - DEMOLICE, BOURACÍ PRÁCE</v>
      </c>
      <c r="F47" s="263"/>
      <c r="G47" s="263"/>
      <c r="H47" s="263"/>
      <c r="K47" s="22"/>
    </row>
    <row r="48" spans="2:11" s="6" customFormat="1" ht="7.5" customHeight="1">
      <c r="B48" s="19"/>
      <c r="K48" s="22"/>
    </row>
    <row r="49" spans="2:47" s="6" customFormat="1" ht="18.75" customHeight="1">
      <c r="B49" s="19"/>
      <c r="C49" s="17" t="s">
        <v>18</v>
      </c>
      <c r="F49" s="15" t="str">
        <f>$F$12</f>
        <v>Jičín</v>
      </c>
      <c r="I49" s="17" t="s">
        <v>20</v>
      </c>
      <c r="J49" s="42" t="str">
        <f>IF($J$12="","",$J$12)</f>
        <v>03.03.2016</v>
      </c>
      <c r="K49" s="22"/>
    </row>
    <row r="50" spans="2:47" s="6" customFormat="1" ht="7.5" customHeight="1">
      <c r="B50" s="19"/>
      <c r="K50" s="22"/>
    </row>
    <row r="51" spans="2:47" s="6" customFormat="1" ht="15.75" customHeight="1">
      <c r="B51" s="19"/>
      <c r="C51" s="17" t="s">
        <v>22</v>
      </c>
      <c r="F51" s="15" t="str">
        <f>$E$15</f>
        <v>KRÁLOVEHRADECKÝ KRAJ</v>
      </c>
      <c r="I51" s="17" t="s">
        <v>28</v>
      </c>
      <c r="J51" s="15" t="str">
        <f>$E$21</f>
        <v>KANIA a.s. , Ostrava</v>
      </c>
      <c r="K51" s="22"/>
    </row>
    <row r="52" spans="2:47" s="6" customFormat="1" ht="15" customHeight="1">
      <c r="B52" s="19"/>
      <c r="C52" s="17" t="s">
        <v>26</v>
      </c>
      <c r="F52" s="15" t="str">
        <f>IF($E$18="","",$E$18)</f>
        <v>Na základě výběrového řízení</v>
      </c>
      <c r="K52" s="22"/>
    </row>
    <row r="53" spans="2:47" s="6" customFormat="1" ht="11.25" customHeight="1">
      <c r="B53" s="19"/>
      <c r="K53" s="22"/>
    </row>
    <row r="54" spans="2:47" s="6" customFormat="1" ht="30" customHeight="1">
      <c r="B54" s="19"/>
      <c r="C54" s="83" t="s">
        <v>94</v>
      </c>
      <c r="D54" s="27"/>
      <c r="E54" s="27"/>
      <c r="F54" s="27"/>
      <c r="G54" s="27"/>
      <c r="H54" s="27"/>
      <c r="I54" s="27"/>
      <c r="J54" s="84" t="s">
        <v>95</v>
      </c>
      <c r="K54" s="32"/>
    </row>
    <row r="55" spans="2:47" s="6" customFormat="1" ht="11.25" customHeight="1">
      <c r="B55" s="19"/>
      <c r="K55" s="22"/>
    </row>
    <row r="56" spans="2:47" s="6" customFormat="1" ht="30" customHeight="1">
      <c r="B56" s="19"/>
      <c r="C56" s="53" t="s">
        <v>96</v>
      </c>
      <c r="J56" s="54">
        <f>$J$81</f>
        <v>0</v>
      </c>
      <c r="K56" s="22"/>
      <c r="AU56" s="6" t="s">
        <v>97</v>
      </c>
    </row>
    <row r="57" spans="2:47" s="60" customFormat="1" ht="25.5" customHeight="1">
      <c r="B57" s="85"/>
      <c r="D57" s="86" t="s">
        <v>194</v>
      </c>
      <c r="E57" s="86"/>
      <c r="F57" s="86"/>
      <c r="G57" s="86"/>
      <c r="H57" s="86"/>
      <c r="I57" s="86"/>
      <c r="J57" s="87">
        <f>$J$82</f>
        <v>0</v>
      </c>
      <c r="K57" s="88"/>
    </row>
    <row r="58" spans="2:47" s="89" customFormat="1" ht="21" customHeight="1">
      <c r="B58" s="90"/>
      <c r="D58" s="91" t="s">
        <v>195</v>
      </c>
      <c r="E58" s="91"/>
      <c r="F58" s="91"/>
      <c r="G58" s="91"/>
      <c r="H58" s="91"/>
      <c r="I58" s="91"/>
      <c r="J58" s="92">
        <f>$J$83</f>
        <v>0</v>
      </c>
      <c r="K58" s="93"/>
    </row>
    <row r="59" spans="2:47" s="89" customFormat="1" ht="21" customHeight="1">
      <c r="B59" s="90"/>
      <c r="D59" s="91" t="s">
        <v>261</v>
      </c>
      <c r="E59" s="91"/>
      <c r="F59" s="91"/>
      <c r="G59" s="91"/>
      <c r="H59" s="91"/>
      <c r="I59" s="91"/>
      <c r="J59" s="92">
        <f>$J$94</f>
        <v>0</v>
      </c>
      <c r="K59" s="93"/>
    </row>
    <row r="60" spans="2:47" s="89" customFormat="1" ht="21" customHeight="1">
      <c r="B60" s="90"/>
      <c r="D60" s="91" t="s">
        <v>262</v>
      </c>
      <c r="E60" s="91"/>
      <c r="F60" s="91"/>
      <c r="G60" s="91"/>
      <c r="H60" s="91"/>
      <c r="I60" s="91"/>
      <c r="J60" s="92">
        <f>$J$100</f>
        <v>0</v>
      </c>
      <c r="K60" s="93"/>
    </row>
    <row r="61" spans="2:47" s="89" customFormat="1" ht="21" customHeight="1">
      <c r="B61" s="90"/>
      <c r="D61" s="91" t="s">
        <v>263</v>
      </c>
      <c r="E61" s="91"/>
      <c r="F61" s="91"/>
      <c r="G61" s="91"/>
      <c r="H61" s="91"/>
      <c r="I61" s="91"/>
      <c r="J61" s="92">
        <f>$J$127</f>
        <v>0</v>
      </c>
      <c r="K61" s="93"/>
    </row>
    <row r="62" spans="2:47" s="6" customFormat="1" ht="22.5" customHeight="1">
      <c r="B62" s="19"/>
      <c r="K62" s="22"/>
    </row>
    <row r="63" spans="2:47" s="6" customFormat="1" ht="7.5" customHeight="1">
      <c r="B63" s="33"/>
      <c r="C63" s="34"/>
      <c r="D63" s="34"/>
      <c r="E63" s="34"/>
      <c r="F63" s="34"/>
      <c r="G63" s="34"/>
      <c r="H63" s="34"/>
      <c r="I63" s="34"/>
      <c r="J63" s="34"/>
      <c r="K63" s="35"/>
    </row>
    <row r="67" spans="2:20" s="6" customFormat="1" ht="7.5" customHeight="1">
      <c r="B67" s="36"/>
      <c r="C67" s="37"/>
      <c r="D67" s="37"/>
      <c r="E67" s="37"/>
      <c r="F67" s="37"/>
      <c r="G67" s="37"/>
      <c r="H67" s="37"/>
      <c r="I67" s="37"/>
      <c r="J67" s="37"/>
      <c r="K67" s="37"/>
      <c r="L67" s="19"/>
    </row>
    <row r="68" spans="2:20" s="6" customFormat="1" ht="37.5" customHeight="1">
      <c r="B68" s="19"/>
      <c r="C68" s="11" t="s">
        <v>101</v>
      </c>
      <c r="L68" s="19"/>
    </row>
    <row r="69" spans="2:20" s="6" customFormat="1" ht="7.5" customHeight="1">
      <c r="B69" s="19"/>
      <c r="L69" s="19"/>
    </row>
    <row r="70" spans="2:20" s="6" customFormat="1" ht="15" customHeight="1">
      <c r="B70" s="19"/>
      <c r="C70" s="17" t="s">
        <v>14</v>
      </c>
      <c r="L70" s="19"/>
    </row>
    <row r="71" spans="2:20" s="6" customFormat="1" ht="16.5" customHeight="1">
      <c r="B71" s="19"/>
      <c r="E71" s="283" t="str">
        <f>$E$7</f>
        <v>STAVEBNÍ ÚPRAVY Č.P. 511 PRO LABORATOŘE A ONKOLOGII OBLASTNÍ NEMOCNICE JIČÍN a.s., KRÁLOVÉHRADECKÝ KRAJ</v>
      </c>
      <c r="F71" s="263"/>
      <c r="G71" s="263"/>
      <c r="H71" s="263"/>
      <c r="L71" s="19"/>
    </row>
    <row r="72" spans="2:20" s="6" customFormat="1" ht="15" customHeight="1">
      <c r="B72" s="19"/>
      <c r="C72" s="17" t="s">
        <v>91</v>
      </c>
      <c r="L72" s="19"/>
    </row>
    <row r="73" spans="2:20" s="6" customFormat="1" ht="19.5" customHeight="1">
      <c r="B73" s="19"/>
      <c r="E73" s="268" t="str">
        <f>$E$9</f>
        <v>SO 01 - Budova A - DEMOLICE, BOURACÍ PRÁCE</v>
      </c>
      <c r="F73" s="263"/>
      <c r="G73" s="263"/>
      <c r="H73" s="263"/>
      <c r="L73" s="19"/>
    </row>
    <row r="74" spans="2:20" s="6" customFormat="1" ht="7.5" customHeight="1">
      <c r="B74" s="19"/>
      <c r="L74" s="19"/>
    </row>
    <row r="75" spans="2:20" s="6" customFormat="1" ht="18.75" customHeight="1">
      <c r="B75" s="19"/>
      <c r="C75" s="17" t="s">
        <v>18</v>
      </c>
      <c r="F75" s="15" t="str">
        <f>$F$12</f>
        <v>Jičín</v>
      </c>
      <c r="I75" s="17" t="s">
        <v>20</v>
      </c>
      <c r="J75" s="42" t="str">
        <f>IF($J$12="","",$J$12)</f>
        <v>03.03.2016</v>
      </c>
      <c r="L75" s="19"/>
    </row>
    <row r="76" spans="2:20" s="6" customFormat="1" ht="7.5" customHeight="1">
      <c r="B76" s="19"/>
      <c r="L76" s="19"/>
    </row>
    <row r="77" spans="2:20" s="6" customFormat="1" ht="15.75" customHeight="1">
      <c r="B77" s="19"/>
      <c r="C77" s="17" t="s">
        <v>22</v>
      </c>
      <c r="F77" s="15" t="str">
        <f>$E$15</f>
        <v>KRÁLOVEHRADECKÝ KRAJ</v>
      </c>
      <c r="I77" s="17" t="s">
        <v>28</v>
      </c>
      <c r="J77" s="15" t="str">
        <f>$E$21</f>
        <v>KANIA a.s. , Ostrava</v>
      </c>
      <c r="L77" s="19"/>
    </row>
    <row r="78" spans="2:20" s="6" customFormat="1" ht="15" customHeight="1">
      <c r="B78" s="19"/>
      <c r="C78" s="17" t="s">
        <v>26</v>
      </c>
      <c r="F78" s="15" t="str">
        <f>IF($E$18="","",$E$18)</f>
        <v>Na základě výběrového řízení</v>
      </c>
      <c r="L78" s="19"/>
    </row>
    <row r="79" spans="2:20" s="6" customFormat="1" ht="11.25" customHeight="1">
      <c r="B79" s="19"/>
      <c r="L79" s="19"/>
    </row>
    <row r="80" spans="2:20" s="94" customFormat="1" ht="30" customHeight="1">
      <c r="B80" s="95"/>
      <c r="C80" s="96" t="s">
        <v>102</v>
      </c>
      <c r="D80" s="97" t="s">
        <v>52</v>
      </c>
      <c r="E80" s="97" t="s">
        <v>48</v>
      </c>
      <c r="F80" s="97" t="s">
        <v>103</v>
      </c>
      <c r="G80" s="97" t="s">
        <v>104</v>
      </c>
      <c r="H80" s="97" t="s">
        <v>105</v>
      </c>
      <c r="I80" s="97" t="s">
        <v>106</v>
      </c>
      <c r="J80" s="97" t="s">
        <v>107</v>
      </c>
      <c r="K80" s="98" t="s">
        <v>108</v>
      </c>
      <c r="L80" s="95"/>
      <c r="M80" s="48" t="s">
        <v>109</v>
      </c>
      <c r="N80" s="49" t="s">
        <v>37</v>
      </c>
      <c r="O80" s="49" t="s">
        <v>110</v>
      </c>
      <c r="P80" s="49" t="s">
        <v>111</v>
      </c>
      <c r="Q80" s="49" t="s">
        <v>112</v>
      </c>
      <c r="R80" s="49" t="s">
        <v>113</v>
      </c>
      <c r="S80" s="49" t="s">
        <v>114</v>
      </c>
      <c r="T80" s="50" t="s">
        <v>115</v>
      </c>
    </row>
    <row r="81" spans="2:65" s="6" customFormat="1" ht="30" customHeight="1">
      <c r="B81" s="19"/>
      <c r="C81" s="53" t="s">
        <v>96</v>
      </c>
      <c r="J81" s="99">
        <f>$BK$81</f>
        <v>0</v>
      </c>
      <c r="L81" s="19"/>
      <c r="M81" s="52"/>
      <c r="N81" s="43"/>
      <c r="O81" s="43"/>
      <c r="P81" s="100">
        <f>$P$82</f>
        <v>7332.9826050000001</v>
      </c>
      <c r="Q81" s="43"/>
      <c r="R81" s="100">
        <f>$R$82</f>
        <v>2324.25</v>
      </c>
      <c r="S81" s="43"/>
      <c r="T81" s="101">
        <f>$T$82</f>
        <v>7918.0899999999992</v>
      </c>
      <c r="AT81" s="6" t="s">
        <v>66</v>
      </c>
      <c r="AU81" s="6" t="s">
        <v>97</v>
      </c>
      <c r="BK81" s="102">
        <f>$BK$82</f>
        <v>0</v>
      </c>
    </row>
    <row r="82" spans="2:65" s="103" customFormat="1" ht="37.5" customHeight="1">
      <c r="B82" s="104"/>
      <c r="D82" s="105" t="s">
        <v>66</v>
      </c>
      <c r="E82" s="106" t="s">
        <v>197</v>
      </c>
      <c r="F82" s="106" t="s">
        <v>198</v>
      </c>
      <c r="J82" s="107">
        <f>$BK$82</f>
        <v>0</v>
      </c>
      <c r="L82" s="104"/>
      <c r="M82" s="108"/>
      <c r="P82" s="109">
        <f>$P$83+$P$94+$P$100+$P$127</f>
        <v>7332.9826050000001</v>
      </c>
      <c r="R82" s="109">
        <f>$R$83+$R$94+$R$100+$R$127</f>
        <v>2324.25</v>
      </c>
      <c r="T82" s="110">
        <f>$T$83+$T$94+$T$100+$T$127</f>
        <v>7918.0899999999992</v>
      </c>
      <c r="AR82" s="105" t="s">
        <v>73</v>
      </c>
      <c r="AT82" s="105" t="s">
        <v>66</v>
      </c>
      <c r="AU82" s="105" t="s">
        <v>67</v>
      </c>
      <c r="AY82" s="105" t="s">
        <v>118</v>
      </c>
      <c r="BK82" s="111">
        <f>$BK$83+$BK$94+$BK$100+$BK$127</f>
        <v>0</v>
      </c>
    </row>
    <row r="83" spans="2:65" s="103" customFormat="1" ht="21" customHeight="1">
      <c r="B83" s="104"/>
      <c r="D83" s="105" t="s">
        <v>66</v>
      </c>
      <c r="E83" s="112" t="s">
        <v>73</v>
      </c>
      <c r="F83" s="112" t="s">
        <v>199</v>
      </c>
      <c r="J83" s="113">
        <f>$BK$83</f>
        <v>0</v>
      </c>
      <c r="L83" s="104"/>
      <c r="M83" s="108"/>
      <c r="P83" s="109">
        <f>SUM($P$84:$P$93)</f>
        <v>484.00049999999999</v>
      </c>
      <c r="R83" s="109">
        <f>SUM($R$84:$R$93)</f>
        <v>2324.25</v>
      </c>
      <c r="T83" s="110">
        <f>SUM($T$84:$T$93)</f>
        <v>0</v>
      </c>
      <c r="AR83" s="105" t="s">
        <v>73</v>
      </c>
      <c r="AT83" s="105" t="s">
        <v>66</v>
      </c>
      <c r="AU83" s="105" t="s">
        <v>73</v>
      </c>
      <c r="AY83" s="105" t="s">
        <v>118</v>
      </c>
      <c r="BK83" s="111">
        <f>SUM($BK$84:$BK$93)</f>
        <v>0</v>
      </c>
    </row>
    <row r="84" spans="2:65" s="6" customFormat="1" ht="15.75" customHeight="1">
      <c r="B84" s="19"/>
      <c r="C84" s="114" t="s">
        <v>73</v>
      </c>
      <c r="D84" s="114" t="s">
        <v>121</v>
      </c>
      <c r="E84" s="115" t="s">
        <v>264</v>
      </c>
      <c r="F84" s="116" t="s">
        <v>265</v>
      </c>
      <c r="G84" s="117" t="s">
        <v>266</v>
      </c>
      <c r="H84" s="118">
        <v>1549.5</v>
      </c>
      <c r="I84" s="119"/>
      <c r="J84" s="119">
        <f>ROUND($I$84*$H$84,2)</f>
        <v>0</v>
      </c>
      <c r="K84" s="116" t="s">
        <v>267</v>
      </c>
      <c r="L84" s="19"/>
      <c r="M84" s="120"/>
      <c r="N84" s="121" t="s">
        <v>38</v>
      </c>
      <c r="O84" s="122">
        <v>0.29899999999999999</v>
      </c>
      <c r="P84" s="122">
        <f>$O$84*$H$84</f>
        <v>463.3005</v>
      </c>
      <c r="Q84" s="122">
        <v>0</v>
      </c>
      <c r="R84" s="122">
        <f>$Q$84*$H$84</f>
        <v>0</v>
      </c>
      <c r="S84" s="122">
        <v>0</v>
      </c>
      <c r="T84" s="123">
        <f>$S$84*$H$84</f>
        <v>0</v>
      </c>
      <c r="AR84" s="73" t="s">
        <v>125</v>
      </c>
      <c r="AT84" s="73" t="s">
        <v>121</v>
      </c>
      <c r="AU84" s="73" t="s">
        <v>75</v>
      </c>
      <c r="AY84" s="6" t="s">
        <v>118</v>
      </c>
      <c r="BE84" s="124">
        <f>IF($N$84="základní",$J$84,0)</f>
        <v>0</v>
      </c>
      <c r="BF84" s="124">
        <f>IF($N$84="snížená",$J$84,0)</f>
        <v>0</v>
      </c>
      <c r="BG84" s="124">
        <f>IF($N$84="zákl. přenesená",$J$84,0)</f>
        <v>0</v>
      </c>
      <c r="BH84" s="124">
        <f>IF($N$84="sníž. přenesená",$J$84,0)</f>
        <v>0</v>
      </c>
      <c r="BI84" s="124">
        <f>IF($N$84="nulová",$J$84,0)</f>
        <v>0</v>
      </c>
      <c r="BJ84" s="73" t="s">
        <v>73</v>
      </c>
      <c r="BK84" s="124">
        <f>ROUND($I$84*$H$84,2)</f>
        <v>0</v>
      </c>
      <c r="BL84" s="73" t="s">
        <v>125</v>
      </c>
      <c r="BM84" s="73" t="s">
        <v>268</v>
      </c>
    </row>
    <row r="85" spans="2:65" s="6" customFormat="1" ht="27" customHeight="1">
      <c r="B85" s="19"/>
      <c r="D85" s="125" t="s">
        <v>127</v>
      </c>
      <c r="F85" s="126" t="s">
        <v>269</v>
      </c>
      <c r="L85" s="19"/>
      <c r="M85" s="45"/>
      <c r="T85" s="46"/>
      <c r="AT85" s="6" t="s">
        <v>127</v>
      </c>
      <c r="AU85" s="6" t="s">
        <v>75</v>
      </c>
    </row>
    <row r="86" spans="2:65" s="6" customFormat="1" ht="15.75" customHeight="1">
      <c r="B86" s="134"/>
      <c r="D86" s="127" t="s">
        <v>133</v>
      </c>
      <c r="E86" s="135"/>
      <c r="F86" s="136" t="s">
        <v>270</v>
      </c>
      <c r="H86" s="137">
        <v>1549.5</v>
      </c>
      <c r="L86" s="134"/>
      <c r="M86" s="138"/>
      <c r="T86" s="139"/>
      <c r="AT86" s="135" t="s">
        <v>133</v>
      </c>
      <c r="AU86" s="135" t="s">
        <v>75</v>
      </c>
      <c r="AV86" s="135" t="s">
        <v>75</v>
      </c>
      <c r="AW86" s="135" t="s">
        <v>97</v>
      </c>
      <c r="AX86" s="135" t="s">
        <v>67</v>
      </c>
      <c r="AY86" s="135" t="s">
        <v>118</v>
      </c>
    </row>
    <row r="87" spans="2:65" s="6" customFormat="1" ht="15.75" customHeight="1">
      <c r="B87" s="140"/>
      <c r="D87" s="127" t="s">
        <v>133</v>
      </c>
      <c r="E87" s="141"/>
      <c r="F87" s="142" t="s">
        <v>143</v>
      </c>
      <c r="H87" s="143">
        <v>1549.5</v>
      </c>
      <c r="L87" s="140"/>
      <c r="M87" s="144"/>
      <c r="T87" s="145"/>
      <c r="AT87" s="141" t="s">
        <v>133</v>
      </c>
      <c r="AU87" s="141" t="s">
        <v>75</v>
      </c>
      <c r="AV87" s="141" t="s">
        <v>125</v>
      </c>
      <c r="AW87" s="141" t="s">
        <v>97</v>
      </c>
      <c r="AX87" s="141" t="s">
        <v>73</v>
      </c>
      <c r="AY87" s="141" t="s">
        <v>118</v>
      </c>
    </row>
    <row r="88" spans="2:65" s="6" customFormat="1" ht="15.75" customHeight="1">
      <c r="B88" s="19"/>
      <c r="C88" s="149" t="s">
        <v>75</v>
      </c>
      <c r="D88" s="149" t="s">
        <v>271</v>
      </c>
      <c r="E88" s="150" t="s">
        <v>272</v>
      </c>
      <c r="F88" s="151" t="s">
        <v>273</v>
      </c>
      <c r="G88" s="152" t="s">
        <v>274</v>
      </c>
      <c r="H88" s="153">
        <v>2324.25</v>
      </c>
      <c r="I88" s="154"/>
      <c r="J88" s="154">
        <f>ROUND($I$88*$H$88,2)</f>
        <v>0</v>
      </c>
      <c r="K88" s="151" t="s">
        <v>267</v>
      </c>
      <c r="L88" s="155"/>
      <c r="M88" s="151"/>
      <c r="N88" s="156" t="s">
        <v>38</v>
      </c>
      <c r="O88" s="122">
        <v>0</v>
      </c>
      <c r="P88" s="122">
        <f>$O$88*$H$88</f>
        <v>0</v>
      </c>
      <c r="Q88" s="122">
        <v>1</v>
      </c>
      <c r="R88" s="122">
        <f>$Q$88*$H$88</f>
        <v>2324.25</v>
      </c>
      <c r="S88" s="122">
        <v>0</v>
      </c>
      <c r="T88" s="123">
        <f>$S$88*$H$88</f>
        <v>0</v>
      </c>
      <c r="AR88" s="73" t="s">
        <v>165</v>
      </c>
      <c r="AT88" s="73" t="s">
        <v>271</v>
      </c>
      <c r="AU88" s="73" t="s">
        <v>75</v>
      </c>
      <c r="AY88" s="6" t="s">
        <v>118</v>
      </c>
      <c r="BE88" s="124">
        <f>IF($N$88="základní",$J$88,0)</f>
        <v>0</v>
      </c>
      <c r="BF88" s="124">
        <f>IF($N$88="snížená",$J$88,0)</f>
        <v>0</v>
      </c>
      <c r="BG88" s="124">
        <f>IF($N$88="zákl. přenesená",$J$88,0)</f>
        <v>0</v>
      </c>
      <c r="BH88" s="124">
        <f>IF($N$88="sníž. přenesená",$J$88,0)</f>
        <v>0</v>
      </c>
      <c r="BI88" s="124">
        <f>IF($N$88="nulová",$J$88,0)</f>
        <v>0</v>
      </c>
      <c r="BJ88" s="73" t="s">
        <v>73</v>
      </c>
      <c r="BK88" s="124">
        <f>ROUND($I$88*$H$88,2)</f>
        <v>0</v>
      </c>
      <c r="BL88" s="73" t="s">
        <v>125</v>
      </c>
      <c r="BM88" s="73" t="s">
        <v>275</v>
      </c>
    </row>
    <row r="89" spans="2:65" s="6" customFormat="1" ht="16.5" customHeight="1">
      <c r="B89" s="19"/>
      <c r="D89" s="125" t="s">
        <v>127</v>
      </c>
      <c r="F89" s="126" t="s">
        <v>276</v>
      </c>
      <c r="L89" s="19"/>
      <c r="M89" s="45"/>
      <c r="T89" s="46"/>
      <c r="AT89" s="6" t="s">
        <v>127</v>
      </c>
      <c r="AU89" s="6" t="s">
        <v>75</v>
      </c>
    </row>
    <row r="90" spans="2:65" s="6" customFormat="1" ht="15.75" customHeight="1">
      <c r="B90" s="134"/>
      <c r="D90" s="127" t="s">
        <v>133</v>
      </c>
      <c r="F90" s="136" t="s">
        <v>277</v>
      </c>
      <c r="H90" s="137">
        <v>2324.25</v>
      </c>
      <c r="L90" s="134"/>
      <c r="M90" s="138"/>
      <c r="T90" s="139"/>
      <c r="AT90" s="135" t="s">
        <v>133</v>
      </c>
      <c r="AU90" s="135" t="s">
        <v>75</v>
      </c>
      <c r="AV90" s="135" t="s">
        <v>75</v>
      </c>
      <c r="AW90" s="135" t="s">
        <v>67</v>
      </c>
      <c r="AX90" s="135" t="s">
        <v>73</v>
      </c>
      <c r="AY90" s="135" t="s">
        <v>118</v>
      </c>
    </row>
    <row r="91" spans="2:65" s="6" customFormat="1" ht="15.75" customHeight="1">
      <c r="B91" s="19"/>
      <c r="C91" s="114" t="s">
        <v>144</v>
      </c>
      <c r="D91" s="114" t="s">
        <v>121</v>
      </c>
      <c r="E91" s="115" t="s">
        <v>278</v>
      </c>
      <c r="F91" s="116" t="s">
        <v>279</v>
      </c>
      <c r="G91" s="117" t="s">
        <v>280</v>
      </c>
      <c r="H91" s="118">
        <v>1150</v>
      </c>
      <c r="I91" s="119"/>
      <c r="J91" s="119">
        <f>ROUND($I$91*$H$91,2)</f>
        <v>0</v>
      </c>
      <c r="K91" s="116" t="s">
        <v>267</v>
      </c>
      <c r="L91" s="19"/>
      <c r="M91" s="120"/>
      <c r="N91" s="121" t="s">
        <v>38</v>
      </c>
      <c r="O91" s="122">
        <v>1.7999999999999999E-2</v>
      </c>
      <c r="P91" s="122">
        <f>$O$91*$H$91</f>
        <v>20.7</v>
      </c>
      <c r="Q91" s="122">
        <v>0</v>
      </c>
      <c r="R91" s="122">
        <f>$Q$91*$H$91</f>
        <v>0</v>
      </c>
      <c r="S91" s="122">
        <v>0</v>
      </c>
      <c r="T91" s="123">
        <f>$S$91*$H$91</f>
        <v>0</v>
      </c>
      <c r="AR91" s="73" t="s">
        <v>125</v>
      </c>
      <c r="AT91" s="73" t="s">
        <v>121</v>
      </c>
      <c r="AU91" s="73" t="s">
        <v>75</v>
      </c>
      <c r="AY91" s="6" t="s">
        <v>118</v>
      </c>
      <c r="BE91" s="124">
        <f>IF($N$91="základní",$J$91,0)</f>
        <v>0</v>
      </c>
      <c r="BF91" s="124">
        <f>IF($N$91="snížená",$J$91,0)</f>
        <v>0</v>
      </c>
      <c r="BG91" s="124">
        <f>IF($N$91="zákl. přenesená",$J$91,0)</f>
        <v>0</v>
      </c>
      <c r="BH91" s="124">
        <f>IF($N$91="sníž. přenesená",$J$91,0)</f>
        <v>0</v>
      </c>
      <c r="BI91" s="124">
        <f>IF($N$91="nulová",$J$91,0)</f>
        <v>0</v>
      </c>
      <c r="BJ91" s="73" t="s">
        <v>73</v>
      </c>
      <c r="BK91" s="124">
        <f>ROUND($I$91*$H$91,2)</f>
        <v>0</v>
      </c>
      <c r="BL91" s="73" t="s">
        <v>125</v>
      </c>
      <c r="BM91" s="73" t="s">
        <v>281</v>
      </c>
    </row>
    <row r="92" spans="2:65" s="6" customFormat="1" ht="16.5" customHeight="1">
      <c r="B92" s="19"/>
      <c r="D92" s="125" t="s">
        <v>127</v>
      </c>
      <c r="F92" s="126" t="s">
        <v>282</v>
      </c>
      <c r="L92" s="19"/>
      <c r="M92" s="45"/>
      <c r="T92" s="46"/>
      <c r="AT92" s="6" t="s">
        <v>127</v>
      </c>
      <c r="AU92" s="6" t="s">
        <v>75</v>
      </c>
    </row>
    <row r="93" spans="2:65" s="6" customFormat="1" ht="138.75" customHeight="1">
      <c r="B93" s="19"/>
      <c r="D93" s="127" t="s">
        <v>283</v>
      </c>
      <c r="F93" s="128" t="s">
        <v>284</v>
      </c>
      <c r="L93" s="19"/>
      <c r="M93" s="45"/>
      <c r="T93" s="46"/>
      <c r="AT93" s="6" t="s">
        <v>283</v>
      </c>
      <c r="AU93" s="6" t="s">
        <v>75</v>
      </c>
    </row>
    <row r="94" spans="2:65" s="103" customFormat="1" ht="30.75" customHeight="1">
      <c r="B94" s="104"/>
      <c r="D94" s="105" t="s">
        <v>66</v>
      </c>
      <c r="E94" s="112" t="s">
        <v>169</v>
      </c>
      <c r="F94" s="112" t="s">
        <v>285</v>
      </c>
      <c r="J94" s="113">
        <f>$BK$94</f>
        <v>0</v>
      </c>
      <c r="L94" s="104"/>
      <c r="M94" s="108"/>
      <c r="P94" s="109">
        <f>SUM($P$95:$P$99)</f>
        <v>4953.018</v>
      </c>
      <c r="R94" s="109">
        <f>SUM($R$95:$R$99)</f>
        <v>0</v>
      </c>
      <c r="T94" s="110">
        <f>SUM($T$95:$T$99)</f>
        <v>7918.0899999999992</v>
      </c>
      <c r="AR94" s="105" t="s">
        <v>73</v>
      </c>
      <c r="AT94" s="105" t="s">
        <v>66</v>
      </c>
      <c r="AU94" s="105" t="s">
        <v>73</v>
      </c>
      <c r="AY94" s="105" t="s">
        <v>118</v>
      </c>
      <c r="BK94" s="111">
        <f>SUM($BK$95:$BK$99)</f>
        <v>0</v>
      </c>
    </row>
    <row r="95" spans="2:65" s="6" customFormat="1" ht="15.75" customHeight="1">
      <c r="B95" s="19"/>
      <c r="C95" s="114" t="s">
        <v>125</v>
      </c>
      <c r="D95" s="114" t="s">
        <v>121</v>
      </c>
      <c r="E95" s="115" t="s">
        <v>286</v>
      </c>
      <c r="F95" s="116" t="s">
        <v>287</v>
      </c>
      <c r="G95" s="117" t="s">
        <v>266</v>
      </c>
      <c r="H95" s="118">
        <v>16847</v>
      </c>
      <c r="I95" s="119"/>
      <c r="J95" s="119">
        <f>ROUND($I$95*$H$95,2)</f>
        <v>0</v>
      </c>
      <c r="K95" s="116" t="s">
        <v>267</v>
      </c>
      <c r="L95" s="19"/>
      <c r="M95" s="120"/>
      <c r="N95" s="121" t="s">
        <v>38</v>
      </c>
      <c r="O95" s="122">
        <v>0.29399999999999998</v>
      </c>
      <c r="P95" s="122">
        <f>$O$95*$H$95</f>
        <v>4953.018</v>
      </c>
      <c r="Q95" s="122">
        <v>0</v>
      </c>
      <c r="R95" s="122">
        <f>$Q$95*$H$95</f>
        <v>0</v>
      </c>
      <c r="S95" s="122">
        <v>0.47</v>
      </c>
      <c r="T95" s="123">
        <f>$S$95*$H$95</f>
        <v>7918.0899999999992</v>
      </c>
      <c r="AR95" s="73" t="s">
        <v>125</v>
      </c>
      <c r="AT95" s="73" t="s">
        <v>121</v>
      </c>
      <c r="AU95" s="73" t="s">
        <v>75</v>
      </c>
      <c r="AY95" s="6" t="s">
        <v>118</v>
      </c>
      <c r="BE95" s="124">
        <f>IF($N$95="základní",$J$95,0)</f>
        <v>0</v>
      </c>
      <c r="BF95" s="124">
        <f>IF($N$95="snížená",$J$95,0)</f>
        <v>0</v>
      </c>
      <c r="BG95" s="124">
        <f>IF($N$95="zákl. přenesená",$J$95,0)</f>
        <v>0</v>
      </c>
      <c r="BH95" s="124">
        <f>IF($N$95="sníž. přenesená",$J$95,0)</f>
        <v>0</v>
      </c>
      <c r="BI95" s="124">
        <f>IF($N$95="nulová",$J$95,0)</f>
        <v>0</v>
      </c>
      <c r="BJ95" s="73" t="s">
        <v>73</v>
      </c>
      <c r="BK95" s="124">
        <f>ROUND($I$95*$H$95,2)</f>
        <v>0</v>
      </c>
      <c r="BL95" s="73" t="s">
        <v>125</v>
      </c>
      <c r="BM95" s="73" t="s">
        <v>288</v>
      </c>
    </row>
    <row r="96" spans="2:65" s="6" customFormat="1" ht="27" customHeight="1">
      <c r="B96" s="19"/>
      <c r="D96" s="125" t="s">
        <v>127</v>
      </c>
      <c r="F96" s="126" t="s">
        <v>289</v>
      </c>
      <c r="L96" s="19"/>
      <c r="M96" s="45"/>
      <c r="T96" s="46"/>
      <c r="AT96" s="6" t="s">
        <v>127</v>
      </c>
      <c r="AU96" s="6" t="s">
        <v>75</v>
      </c>
    </row>
    <row r="97" spans="2:65" s="6" customFormat="1" ht="179.25" customHeight="1">
      <c r="B97" s="19"/>
      <c r="D97" s="127" t="s">
        <v>128</v>
      </c>
      <c r="F97" s="128" t="s">
        <v>290</v>
      </c>
      <c r="L97" s="19"/>
      <c r="M97" s="45"/>
      <c r="T97" s="46"/>
      <c r="AT97" s="6" t="s">
        <v>128</v>
      </c>
      <c r="AU97" s="6" t="s">
        <v>75</v>
      </c>
    </row>
    <row r="98" spans="2:65" s="6" customFormat="1" ht="15.75" customHeight="1">
      <c r="B98" s="134"/>
      <c r="D98" s="127" t="s">
        <v>133</v>
      </c>
      <c r="E98" s="135"/>
      <c r="F98" s="136" t="s">
        <v>291</v>
      </c>
      <c r="H98" s="137">
        <v>16847</v>
      </c>
      <c r="L98" s="134"/>
      <c r="M98" s="138"/>
      <c r="T98" s="139"/>
      <c r="AT98" s="135" t="s">
        <v>133</v>
      </c>
      <c r="AU98" s="135" t="s">
        <v>75</v>
      </c>
      <c r="AV98" s="135" t="s">
        <v>75</v>
      </c>
      <c r="AW98" s="135" t="s">
        <v>97</v>
      </c>
      <c r="AX98" s="135" t="s">
        <v>67</v>
      </c>
      <c r="AY98" s="135" t="s">
        <v>118</v>
      </c>
    </row>
    <row r="99" spans="2:65" s="6" customFormat="1" ht="15.75" customHeight="1">
      <c r="B99" s="140"/>
      <c r="D99" s="127" t="s">
        <v>133</v>
      </c>
      <c r="E99" s="141"/>
      <c r="F99" s="142" t="s">
        <v>143</v>
      </c>
      <c r="H99" s="143">
        <v>16847</v>
      </c>
      <c r="L99" s="140"/>
      <c r="M99" s="144"/>
      <c r="T99" s="145"/>
      <c r="AT99" s="141" t="s">
        <v>133</v>
      </c>
      <c r="AU99" s="141" t="s">
        <v>75</v>
      </c>
      <c r="AV99" s="141" t="s">
        <v>125</v>
      </c>
      <c r="AW99" s="141" t="s">
        <v>97</v>
      </c>
      <c r="AX99" s="141" t="s">
        <v>73</v>
      </c>
      <c r="AY99" s="141" t="s">
        <v>118</v>
      </c>
    </row>
    <row r="100" spans="2:65" s="103" customFormat="1" ht="30.75" customHeight="1">
      <c r="B100" s="104"/>
      <c r="D100" s="105" t="s">
        <v>66</v>
      </c>
      <c r="E100" s="112" t="s">
        <v>292</v>
      </c>
      <c r="F100" s="112" t="s">
        <v>293</v>
      </c>
      <c r="J100" s="113">
        <f>$BK$100</f>
        <v>0</v>
      </c>
      <c r="L100" s="104"/>
      <c r="M100" s="108"/>
      <c r="P100" s="109">
        <f>SUM($P$101:$P$126)</f>
        <v>1133.610105</v>
      </c>
      <c r="R100" s="109">
        <f>SUM($R$101:$R$126)</f>
        <v>0</v>
      </c>
      <c r="T100" s="110">
        <f>SUM($T$101:$T$126)</f>
        <v>0</v>
      </c>
      <c r="AR100" s="105" t="s">
        <v>73</v>
      </c>
      <c r="AT100" s="105" t="s">
        <v>66</v>
      </c>
      <c r="AU100" s="105" t="s">
        <v>73</v>
      </c>
      <c r="AY100" s="105" t="s">
        <v>118</v>
      </c>
      <c r="BK100" s="111">
        <f>SUM($BK$101:$BK$126)</f>
        <v>0</v>
      </c>
    </row>
    <row r="101" spans="2:65" s="6" customFormat="1" ht="15.75" customHeight="1">
      <c r="B101" s="19"/>
      <c r="C101" s="114" t="s">
        <v>117</v>
      </c>
      <c r="D101" s="114" t="s">
        <v>121</v>
      </c>
      <c r="E101" s="115" t="s">
        <v>294</v>
      </c>
      <c r="F101" s="116" t="s">
        <v>295</v>
      </c>
      <c r="G101" s="117" t="s">
        <v>274</v>
      </c>
      <c r="H101" s="118">
        <v>7918.09</v>
      </c>
      <c r="I101" s="119"/>
      <c r="J101" s="119">
        <f>ROUND($I$101*$H$101,2)</f>
        <v>0</v>
      </c>
      <c r="K101" s="116" t="s">
        <v>267</v>
      </c>
      <c r="L101" s="19"/>
      <c r="M101" s="120"/>
      <c r="N101" s="121" t="s">
        <v>38</v>
      </c>
      <c r="O101" s="122">
        <v>9.0999999999999998E-2</v>
      </c>
      <c r="P101" s="122">
        <f>$O$101*$H$101</f>
        <v>720.54619000000002</v>
      </c>
      <c r="Q101" s="122">
        <v>0</v>
      </c>
      <c r="R101" s="122">
        <f>$Q$101*$H$101</f>
        <v>0</v>
      </c>
      <c r="S101" s="122">
        <v>0</v>
      </c>
      <c r="T101" s="123">
        <f>$S$101*$H$101</f>
        <v>0</v>
      </c>
      <c r="AR101" s="73" t="s">
        <v>125</v>
      </c>
      <c r="AT101" s="73" t="s">
        <v>121</v>
      </c>
      <c r="AU101" s="73" t="s">
        <v>75</v>
      </c>
      <c r="AY101" s="6" t="s">
        <v>118</v>
      </c>
      <c r="BE101" s="124">
        <f>IF($N$101="základní",$J$101,0)</f>
        <v>0</v>
      </c>
      <c r="BF101" s="124">
        <f>IF($N$101="snížená",$J$101,0)</f>
        <v>0</v>
      </c>
      <c r="BG101" s="124">
        <f>IF($N$101="zákl. přenesená",$J$101,0)</f>
        <v>0</v>
      </c>
      <c r="BH101" s="124">
        <f>IF($N$101="sníž. přenesená",$J$101,0)</f>
        <v>0</v>
      </c>
      <c r="BI101" s="124">
        <f>IF($N$101="nulová",$J$101,0)</f>
        <v>0</v>
      </c>
      <c r="BJ101" s="73" t="s">
        <v>73</v>
      </c>
      <c r="BK101" s="124">
        <f>ROUND($I$101*$H$101,2)</f>
        <v>0</v>
      </c>
      <c r="BL101" s="73" t="s">
        <v>125</v>
      </c>
      <c r="BM101" s="73" t="s">
        <v>296</v>
      </c>
    </row>
    <row r="102" spans="2:65" s="6" customFormat="1" ht="16.5" customHeight="1">
      <c r="B102" s="19"/>
      <c r="D102" s="125" t="s">
        <v>127</v>
      </c>
      <c r="F102" s="126" t="s">
        <v>297</v>
      </c>
      <c r="L102" s="19"/>
      <c r="M102" s="45"/>
      <c r="T102" s="46"/>
      <c r="AT102" s="6" t="s">
        <v>127</v>
      </c>
      <c r="AU102" s="6" t="s">
        <v>75</v>
      </c>
    </row>
    <row r="103" spans="2:65" s="6" customFormat="1" ht="57.75" customHeight="1">
      <c r="B103" s="19"/>
      <c r="D103" s="127" t="s">
        <v>128</v>
      </c>
      <c r="F103" s="128" t="s">
        <v>298</v>
      </c>
      <c r="L103" s="19"/>
      <c r="M103" s="45"/>
      <c r="T103" s="46"/>
      <c r="AT103" s="6" t="s">
        <v>128</v>
      </c>
      <c r="AU103" s="6" t="s">
        <v>75</v>
      </c>
    </row>
    <row r="104" spans="2:65" s="6" customFormat="1" ht="27" customHeight="1">
      <c r="B104" s="19"/>
      <c r="C104" s="114" t="s">
        <v>157</v>
      </c>
      <c r="D104" s="114" t="s">
        <v>121</v>
      </c>
      <c r="E104" s="115" t="s">
        <v>299</v>
      </c>
      <c r="F104" s="116" t="s">
        <v>300</v>
      </c>
      <c r="G104" s="117" t="s">
        <v>274</v>
      </c>
      <c r="H104" s="118">
        <v>7.8250000000000002</v>
      </c>
      <c r="I104" s="119"/>
      <c r="J104" s="119">
        <f>ROUND($I$104*$H$104,2)</f>
        <v>0</v>
      </c>
      <c r="K104" s="116"/>
      <c r="L104" s="19"/>
      <c r="M104" s="120"/>
      <c r="N104" s="121" t="s">
        <v>38</v>
      </c>
      <c r="O104" s="122">
        <v>9.0999999999999998E-2</v>
      </c>
      <c r="P104" s="122">
        <f>$O$104*$H$104</f>
        <v>0.71207500000000001</v>
      </c>
      <c r="Q104" s="122">
        <v>0</v>
      </c>
      <c r="R104" s="122">
        <f>$Q$104*$H$104</f>
        <v>0</v>
      </c>
      <c r="S104" s="122">
        <v>0</v>
      </c>
      <c r="T104" s="123">
        <f>$S$104*$H$104</f>
        <v>0</v>
      </c>
      <c r="AR104" s="73" t="s">
        <v>125</v>
      </c>
      <c r="AT104" s="73" t="s">
        <v>121</v>
      </c>
      <c r="AU104" s="73" t="s">
        <v>75</v>
      </c>
      <c r="AY104" s="6" t="s">
        <v>118</v>
      </c>
      <c r="BE104" s="124">
        <f>IF($N$104="základní",$J$104,0)</f>
        <v>0</v>
      </c>
      <c r="BF104" s="124">
        <f>IF($N$104="snížená",$J$104,0)</f>
        <v>0</v>
      </c>
      <c r="BG104" s="124">
        <f>IF($N$104="zákl. přenesená",$J$104,0)</f>
        <v>0</v>
      </c>
      <c r="BH104" s="124">
        <f>IF($N$104="sníž. přenesená",$J$104,0)</f>
        <v>0</v>
      </c>
      <c r="BI104" s="124">
        <f>IF($N$104="nulová",$J$104,0)</f>
        <v>0</v>
      </c>
      <c r="BJ104" s="73" t="s">
        <v>73</v>
      </c>
      <c r="BK104" s="124">
        <f>ROUND($I$104*$H$104,2)</f>
        <v>0</v>
      </c>
      <c r="BL104" s="73" t="s">
        <v>125</v>
      </c>
      <c r="BM104" s="73" t="s">
        <v>301</v>
      </c>
    </row>
    <row r="105" spans="2:65" s="6" customFormat="1" ht="16.5" customHeight="1">
      <c r="B105" s="19"/>
      <c r="D105" s="125" t="s">
        <v>127</v>
      </c>
      <c r="F105" s="126" t="s">
        <v>297</v>
      </c>
      <c r="L105" s="19"/>
      <c r="M105" s="45"/>
      <c r="T105" s="46"/>
      <c r="AT105" s="6" t="s">
        <v>127</v>
      </c>
      <c r="AU105" s="6" t="s">
        <v>75</v>
      </c>
    </row>
    <row r="106" spans="2:65" s="6" customFormat="1" ht="57.75" customHeight="1">
      <c r="B106" s="19"/>
      <c r="D106" s="127" t="s">
        <v>128</v>
      </c>
      <c r="F106" s="128" t="s">
        <v>298</v>
      </c>
      <c r="L106" s="19"/>
      <c r="M106" s="45"/>
      <c r="T106" s="46"/>
      <c r="AT106" s="6" t="s">
        <v>128</v>
      </c>
      <c r="AU106" s="6" t="s">
        <v>75</v>
      </c>
    </row>
    <row r="107" spans="2:65" s="6" customFormat="1" ht="15.75" customHeight="1">
      <c r="B107" s="19"/>
      <c r="C107" s="114" t="s">
        <v>161</v>
      </c>
      <c r="D107" s="114" t="s">
        <v>121</v>
      </c>
      <c r="E107" s="115" t="s">
        <v>302</v>
      </c>
      <c r="F107" s="116" t="s">
        <v>303</v>
      </c>
      <c r="G107" s="117" t="s">
        <v>274</v>
      </c>
      <c r="H107" s="118">
        <v>118771.35</v>
      </c>
      <c r="I107" s="119"/>
      <c r="J107" s="119">
        <f>ROUND($I$107*$H$107,2)</f>
        <v>0</v>
      </c>
      <c r="K107" s="116" t="s">
        <v>267</v>
      </c>
      <c r="L107" s="19"/>
      <c r="M107" s="120"/>
      <c r="N107" s="121" t="s">
        <v>38</v>
      </c>
      <c r="O107" s="122">
        <v>3.0000000000000001E-3</v>
      </c>
      <c r="P107" s="122">
        <f>$O$107*$H$107</f>
        <v>356.31405000000001</v>
      </c>
      <c r="Q107" s="122">
        <v>0</v>
      </c>
      <c r="R107" s="122">
        <f>$Q$107*$H$107</f>
        <v>0</v>
      </c>
      <c r="S107" s="122">
        <v>0</v>
      </c>
      <c r="T107" s="123">
        <f>$S$107*$H$107</f>
        <v>0</v>
      </c>
      <c r="AR107" s="73" t="s">
        <v>125</v>
      </c>
      <c r="AT107" s="73" t="s">
        <v>121</v>
      </c>
      <c r="AU107" s="73" t="s">
        <v>75</v>
      </c>
      <c r="AY107" s="6" t="s">
        <v>118</v>
      </c>
      <c r="BE107" s="124">
        <f>IF($N$107="základní",$J$107,0)</f>
        <v>0</v>
      </c>
      <c r="BF107" s="124">
        <f>IF($N$107="snížená",$J$107,0)</f>
        <v>0</v>
      </c>
      <c r="BG107" s="124">
        <f>IF($N$107="zákl. přenesená",$J$107,0)</f>
        <v>0</v>
      </c>
      <c r="BH107" s="124">
        <f>IF($N$107="sníž. přenesená",$J$107,0)</f>
        <v>0</v>
      </c>
      <c r="BI107" s="124">
        <f>IF($N$107="nulová",$J$107,0)</f>
        <v>0</v>
      </c>
      <c r="BJ107" s="73" t="s">
        <v>73</v>
      </c>
      <c r="BK107" s="124">
        <f>ROUND($I$107*$H$107,2)</f>
        <v>0</v>
      </c>
      <c r="BL107" s="73" t="s">
        <v>125</v>
      </c>
      <c r="BM107" s="73" t="s">
        <v>304</v>
      </c>
    </row>
    <row r="108" spans="2:65" s="6" customFormat="1" ht="27" customHeight="1">
      <c r="B108" s="19"/>
      <c r="D108" s="125" t="s">
        <v>127</v>
      </c>
      <c r="F108" s="126" t="s">
        <v>305</v>
      </c>
      <c r="L108" s="19"/>
      <c r="M108" s="45"/>
      <c r="T108" s="46"/>
      <c r="AT108" s="6" t="s">
        <v>127</v>
      </c>
      <c r="AU108" s="6" t="s">
        <v>75</v>
      </c>
    </row>
    <row r="109" spans="2:65" s="6" customFormat="1" ht="57.75" customHeight="1">
      <c r="B109" s="19"/>
      <c r="D109" s="127" t="s">
        <v>128</v>
      </c>
      <c r="F109" s="128" t="s">
        <v>298</v>
      </c>
      <c r="L109" s="19"/>
      <c r="M109" s="45"/>
      <c r="T109" s="46"/>
      <c r="AT109" s="6" t="s">
        <v>128</v>
      </c>
      <c r="AU109" s="6" t="s">
        <v>75</v>
      </c>
    </row>
    <row r="110" spans="2:65" s="6" customFormat="1" ht="15.75" customHeight="1">
      <c r="B110" s="134"/>
      <c r="D110" s="127" t="s">
        <v>133</v>
      </c>
      <c r="F110" s="136" t="s">
        <v>306</v>
      </c>
      <c r="H110" s="137">
        <v>118771.35</v>
      </c>
      <c r="L110" s="134"/>
      <c r="M110" s="138"/>
      <c r="T110" s="139"/>
      <c r="AT110" s="135" t="s">
        <v>133</v>
      </c>
      <c r="AU110" s="135" t="s">
        <v>75</v>
      </c>
      <c r="AV110" s="135" t="s">
        <v>75</v>
      </c>
      <c r="AW110" s="135" t="s">
        <v>67</v>
      </c>
      <c r="AX110" s="135" t="s">
        <v>73</v>
      </c>
      <c r="AY110" s="135" t="s">
        <v>118</v>
      </c>
    </row>
    <row r="111" spans="2:65" s="6" customFormat="1" ht="27" customHeight="1">
      <c r="B111" s="19"/>
      <c r="C111" s="114" t="s">
        <v>165</v>
      </c>
      <c r="D111" s="114" t="s">
        <v>121</v>
      </c>
      <c r="E111" s="115" t="s">
        <v>307</v>
      </c>
      <c r="F111" s="116" t="s">
        <v>308</v>
      </c>
      <c r="G111" s="117" t="s">
        <v>274</v>
      </c>
      <c r="H111" s="118">
        <v>117.375</v>
      </c>
      <c r="I111" s="119"/>
      <c r="J111" s="119">
        <f>ROUND($I$111*$H$111,2)</f>
        <v>0</v>
      </c>
      <c r="K111" s="116"/>
      <c r="L111" s="19"/>
      <c r="M111" s="120"/>
      <c r="N111" s="121" t="s">
        <v>38</v>
      </c>
      <c r="O111" s="122">
        <v>3.0000000000000001E-3</v>
      </c>
      <c r="P111" s="122">
        <f>$O$111*$H$111</f>
        <v>0.35212500000000002</v>
      </c>
      <c r="Q111" s="122">
        <v>0</v>
      </c>
      <c r="R111" s="122">
        <f>$Q$111*$H$111</f>
        <v>0</v>
      </c>
      <c r="S111" s="122">
        <v>0</v>
      </c>
      <c r="T111" s="123">
        <f>$S$111*$H$111</f>
        <v>0</v>
      </c>
      <c r="AR111" s="73" t="s">
        <v>125</v>
      </c>
      <c r="AT111" s="73" t="s">
        <v>121</v>
      </c>
      <c r="AU111" s="73" t="s">
        <v>75</v>
      </c>
      <c r="AY111" s="6" t="s">
        <v>118</v>
      </c>
      <c r="BE111" s="124">
        <f>IF($N$111="základní",$J$111,0)</f>
        <v>0</v>
      </c>
      <c r="BF111" s="124">
        <f>IF($N$111="snížená",$J$111,0)</f>
        <v>0</v>
      </c>
      <c r="BG111" s="124">
        <f>IF($N$111="zákl. přenesená",$J$111,0)</f>
        <v>0</v>
      </c>
      <c r="BH111" s="124">
        <f>IF($N$111="sníž. přenesená",$J$111,0)</f>
        <v>0</v>
      </c>
      <c r="BI111" s="124">
        <f>IF($N$111="nulová",$J$111,0)</f>
        <v>0</v>
      </c>
      <c r="BJ111" s="73" t="s">
        <v>73</v>
      </c>
      <c r="BK111" s="124">
        <f>ROUND($I$111*$H$111,2)</f>
        <v>0</v>
      </c>
      <c r="BL111" s="73" t="s">
        <v>125</v>
      </c>
      <c r="BM111" s="73" t="s">
        <v>309</v>
      </c>
    </row>
    <row r="112" spans="2:65" s="6" customFormat="1" ht="27" customHeight="1">
      <c r="B112" s="19"/>
      <c r="D112" s="125" t="s">
        <v>127</v>
      </c>
      <c r="F112" s="126" t="s">
        <v>305</v>
      </c>
      <c r="L112" s="19"/>
      <c r="M112" s="45"/>
      <c r="T112" s="46"/>
      <c r="AT112" s="6" t="s">
        <v>127</v>
      </c>
      <c r="AU112" s="6" t="s">
        <v>75</v>
      </c>
    </row>
    <row r="113" spans="2:65" s="6" customFormat="1" ht="57.75" customHeight="1">
      <c r="B113" s="19"/>
      <c r="D113" s="127" t="s">
        <v>128</v>
      </c>
      <c r="F113" s="128" t="s">
        <v>298</v>
      </c>
      <c r="L113" s="19"/>
      <c r="M113" s="45"/>
      <c r="T113" s="46"/>
      <c r="AT113" s="6" t="s">
        <v>128</v>
      </c>
      <c r="AU113" s="6" t="s">
        <v>75</v>
      </c>
    </row>
    <row r="114" spans="2:65" s="6" customFormat="1" ht="15.75" customHeight="1">
      <c r="B114" s="19"/>
      <c r="C114" s="114" t="s">
        <v>169</v>
      </c>
      <c r="D114" s="114" t="s">
        <v>121</v>
      </c>
      <c r="E114" s="115" t="s">
        <v>310</v>
      </c>
      <c r="F114" s="116" t="s">
        <v>311</v>
      </c>
      <c r="G114" s="117" t="s">
        <v>274</v>
      </c>
      <c r="H114" s="118">
        <v>7918.09</v>
      </c>
      <c r="I114" s="119"/>
      <c r="J114" s="119">
        <f>ROUND($I$114*$H$114,2)</f>
        <v>0</v>
      </c>
      <c r="K114" s="116" t="s">
        <v>267</v>
      </c>
      <c r="L114" s="19"/>
      <c r="M114" s="120"/>
      <c r="N114" s="121" t="s">
        <v>38</v>
      </c>
      <c r="O114" s="122">
        <v>6.0000000000000001E-3</v>
      </c>
      <c r="P114" s="122">
        <f>$O$114*$H$114</f>
        <v>47.508540000000004</v>
      </c>
      <c r="Q114" s="122">
        <v>0</v>
      </c>
      <c r="R114" s="122">
        <f>$Q$114*$H$114</f>
        <v>0</v>
      </c>
      <c r="S114" s="122">
        <v>0</v>
      </c>
      <c r="T114" s="123">
        <f>$S$114*$H$114</f>
        <v>0</v>
      </c>
      <c r="AR114" s="73" t="s">
        <v>125</v>
      </c>
      <c r="AT114" s="73" t="s">
        <v>121</v>
      </c>
      <c r="AU114" s="73" t="s">
        <v>75</v>
      </c>
      <c r="AY114" s="6" t="s">
        <v>118</v>
      </c>
      <c r="BE114" s="124">
        <f>IF($N$114="základní",$J$114,0)</f>
        <v>0</v>
      </c>
      <c r="BF114" s="124">
        <f>IF($N$114="snížená",$J$114,0)</f>
        <v>0</v>
      </c>
      <c r="BG114" s="124">
        <f>IF($N$114="zákl. přenesená",$J$114,0)</f>
        <v>0</v>
      </c>
      <c r="BH114" s="124">
        <f>IF($N$114="sníž. přenesená",$J$114,0)</f>
        <v>0</v>
      </c>
      <c r="BI114" s="124">
        <f>IF($N$114="nulová",$J$114,0)</f>
        <v>0</v>
      </c>
      <c r="BJ114" s="73" t="s">
        <v>73</v>
      </c>
      <c r="BK114" s="124">
        <f>ROUND($I$114*$H$114,2)</f>
        <v>0</v>
      </c>
      <c r="BL114" s="73" t="s">
        <v>125</v>
      </c>
      <c r="BM114" s="73" t="s">
        <v>312</v>
      </c>
    </row>
    <row r="115" spans="2:65" s="6" customFormat="1" ht="16.5" customHeight="1">
      <c r="B115" s="19"/>
      <c r="D115" s="125" t="s">
        <v>127</v>
      </c>
      <c r="F115" s="126" t="s">
        <v>311</v>
      </c>
      <c r="L115" s="19"/>
      <c r="M115" s="45"/>
      <c r="T115" s="46"/>
      <c r="AT115" s="6" t="s">
        <v>127</v>
      </c>
      <c r="AU115" s="6" t="s">
        <v>75</v>
      </c>
    </row>
    <row r="116" spans="2:65" s="6" customFormat="1" ht="15.75" customHeight="1">
      <c r="B116" s="19"/>
      <c r="C116" s="114" t="s">
        <v>173</v>
      </c>
      <c r="D116" s="114" t="s">
        <v>121</v>
      </c>
      <c r="E116" s="115" t="s">
        <v>313</v>
      </c>
      <c r="F116" s="116" t="s">
        <v>314</v>
      </c>
      <c r="G116" s="117" t="s">
        <v>274</v>
      </c>
      <c r="H116" s="118">
        <v>7.8250000000000002</v>
      </c>
      <c r="I116" s="119"/>
      <c r="J116" s="119">
        <f>ROUND($I$116*$H$116,2)</f>
        <v>0</v>
      </c>
      <c r="K116" s="116" t="s">
        <v>267</v>
      </c>
      <c r="L116" s="19"/>
      <c r="M116" s="120"/>
      <c r="N116" s="121" t="s">
        <v>38</v>
      </c>
      <c r="O116" s="122">
        <v>0</v>
      </c>
      <c r="P116" s="122">
        <f>$O$116*$H$116</f>
        <v>0</v>
      </c>
      <c r="Q116" s="122">
        <v>0</v>
      </c>
      <c r="R116" s="122">
        <f>$Q$116*$H$116</f>
        <v>0</v>
      </c>
      <c r="S116" s="122">
        <v>0</v>
      </c>
      <c r="T116" s="123">
        <f>$S$116*$H$116</f>
        <v>0</v>
      </c>
      <c r="AR116" s="73" t="s">
        <v>125</v>
      </c>
      <c r="AT116" s="73" t="s">
        <v>121</v>
      </c>
      <c r="AU116" s="73" t="s">
        <v>75</v>
      </c>
      <c r="AY116" s="6" t="s">
        <v>118</v>
      </c>
      <c r="BE116" s="124">
        <f>IF($N$116="základní",$J$116,0)</f>
        <v>0</v>
      </c>
      <c r="BF116" s="124">
        <f>IF($N$116="snížená",$J$116,0)</f>
        <v>0</v>
      </c>
      <c r="BG116" s="124">
        <f>IF($N$116="zákl. přenesená",$J$116,0)</f>
        <v>0</v>
      </c>
      <c r="BH116" s="124">
        <f>IF($N$116="sníž. přenesená",$J$116,0)</f>
        <v>0</v>
      </c>
      <c r="BI116" s="124">
        <f>IF($N$116="nulová",$J$116,0)</f>
        <v>0</v>
      </c>
      <c r="BJ116" s="73" t="s">
        <v>73</v>
      </c>
      <c r="BK116" s="124">
        <f>ROUND($I$116*$H$116,2)</f>
        <v>0</v>
      </c>
      <c r="BL116" s="73" t="s">
        <v>125</v>
      </c>
      <c r="BM116" s="73" t="s">
        <v>315</v>
      </c>
    </row>
    <row r="117" spans="2:65" s="6" customFormat="1" ht="16.5" customHeight="1">
      <c r="B117" s="19"/>
      <c r="D117" s="125" t="s">
        <v>127</v>
      </c>
      <c r="F117" s="126" t="s">
        <v>316</v>
      </c>
      <c r="L117" s="19"/>
      <c r="M117" s="45"/>
      <c r="T117" s="46"/>
      <c r="AT117" s="6" t="s">
        <v>127</v>
      </c>
      <c r="AU117" s="6" t="s">
        <v>75</v>
      </c>
    </row>
    <row r="118" spans="2:65" s="6" customFormat="1" ht="71.25" customHeight="1">
      <c r="B118" s="19"/>
      <c r="D118" s="127" t="s">
        <v>128</v>
      </c>
      <c r="F118" s="128" t="s">
        <v>317</v>
      </c>
      <c r="L118" s="19"/>
      <c r="M118" s="45"/>
      <c r="T118" s="46"/>
      <c r="AT118" s="6" t="s">
        <v>128</v>
      </c>
      <c r="AU118" s="6" t="s">
        <v>75</v>
      </c>
    </row>
    <row r="119" spans="2:65" s="6" customFormat="1" ht="15.75" customHeight="1">
      <c r="B119" s="19"/>
      <c r="C119" s="114" t="s">
        <v>180</v>
      </c>
      <c r="D119" s="114" t="s">
        <v>121</v>
      </c>
      <c r="E119" s="115" t="s">
        <v>318</v>
      </c>
      <c r="F119" s="116" t="s">
        <v>319</v>
      </c>
      <c r="G119" s="117" t="s">
        <v>274</v>
      </c>
      <c r="H119" s="118">
        <v>7918.09</v>
      </c>
      <c r="I119" s="119"/>
      <c r="J119" s="119">
        <f>ROUND($I$119*$H$119,2)</f>
        <v>0</v>
      </c>
      <c r="K119" s="116"/>
      <c r="L119" s="19"/>
      <c r="M119" s="120"/>
      <c r="N119" s="121" t="s">
        <v>38</v>
      </c>
      <c r="O119" s="122">
        <v>0</v>
      </c>
      <c r="P119" s="122">
        <f>$O$119*$H$119</f>
        <v>0</v>
      </c>
      <c r="Q119" s="122">
        <v>0</v>
      </c>
      <c r="R119" s="122">
        <f>$Q$119*$H$119</f>
        <v>0</v>
      </c>
      <c r="S119" s="122">
        <v>0</v>
      </c>
      <c r="T119" s="123">
        <f>$S$119*$H$119</f>
        <v>0</v>
      </c>
      <c r="AR119" s="73" t="s">
        <v>125</v>
      </c>
      <c r="AT119" s="73" t="s">
        <v>121</v>
      </c>
      <c r="AU119" s="73" t="s">
        <v>75</v>
      </c>
      <c r="AY119" s="6" t="s">
        <v>118</v>
      </c>
      <c r="BE119" s="124">
        <f>IF($N$119="základní",$J$119,0)</f>
        <v>0</v>
      </c>
      <c r="BF119" s="124">
        <f>IF($N$119="snížená",$J$119,0)</f>
        <v>0</v>
      </c>
      <c r="BG119" s="124">
        <f>IF($N$119="zákl. přenesená",$J$119,0)</f>
        <v>0</v>
      </c>
      <c r="BH119" s="124">
        <f>IF($N$119="sníž. přenesená",$J$119,0)</f>
        <v>0</v>
      </c>
      <c r="BI119" s="124">
        <f>IF($N$119="nulová",$J$119,0)</f>
        <v>0</v>
      </c>
      <c r="BJ119" s="73" t="s">
        <v>73</v>
      </c>
      <c r="BK119" s="124">
        <f>ROUND($I$119*$H$119,2)</f>
        <v>0</v>
      </c>
      <c r="BL119" s="73" t="s">
        <v>125</v>
      </c>
      <c r="BM119" s="73" t="s">
        <v>320</v>
      </c>
    </row>
    <row r="120" spans="2:65" s="6" customFormat="1" ht="16.5" customHeight="1">
      <c r="B120" s="19"/>
      <c r="D120" s="125" t="s">
        <v>127</v>
      </c>
      <c r="F120" s="126" t="s">
        <v>321</v>
      </c>
      <c r="L120" s="19"/>
      <c r="M120" s="45"/>
      <c r="T120" s="46"/>
      <c r="AT120" s="6" t="s">
        <v>127</v>
      </c>
      <c r="AU120" s="6" t="s">
        <v>75</v>
      </c>
    </row>
    <row r="121" spans="2:65" s="6" customFormat="1" ht="84.75" customHeight="1">
      <c r="B121" s="19"/>
      <c r="D121" s="127" t="s">
        <v>128</v>
      </c>
      <c r="F121" s="128" t="s">
        <v>322</v>
      </c>
      <c r="L121" s="19"/>
      <c r="M121" s="45"/>
      <c r="T121" s="46"/>
      <c r="AT121" s="6" t="s">
        <v>128</v>
      </c>
      <c r="AU121" s="6" t="s">
        <v>75</v>
      </c>
    </row>
    <row r="122" spans="2:65" s="6" customFormat="1" ht="27" customHeight="1">
      <c r="B122" s="19"/>
      <c r="C122" s="114" t="s">
        <v>184</v>
      </c>
      <c r="D122" s="114" t="s">
        <v>121</v>
      </c>
      <c r="E122" s="115" t="s">
        <v>323</v>
      </c>
      <c r="F122" s="116" t="s">
        <v>324</v>
      </c>
      <c r="G122" s="117" t="s">
        <v>274</v>
      </c>
      <c r="H122" s="118">
        <v>7.8250000000000002</v>
      </c>
      <c r="I122" s="119"/>
      <c r="J122" s="119">
        <f>ROUND($I$122*$H$122,2)</f>
        <v>0</v>
      </c>
      <c r="K122" s="116"/>
      <c r="L122" s="19"/>
      <c r="M122" s="120"/>
      <c r="N122" s="121" t="s">
        <v>38</v>
      </c>
      <c r="O122" s="122">
        <v>0.64900000000000002</v>
      </c>
      <c r="P122" s="122">
        <f>$O$122*$H$122</f>
        <v>5.0784250000000002</v>
      </c>
      <c r="Q122" s="122">
        <v>0</v>
      </c>
      <c r="R122" s="122">
        <f>$Q$122*$H$122</f>
        <v>0</v>
      </c>
      <c r="S122" s="122">
        <v>0</v>
      </c>
      <c r="T122" s="123">
        <f>$S$122*$H$122</f>
        <v>0</v>
      </c>
      <c r="AR122" s="73" t="s">
        <v>125</v>
      </c>
      <c r="AT122" s="73" t="s">
        <v>121</v>
      </c>
      <c r="AU122" s="73" t="s">
        <v>75</v>
      </c>
      <c r="AY122" s="6" t="s">
        <v>118</v>
      </c>
      <c r="BE122" s="124">
        <f>IF($N$122="základní",$J$122,0)</f>
        <v>0</v>
      </c>
      <c r="BF122" s="124">
        <f>IF($N$122="snížená",$J$122,0)</f>
        <v>0</v>
      </c>
      <c r="BG122" s="124">
        <f>IF($N$122="zákl. přenesená",$J$122,0)</f>
        <v>0</v>
      </c>
      <c r="BH122" s="124">
        <f>IF($N$122="sníž. přenesená",$J$122,0)</f>
        <v>0</v>
      </c>
      <c r="BI122" s="124">
        <f>IF($N$122="nulová",$J$122,0)</f>
        <v>0</v>
      </c>
      <c r="BJ122" s="73" t="s">
        <v>73</v>
      </c>
      <c r="BK122" s="124">
        <f>ROUND($I$122*$H$122,2)</f>
        <v>0</v>
      </c>
      <c r="BL122" s="73" t="s">
        <v>125</v>
      </c>
      <c r="BM122" s="73" t="s">
        <v>325</v>
      </c>
    </row>
    <row r="123" spans="2:65" s="6" customFormat="1" ht="27" customHeight="1">
      <c r="B123" s="19"/>
      <c r="D123" s="125" t="s">
        <v>127</v>
      </c>
      <c r="F123" s="126" t="s">
        <v>326</v>
      </c>
      <c r="L123" s="19"/>
      <c r="M123" s="45"/>
      <c r="T123" s="46"/>
      <c r="AT123" s="6" t="s">
        <v>127</v>
      </c>
      <c r="AU123" s="6" t="s">
        <v>75</v>
      </c>
    </row>
    <row r="124" spans="2:65" s="6" customFormat="1" ht="27" customHeight="1">
      <c r="B124" s="19"/>
      <c r="C124" s="114" t="s">
        <v>188</v>
      </c>
      <c r="D124" s="114" t="s">
        <v>121</v>
      </c>
      <c r="E124" s="115" t="s">
        <v>327</v>
      </c>
      <c r="F124" s="116" t="s">
        <v>328</v>
      </c>
      <c r="G124" s="117" t="s">
        <v>274</v>
      </c>
      <c r="H124" s="118">
        <v>15.65</v>
      </c>
      <c r="I124" s="119"/>
      <c r="J124" s="119">
        <f>ROUND($I$124*$H$124,2)</f>
        <v>0</v>
      </c>
      <c r="K124" s="116"/>
      <c r="L124" s="19"/>
      <c r="M124" s="120"/>
      <c r="N124" s="121" t="s">
        <v>38</v>
      </c>
      <c r="O124" s="122">
        <v>0.19800000000000001</v>
      </c>
      <c r="P124" s="122">
        <f>$O$124*$H$124</f>
        <v>3.0987</v>
      </c>
      <c r="Q124" s="122">
        <v>0</v>
      </c>
      <c r="R124" s="122">
        <f>$Q$124*$H$124</f>
        <v>0</v>
      </c>
      <c r="S124" s="122">
        <v>0</v>
      </c>
      <c r="T124" s="123">
        <f>$S$124*$H$124</f>
        <v>0</v>
      </c>
      <c r="AR124" s="73" t="s">
        <v>125</v>
      </c>
      <c r="AT124" s="73" t="s">
        <v>121</v>
      </c>
      <c r="AU124" s="73" t="s">
        <v>75</v>
      </c>
      <c r="AY124" s="6" t="s">
        <v>118</v>
      </c>
      <c r="BE124" s="124">
        <f>IF($N$124="základní",$J$124,0)</f>
        <v>0</v>
      </c>
      <c r="BF124" s="124">
        <f>IF($N$124="snížená",$J$124,0)</f>
        <v>0</v>
      </c>
      <c r="BG124" s="124">
        <f>IF($N$124="zákl. přenesená",$J$124,0)</f>
        <v>0</v>
      </c>
      <c r="BH124" s="124">
        <f>IF($N$124="sníž. přenesená",$J$124,0)</f>
        <v>0</v>
      </c>
      <c r="BI124" s="124">
        <f>IF($N$124="nulová",$J$124,0)</f>
        <v>0</v>
      </c>
      <c r="BJ124" s="73" t="s">
        <v>73</v>
      </c>
      <c r="BK124" s="124">
        <f>ROUND($I$124*$H$124,2)</f>
        <v>0</v>
      </c>
      <c r="BL124" s="73" t="s">
        <v>125</v>
      </c>
      <c r="BM124" s="73" t="s">
        <v>329</v>
      </c>
    </row>
    <row r="125" spans="2:65" s="6" customFormat="1" ht="27" customHeight="1">
      <c r="B125" s="19"/>
      <c r="D125" s="125" t="s">
        <v>127</v>
      </c>
      <c r="F125" s="126" t="s">
        <v>330</v>
      </c>
      <c r="L125" s="19"/>
      <c r="M125" s="45"/>
      <c r="T125" s="46"/>
      <c r="AT125" s="6" t="s">
        <v>127</v>
      </c>
      <c r="AU125" s="6" t="s">
        <v>75</v>
      </c>
    </row>
    <row r="126" spans="2:65" s="6" customFormat="1" ht="15.75" customHeight="1">
      <c r="B126" s="134"/>
      <c r="D126" s="127" t="s">
        <v>133</v>
      </c>
      <c r="F126" s="136" t="s">
        <v>331</v>
      </c>
      <c r="H126" s="137">
        <v>15.65</v>
      </c>
      <c r="L126" s="134"/>
      <c r="M126" s="138"/>
      <c r="T126" s="139"/>
      <c r="AT126" s="135" t="s">
        <v>133</v>
      </c>
      <c r="AU126" s="135" t="s">
        <v>75</v>
      </c>
      <c r="AV126" s="135" t="s">
        <v>75</v>
      </c>
      <c r="AW126" s="135" t="s">
        <v>67</v>
      </c>
      <c r="AX126" s="135" t="s">
        <v>73</v>
      </c>
      <c r="AY126" s="135" t="s">
        <v>118</v>
      </c>
    </row>
    <row r="127" spans="2:65" s="103" customFormat="1" ht="30.75" customHeight="1">
      <c r="B127" s="104"/>
      <c r="D127" s="105" t="s">
        <v>66</v>
      </c>
      <c r="E127" s="112" t="s">
        <v>332</v>
      </c>
      <c r="F127" s="112" t="s">
        <v>333</v>
      </c>
      <c r="J127" s="113">
        <f>$BK$127</f>
        <v>0</v>
      </c>
      <c r="L127" s="104"/>
      <c r="M127" s="108"/>
      <c r="P127" s="109">
        <f>$P$128</f>
        <v>762.35400000000004</v>
      </c>
      <c r="R127" s="109">
        <f>$R$128</f>
        <v>0</v>
      </c>
      <c r="T127" s="110">
        <f>$T$128</f>
        <v>0</v>
      </c>
      <c r="AR127" s="105" t="s">
        <v>73</v>
      </c>
      <c r="AT127" s="105" t="s">
        <v>66</v>
      </c>
      <c r="AU127" s="105" t="s">
        <v>73</v>
      </c>
      <c r="AY127" s="105" t="s">
        <v>118</v>
      </c>
      <c r="BK127" s="111">
        <f>$BK$128</f>
        <v>0</v>
      </c>
    </row>
    <row r="128" spans="2:65" s="6" customFormat="1" ht="15.75" customHeight="1">
      <c r="B128" s="19"/>
      <c r="C128" s="114" t="s">
        <v>251</v>
      </c>
      <c r="D128" s="114" t="s">
        <v>121</v>
      </c>
      <c r="E128" s="115" t="s">
        <v>334</v>
      </c>
      <c r="F128" s="116" t="s">
        <v>335</v>
      </c>
      <c r="G128" s="117" t="s">
        <v>274</v>
      </c>
      <c r="H128" s="118">
        <v>2324.25</v>
      </c>
      <c r="I128" s="119"/>
      <c r="J128" s="119">
        <f>ROUND($I$128*$H$128,2)</f>
        <v>0</v>
      </c>
      <c r="K128" s="116"/>
      <c r="L128" s="19"/>
      <c r="M128" s="120"/>
      <c r="N128" s="157" t="s">
        <v>38</v>
      </c>
      <c r="O128" s="158">
        <v>0.32800000000000001</v>
      </c>
      <c r="P128" s="158">
        <f>$O$128*$H$128</f>
        <v>762.35400000000004</v>
      </c>
      <c r="Q128" s="158">
        <v>0</v>
      </c>
      <c r="R128" s="158">
        <f>$Q$128*$H$128</f>
        <v>0</v>
      </c>
      <c r="S128" s="158">
        <v>0</v>
      </c>
      <c r="T128" s="159">
        <f>$S$128*$H$128</f>
        <v>0</v>
      </c>
      <c r="AR128" s="73" t="s">
        <v>125</v>
      </c>
      <c r="AT128" s="73" t="s">
        <v>121</v>
      </c>
      <c r="AU128" s="73" t="s">
        <v>75</v>
      </c>
      <c r="AY128" s="6" t="s">
        <v>118</v>
      </c>
      <c r="BE128" s="124">
        <f>IF($N$128="základní",$J$128,0)</f>
        <v>0</v>
      </c>
      <c r="BF128" s="124">
        <f>IF($N$128="snížená",$J$128,0)</f>
        <v>0</v>
      </c>
      <c r="BG128" s="124">
        <f>IF($N$128="zákl. přenesená",$J$128,0)</f>
        <v>0</v>
      </c>
      <c r="BH128" s="124">
        <f>IF($N$128="sníž. přenesená",$J$128,0)</f>
        <v>0</v>
      </c>
      <c r="BI128" s="124">
        <f>IF($N$128="nulová",$J$128,0)</f>
        <v>0</v>
      </c>
      <c r="BJ128" s="73" t="s">
        <v>73</v>
      </c>
      <c r="BK128" s="124">
        <f>ROUND($I$128*$H$128,2)</f>
        <v>0</v>
      </c>
      <c r="BL128" s="73" t="s">
        <v>125</v>
      </c>
      <c r="BM128" s="73" t="s">
        <v>336</v>
      </c>
    </row>
    <row r="129" spans="2:12" s="6" customFormat="1" ht="7.5" customHeight="1">
      <c r="B129" s="33"/>
      <c r="C129" s="34"/>
      <c r="D129" s="34"/>
      <c r="E129" s="34"/>
      <c r="F129" s="34"/>
      <c r="G129" s="34"/>
      <c r="H129" s="34"/>
      <c r="I129" s="34"/>
      <c r="J129" s="34"/>
      <c r="K129" s="34"/>
      <c r="L129" s="19"/>
    </row>
    <row r="218" s="2" customFormat="1" ht="14.25" customHeight="1"/>
  </sheetData>
  <autoFilter ref="C80:K80"/>
  <mergeCells count="9">
    <mergeCell ref="E73:H73"/>
    <mergeCell ref="G1:H1"/>
    <mergeCell ref="L2:V2"/>
    <mergeCell ref="E7:H7"/>
    <mergeCell ref="E9:H9"/>
    <mergeCell ref="E24:H24"/>
    <mergeCell ref="E45:H45"/>
    <mergeCell ref="E47:H47"/>
    <mergeCell ref="E71:H71"/>
  </mergeCells>
  <hyperlinks>
    <hyperlink ref="F1:G1" location="C2" tooltip="Krycí list soupisu" display="1) Krycí list soupisu"/>
    <hyperlink ref="G1:H1" location="C54" tooltip="Rekapitulace" display="2) Rekapitulace"/>
    <hyperlink ref="J1" location="C80"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5.xml><?xml version="1.0" encoding="utf-8"?>
<worksheet xmlns="http://schemas.openxmlformats.org/spreadsheetml/2006/main" xmlns:r="http://schemas.openxmlformats.org/officeDocument/2006/relationships">
  <sheetPr>
    <pageSetUpPr fitToPage="1"/>
  </sheetPr>
  <dimension ref="A1:IV218"/>
  <sheetViews>
    <sheetView showGridLines="0" workbookViewId="0">
      <pane ySplit="1" topLeftCell="A2" activePane="bottomLeft" state="frozenSplit"/>
      <selection pane="bottomLeft" activeCell="A2" sqref="A2"/>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169"/>
      <c r="B1" s="166"/>
      <c r="C1" s="166"/>
      <c r="D1" s="167" t="s">
        <v>1</v>
      </c>
      <c r="E1" s="166"/>
      <c r="F1" s="168" t="s">
        <v>389</v>
      </c>
      <c r="G1" s="282" t="s">
        <v>390</v>
      </c>
      <c r="H1" s="282"/>
      <c r="I1" s="166"/>
      <c r="J1" s="168" t="s">
        <v>391</v>
      </c>
      <c r="K1" s="167" t="s">
        <v>89</v>
      </c>
      <c r="L1" s="168" t="s">
        <v>392</v>
      </c>
      <c r="M1" s="168"/>
      <c r="N1" s="168"/>
      <c r="O1" s="168"/>
      <c r="P1" s="168"/>
      <c r="Q1" s="168"/>
      <c r="R1" s="168"/>
      <c r="S1" s="168"/>
      <c r="T1" s="168"/>
      <c r="U1" s="170"/>
      <c r="V1" s="170"/>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L2" s="252" t="s">
        <v>5</v>
      </c>
      <c r="M2" s="253"/>
      <c r="N2" s="253"/>
      <c r="O2" s="253"/>
      <c r="P2" s="253"/>
      <c r="Q2" s="253"/>
      <c r="R2" s="253"/>
      <c r="S2" s="253"/>
      <c r="T2" s="253"/>
      <c r="U2" s="253"/>
      <c r="V2" s="253"/>
      <c r="AT2" s="2" t="s">
        <v>85</v>
      </c>
    </row>
    <row r="3" spans="1:256" s="2" customFormat="1" ht="7.5" customHeight="1">
      <c r="B3" s="7"/>
      <c r="C3" s="8"/>
      <c r="D3" s="8"/>
      <c r="E3" s="8"/>
      <c r="F3" s="8"/>
      <c r="G3" s="8"/>
      <c r="H3" s="8"/>
      <c r="I3" s="8"/>
      <c r="J3" s="8"/>
      <c r="K3" s="9"/>
      <c r="AT3" s="2" t="s">
        <v>75</v>
      </c>
    </row>
    <row r="4" spans="1:256" s="2" customFormat="1" ht="37.5" customHeight="1">
      <c r="B4" s="10"/>
      <c r="D4" s="11" t="s">
        <v>90</v>
      </c>
      <c r="K4" s="12"/>
      <c r="M4" s="13" t="s">
        <v>10</v>
      </c>
      <c r="AT4" s="2" t="s">
        <v>3</v>
      </c>
    </row>
    <row r="5" spans="1:256" s="2" customFormat="1" ht="7.5" customHeight="1">
      <c r="B5" s="10"/>
      <c r="K5" s="12"/>
    </row>
    <row r="6" spans="1:256" s="2" customFormat="1" ht="15.75" customHeight="1">
      <c r="B6" s="10"/>
      <c r="D6" s="17" t="s">
        <v>14</v>
      </c>
      <c r="K6" s="12"/>
    </row>
    <row r="7" spans="1:256" s="2" customFormat="1" ht="15.75" customHeight="1">
      <c r="B7" s="10"/>
      <c r="E7" s="283" t="str">
        <f>'Rekapitulace stavby'!$K$6</f>
        <v>STAVEBNÍ ÚPRAVY Č.P. 511 PRO LABORATOŘE A ONKOLOGII OBLASTNÍ NEMOCNICE JIČÍN a.s., KRÁLOVÉHRADECKÝ KRAJ</v>
      </c>
      <c r="F7" s="253"/>
      <c r="G7" s="253"/>
      <c r="H7" s="253"/>
      <c r="K7" s="12"/>
    </row>
    <row r="8" spans="1:256" s="6" customFormat="1" ht="15.75" customHeight="1">
      <c r="B8" s="19"/>
      <c r="D8" s="17" t="s">
        <v>91</v>
      </c>
      <c r="K8" s="22"/>
    </row>
    <row r="9" spans="1:256" s="6" customFormat="1" ht="37.5" customHeight="1">
      <c r="B9" s="19"/>
      <c r="E9" s="268" t="s">
        <v>337</v>
      </c>
      <c r="F9" s="263"/>
      <c r="G9" s="263"/>
      <c r="H9" s="263"/>
      <c r="K9" s="22"/>
    </row>
    <row r="10" spans="1:256" s="6" customFormat="1" ht="14.25" customHeight="1">
      <c r="B10" s="19"/>
      <c r="K10" s="22"/>
    </row>
    <row r="11" spans="1:256" s="6" customFormat="1" ht="15" customHeight="1">
      <c r="B11" s="19"/>
      <c r="D11" s="17" t="s">
        <v>16</v>
      </c>
      <c r="F11" s="15"/>
      <c r="I11" s="17" t="s">
        <v>17</v>
      </c>
      <c r="J11" s="15"/>
      <c r="K11" s="22"/>
    </row>
    <row r="12" spans="1:256" s="6" customFormat="1" ht="15" customHeight="1">
      <c r="B12" s="19"/>
      <c r="D12" s="17" t="s">
        <v>18</v>
      </c>
      <c r="F12" s="15" t="s">
        <v>19</v>
      </c>
      <c r="I12" s="17" t="s">
        <v>20</v>
      </c>
      <c r="J12" s="42" t="str">
        <f>'Rekapitulace stavby'!$AN$8</f>
        <v>03.03.2016</v>
      </c>
      <c r="K12" s="22"/>
    </row>
    <row r="13" spans="1:256" s="6" customFormat="1" ht="12" customHeight="1">
      <c r="B13" s="19"/>
      <c r="K13" s="22"/>
    </row>
    <row r="14" spans="1:256" s="6" customFormat="1" ht="15" customHeight="1">
      <c r="B14" s="19"/>
      <c r="D14" s="17" t="s">
        <v>22</v>
      </c>
      <c r="I14" s="17" t="s">
        <v>23</v>
      </c>
      <c r="J14" s="15"/>
      <c r="K14" s="22"/>
    </row>
    <row r="15" spans="1:256" s="6" customFormat="1" ht="18.75" customHeight="1">
      <c r="B15" s="19"/>
      <c r="E15" s="15" t="s">
        <v>24</v>
      </c>
      <c r="I15" s="17" t="s">
        <v>25</v>
      </c>
      <c r="J15" s="15"/>
      <c r="K15" s="22"/>
    </row>
    <row r="16" spans="1:256" s="6" customFormat="1" ht="7.5" customHeight="1">
      <c r="B16" s="19"/>
      <c r="K16" s="22"/>
    </row>
    <row r="17" spans="2:11" s="6" customFormat="1" ht="15" customHeight="1">
      <c r="B17" s="19"/>
      <c r="D17" s="17" t="s">
        <v>26</v>
      </c>
      <c r="I17" s="17" t="s">
        <v>23</v>
      </c>
      <c r="J17" s="15"/>
      <c r="K17" s="22"/>
    </row>
    <row r="18" spans="2:11" s="6" customFormat="1" ht="18.75" customHeight="1">
      <c r="B18" s="19"/>
      <c r="E18" s="15" t="s">
        <v>27</v>
      </c>
      <c r="I18" s="17" t="s">
        <v>25</v>
      </c>
      <c r="J18" s="15"/>
      <c r="K18" s="22"/>
    </row>
    <row r="19" spans="2:11" s="6" customFormat="1" ht="7.5" customHeight="1">
      <c r="B19" s="19"/>
      <c r="K19" s="22"/>
    </row>
    <row r="20" spans="2:11" s="6" customFormat="1" ht="15" customHeight="1">
      <c r="B20" s="19"/>
      <c r="D20" s="17" t="s">
        <v>28</v>
      </c>
      <c r="I20" s="17" t="s">
        <v>23</v>
      </c>
      <c r="J20" s="15"/>
      <c r="K20" s="22"/>
    </row>
    <row r="21" spans="2:11" s="6" customFormat="1" ht="18.75" customHeight="1">
      <c r="B21" s="19"/>
      <c r="E21" s="15" t="s">
        <v>29</v>
      </c>
      <c r="I21" s="17" t="s">
        <v>25</v>
      </c>
      <c r="J21" s="15"/>
      <c r="K21" s="22"/>
    </row>
    <row r="22" spans="2:11" s="6" customFormat="1" ht="7.5" customHeight="1">
      <c r="B22" s="19"/>
      <c r="K22" s="22"/>
    </row>
    <row r="23" spans="2:11" s="6" customFormat="1" ht="15" customHeight="1">
      <c r="B23" s="19"/>
      <c r="D23" s="17" t="s">
        <v>31</v>
      </c>
      <c r="K23" s="22"/>
    </row>
    <row r="24" spans="2:11" s="73" customFormat="1" ht="75.75" customHeight="1">
      <c r="B24" s="74"/>
      <c r="E24" s="278" t="s">
        <v>32</v>
      </c>
      <c r="F24" s="284"/>
      <c r="G24" s="284"/>
      <c r="H24" s="284"/>
      <c r="K24" s="75"/>
    </row>
    <row r="25" spans="2:11" s="6" customFormat="1" ht="7.5" customHeight="1">
      <c r="B25" s="19"/>
      <c r="K25" s="22"/>
    </row>
    <row r="26" spans="2:11" s="6" customFormat="1" ht="7.5" customHeight="1">
      <c r="B26" s="19"/>
      <c r="D26" s="43"/>
      <c r="E26" s="43"/>
      <c r="F26" s="43"/>
      <c r="G26" s="43"/>
      <c r="H26" s="43"/>
      <c r="I26" s="43"/>
      <c r="J26" s="43"/>
      <c r="K26" s="76"/>
    </row>
    <row r="27" spans="2:11" s="6" customFormat="1" ht="26.25" customHeight="1">
      <c r="B27" s="19"/>
      <c r="D27" s="77" t="s">
        <v>33</v>
      </c>
      <c r="J27" s="54">
        <f>ROUND($J$81,2)</f>
        <v>0</v>
      </c>
      <c r="K27" s="22"/>
    </row>
    <row r="28" spans="2:11" s="6" customFormat="1" ht="7.5" customHeight="1">
      <c r="B28" s="19"/>
      <c r="D28" s="43"/>
      <c r="E28" s="43"/>
      <c r="F28" s="43"/>
      <c r="G28" s="43"/>
      <c r="H28" s="43"/>
      <c r="I28" s="43"/>
      <c r="J28" s="43"/>
      <c r="K28" s="76"/>
    </row>
    <row r="29" spans="2:11" s="6" customFormat="1" ht="15" customHeight="1">
      <c r="B29" s="19"/>
      <c r="F29" s="23" t="s">
        <v>35</v>
      </c>
      <c r="I29" s="23" t="s">
        <v>34</v>
      </c>
      <c r="J29" s="23" t="s">
        <v>36</v>
      </c>
      <c r="K29" s="22"/>
    </row>
    <row r="30" spans="2:11" s="6" customFormat="1" ht="15" customHeight="1">
      <c r="B30" s="19"/>
      <c r="D30" s="25" t="s">
        <v>37</v>
      </c>
      <c r="E30" s="25" t="s">
        <v>38</v>
      </c>
      <c r="F30" s="78">
        <f>ROUND(SUM($BE$81:$BE$118),2)</f>
        <v>0</v>
      </c>
      <c r="I30" s="79">
        <v>0.21</v>
      </c>
      <c r="J30" s="78">
        <f>ROUND(ROUND((SUM($BE$81:$BE$118)),2)*$I$30,2)</f>
        <v>0</v>
      </c>
      <c r="K30" s="22"/>
    </row>
    <row r="31" spans="2:11" s="6" customFormat="1" ht="15" customHeight="1">
      <c r="B31" s="19"/>
      <c r="E31" s="25" t="s">
        <v>39</v>
      </c>
      <c r="F31" s="78">
        <f>ROUND(SUM($BF$81:$BF$118),2)</f>
        <v>0</v>
      </c>
      <c r="I31" s="79">
        <v>0.15</v>
      </c>
      <c r="J31" s="78">
        <f>ROUND(ROUND((SUM($BF$81:$BF$118)),2)*$I$31,2)</f>
        <v>0</v>
      </c>
      <c r="K31" s="22"/>
    </row>
    <row r="32" spans="2:11" s="6" customFormat="1" ht="15" hidden="1" customHeight="1">
      <c r="B32" s="19"/>
      <c r="E32" s="25" t="s">
        <v>40</v>
      </c>
      <c r="F32" s="78">
        <f>ROUND(SUM($BG$81:$BG$118),2)</f>
        <v>0</v>
      </c>
      <c r="I32" s="79">
        <v>0.21</v>
      </c>
      <c r="J32" s="78">
        <v>0</v>
      </c>
      <c r="K32" s="22"/>
    </row>
    <row r="33" spans="2:11" s="6" customFormat="1" ht="15" hidden="1" customHeight="1">
      <c r="B33" s="19"/>
      <c r="E33" s="25" t="s">
        <v>41</v>
      </c>
      <c r="F33" s="78">
        <f>ROUND(SUM($BH$81:$BH$118),2)</f>
        <v>0</v>
      </c>
      <c r="I33" s="79">
        <v>0.15</v>
      </c>
      <c r="J33" s="78">
        <v>0</v>
      </c>
      <c r="K33" s="22"/>
    </row>
    <row r="34" spans="2:11" s="6" customFormat="1" ht="15" hidden="1" customHeight="1">
      <c r="B34" s="19"/>
      <c r="E34" s="25" t="s">
        <v>42</v>
      </c>
      <c r="F34" s="78">
        <f>ROUND(SUM($BI$81:$BI$118),2)</f>
        <v>0</v>
      </c>
      <c r="I34" s="79">
        <v>0</v>
      </c>
      <c r="J34" s="78">
        <v>0</v>
      </c>
      <c r="K34" s="22"/>
    </row>
    <row r="35" spans="2:11" s="6" customFormat="1" ht="7.5" customHeight="1">
      <c r="B35" s="19"/>
      <c r="K35" s="22"/>
    </row>
    <row r="36" spans="2:11" s="6" customFormat="1" ht="26.25" customHeight="1">
      <c r="B36" s="19"/>
      <c r="C36" s="27"/>
      <c r="D36" s="28" t="s">
        <v>43</v>
      </c>
      <c r="E36" s="29"/>
      <c r="F36" s="29"/>
      <c r="G36" s="80" t="s">
        <v>44</v>
      </c>
      <c r="H36" s="30" t="s">
        <v>45</v>
      </c>
      <c r="I36" s="29"/>
      <c r="J36" s="31">
        <f>SUM($J$27:$J$34)</f>
        <v>0</v>
      </c>
      <c r="K36" s="81"/>
    </row>
    <row r="37" spans="2:11" s="6" customFormat="1" ht="15" customHeight="1">
      <c r="B37" s="33"/>
      <c r="C37" s="34"/>
      <c r="D37" s="34"/>
      <c r="E37" s="34"/>
      <c r="F37" s="34"/>
      <c r="G37" s="34"/>
      <c r="H37" s="34"/>
      <c r="I37" s="34"/>
      <c r="J37" s="34"/>
      <c r="K37" s="35"/>
    </row>
    <row r="41" spans="2:11" s="6" customFormat="1" ht="7.5" customHeight="1">
      <c r="B41" s="36"/>
      <c r="C41" s="37"/>
      <c r="D41" s="37"/>
      <c r="E41" s="37"/>
      <c r="F41" s="37"/>
      <c r="G41" s="37"/>
      <c r="H41" s="37"/>
      <c r="I41" s="37"/>
      <c r="J41" s="37"/>
      <c r="K41" s="82"/>
    </row>
    <row r="42" spans="2:11" s="6" customFormat="1" ht="37.5" customHeight="1">
      <c r="B42" s="19"/>
      <c r="C42" s="11" t="s">
        <v>93</v>
      </c>
      <c r="K42" s="22"/>
    </row>
    <row r="43" spans="2:11" s="6" customFormat="1" ht="7.5" customHeight="1">
      <c r="B43" s="19"/>
      <c r="K43" s="22"/>
    </row>
    <row r="44" spans="2:11" s="6" customFormat="1" ht="15" customHeight="1">
      <c r="B44" s="19"/>
      <c r="C44" s="17" t="s">
        <v>14</v>
      </c>
      <c r="K44" s="22"/>
    </row>
    <row r="45" spans="2:11" s="6" customFormat="1" ht="16.5" customHeight="1">
      <c r="B45" s="19"/>
      <c r="E45" s="283" t="str">
        <f>$E$7</f>
        <v>STAVEBNÍ ÚPRAVY Č.P. 511 PRO LABORATOŘE A ONKOLOGII OBLASTNÍ NEMOCNICE JIČÍN a.s., KRÁLOVÉHRADECKÝ KRAJ</v>
      </c>
      <c r="F45" s="263"/>
      <c r="G45" s="263"/>
      <c r="H45" s="263"/>
      <c r="K45" s="22"/>
    </row>
    <row r="46" spans="2:11" s="6" customFormat="1" ht="15" customHeight="1">
      <c r="B46" s="19"/>
      <c r="C46" s="17" t="s">
        <v>91</v>
      </c>
      <c r="K46" s="22"/>
    </row>
    <row r="47" spans="2:11" s="6" customFormat="1" ht="19.5" customHeight="1">
      <c r="B47" s="19"/>
      <c r="E47" s="268" t="str">
        <f>$E$9</f>
        <v>SO 02 - Objekt ČOV - DEMOLICE, BOURACÍ PRÁCE</v>
      </c>
      <c r="F47" s="263"/>
      <c r="G47" s="263"/>
      <c r="H47" s="263"/>
      <c r="K47" s="22"/>
    </row>
    <row r="48" spans="2:11" s="6" customFormat="1" ht="7.5" customHeight="1">
      <c r="B48" s="19"/>
      <c r="K48" s="22"/>
    </row>
    <row r="49" spans="2:47" s="6" customFormat="1" ht="18.75" customHeight="1">
      <c r="B49" s="19"/>
      <c r="C49" s="17" t="s">
        <v>18</v>
      </c>
      <c r="F49" s="15" t="str">
        <f>$F$12</f>
        <v>Jičín</v>
      </c>
      <c r="I49" s="17" t="s">
        <v>20</v>
      </c>
      <c r="J49" s="42" t="str">
        <f>IF($J$12="","",$J$12)</f>
        <v>03.03.2016</v>
      </c>
      <c r="K49" s="22"/>
    </row>
    <row r="50" spans="2:47" s="6" customFormat="1" ht="7.5" customHeight="1">
      <c r="B50" s="19"/>
      <c r="K50" s="22"/>
    </row>
    <row r="51" spans="2:47" s="6" customFormat="1" ht="15.75" customHeight="1">
      <c r="B51" s="19"/>
      <c r="C51" s="17" t="s">
        <v>22</v>
      </c>
      <c r="F51" s="15" t="str">
        <f>$E$15</f>
        <v>KRÁLOVEHRADECKÝ KRAJ</v>
      </c>
      <c r="I51" s="17" t="s">
        <v>28</v>
      </c>
      <c r="J51" s="15" t="str">
        <f>$E$21</f>
        <v>KANIA a.s. , Ostrava</v>
      </c>
      <c r="K51" s="22"/>
    </row>
    <row r="52" spans="2:47" s="6" customFormat="1" ht="15" customHeight="1">
      <c r="B52" s="19"/>
      <c r="C52" s="17" t="s">
        <v>26</v>
      </c>
      <c r="F52" s="15" t="str">
        <f>IF($E$18="","",$E$18)</f>
        <v>Na základě výběrového řízení</v>
      </c>
      <c r="K52" s="22"/>
    </row>
    <row r="53" spans="2:47" s="6" customFormat="1" ht="11.25" customHeight="1">
      <c r="B53" s="19"/>
      <c r="K53" s="22"/>
    </row>
    <row r="54" spans="2:47" s="6" customFormat="1" ht="30" customHeight="1">
      <c r="B54" s="19"/>
      <c r="C54" s="83" t="s">
        <v>94</v>
      </c>
      <c r="D54" s="27"/>
      <c r="E54" s="27"/>
      <c r="F54" s="27"/>
      <c r="G54" s="27"/>
      <c r="H54" s="27"/>
      <c r="I54" s="27"/>
      <c r="J54" s="84" t="s">
        <v>95</v>
      </c>
      <c r="K54" s="32"/>
    </row>
    <row r="55" spans="2:47" s="6" customFormat="1" ht="11.25" customHeight="1">
      <c r="B55" s="19"/>
      <c r="K55" s="22"/>
    </row>
    <row r="56" spans="2:47" s="6" customFormat="1" ht="30" customHeight="1">
      <c r="B56" s="19"/>
      <c r="C56" s="53" t="s">
        <v>96</v>
      </c>
      <c r="J56" s="54">
        <f>$J$81</f>
        <v>0</v>
      </c>
      <c r="K56" s="22"/>
      <c r="AU56" s="6" t="s">
        <v>97</v>
      </c>
    </row>
    <row r="57" spans="2:47" s="60" customFormat="1" ht="25.5" customHeight="1">
      <c r="B57" s="85"/>
      <c r="D57" s="86" t="s">
        <v>194</v>
      </c>
      <c r="E57" s="86"/>
      <c r="F57" s="86"/>
      <c r="G57" s="86"/>
      <c r="H57" s="86"/>
      <c r="I57" s="86"/>
      <c r="J57" s="87">
        <f>$J$82</f>
        <v>0</v>
      </c>
      <c r="K57" s="88"/>
    </row>
    <row r="58" spans="2:47" s="89" customFormat="1" ht="21" customHeight="1">
      <c r="B58" s="90"/>
      <c r="D58" s="91" t="s">
        <v>195</v>
      </c>
      <c r="E58" s="91"/>
      <c r="F58" s="91"/>
      <c r="G58" s="91"/>
      <c r="H58" s="91"/>
      <c r="I58" s="91"/>
      <c r="J58" s="92">
        <f>$J$83</f>
        <v>0</v>
      </c>
      <c r="K58" s="93"/>
    </row>
    <row r="59" spans="2:47" s="89" customFormat="1" ht="21" customHeight="1">
      <c r="B59" s="90"/>
      <c r="D59" s="91" t="s">
        <v>261</v>
      </c>
      <c r="E59" s="91"/>
      <c r="F59" s="91"/>
      <c r="G59" s="91"/>
      <c r="H59" s="91"/>
      <c r="I59" s="91"/>
      <c r="J59" s="92">
        <f>$J$94</f>
        <v>0</v>
      </c>
      <c r="K59" s="93"/>
    </row>
    <row r="60" spans="2:47" s="89" customFormat="1" ht="21" customHeight="1">
      <c r="B60" s="90"/>
      <c r="D60" s="91" t="s">
        <v>262</v>
      </c>
      <c r="E60" s="91"/>
      <c r="F60" s="91"/>
      <c r="G60" s="91"/>
      <c r="H60" s="91"/>
      <c r="I60" s="91"/>
      <c r="J60" s="92">
        <f>$J$104</f>
        <v>0</v>
      </c>
      <c r="K60" s="93"/>
    </row>
    <row r="61" spans="2:47" s="89" customFormat="1" ht="21" customHeight="1">
      <c r="B61" s="90"/>
      <c r="D61" s="91" t="s">
        <v>263</v>
      </c>
      <c r="E61" s="91"/>
      <c r="F61" s="91"/>
      <c r="G61" s="91"/>
      <c r="H61" s="91"/>
      <c r="I61" s="91"/>
      <c r="J61" s="92">
        <f>$J$117</f>
        <v>0</v>
      </c>
      <c r="K61" s="93"/>
    </row>
    <row r="62" spans="2:47" s="6" customFormat="1" ht="22.5" customHeight="1">
      <c r="B62" s="19"/>
      <c r="K62" s="22"/>
    </row>
    <row r="63" spans="2:47" s="6" customFormat="1" ht="7.5" customHeight="1">
      <c r="B63" s="33"/>
      <c r="C63" s="34"/>
      <c r="D63" s="34"/>
      <c r="E63" s="34"/>
      <c r="F63" s="34"/>
      <c r="G63" s="34"/>
      <c r="H63" s="34"/>
      <c r="I63" s="34"/>
      <c r="J63" s="34"/>
      <c r="K63" s="35"/>
    </row>
    <row r="67" spans="2:20" s="6" customFormat="1" ht="7.5" customHeight="1">
      <c r="B67" s="36"/>
      <c r="C67" s="37"/>
      <c r="D67" s="37"/>
      <c r="E67" s="37"/>
      <c r="F67" s="37"/>
      <c r="G67" s="37"/>
      <c r="H67" s="37"/>
      <c r="I67" s="37"/>
      <c r="J67" s="37"/>
      <c r="K67" s="37"/>
      <c r="L67" s="19"/>
    </row>
    <row r="68" spans="2:20" s="6" customFormat="1" ht="37.5" customHeight="1">
      <c r="B68" s="19"/>
      <c r="C68" s="11" t="s">
        <v>101</v>
      </c>
      <c r="L68" s="19"/>
    </row>
    <row r="69" spans="2:20" s="6" customFormat="1" ht="7.5" customHeight="1">
      <c r="B69" s="19"/>
      <c r="L69" s="19"/>
    </row>
    <row r="70" spans="2:20" s="6" customFormat="1" ht="15" customHeight="1">
      <c r="B70" s="19"/>
      <c r="C70" s="17" t="s">
        <v>14</v>
      </c>
      <c r="L70" s="19"/>
    </row>
    <row r="71" spans="2:20" s="6" customFormat="1" ht="16.5" customHeight="1">
      <c r="B71" s="19"/>
      <c r="E71" s="283" t="str">
        <f>$E$7</f>
        <v>STAVEBNÍ ÚPRAVY Č.P. 511 PRO LABORATOŘE A ONKOLOGII OBLASTNÍ NEMOCNICE JIČÍN a.s., KRÁLOVÉHRADECKÝ KRAJ</v>
      </c>
      <c r="F71" s="263"/>
      <c r="G71" s="263"/>
      <c r="H71" s="263"/>
      <c r="L71" s="19"/>
    </row>
    <row r="72" spans="2:20" s="6" customFormat="1" ht="15" customHeight="1">
      <c r="B72" s="19"/>
      <c r="C72" s="17" t="s">
        <v>91</v>
      </c>
      <c r="L72" s="19"/>
    </row>
    <row r="73" spans="2:20" s="6" customFormat="1" ht="19.5" customHeight="1">
      <c r="B73" s="19"/>
      <c r="E73" s="268" t="str">
        <f>$E$9</f>
        <v>SO 02 - Objekt ČOV - DEMOLICE, BOURACÍ PRÁCE</v>
      </c>
      <c r="F73" s="263"/>
      <c r="G73" s="263"/>
      <c r="H73" s="263"/>
      <c r="L73" s="19"/>
    </row>
    <row r="74" spans="2:20" s="6" customFormat="1" ht="7.5" customHeight="1">
      <c r="B74" s="19"/>
      <c r="L74" s="19"/>
    </row>
    <row r="75" spans="2:20" s="6" customFormat="1" ht="18.75" customHeight="1">
      <c r="B75" s="19"/>
      <c r="C75" s="17" t="s">
        <v>18</v>
      </c>
      <c r="F75" s="15" t="str">
        <f>$F$12</f>
        <v>Jičín</v>
      </c>
      <c r="I75" s="17" t="s">
        <v>20</v>
      </c>
      <c r="J75" s="42" t="str">
        <f>IF($J$12="","",$J$12)</f>
        <v>03.03.2016</v>
      </c>
      <c r="L75" s="19"/>
    </row>
    <row r="76" spans="2:20" s="6" customFormat="1" ht="7.5" customHeight="1">
      <c r="B76" s="19"/>
      <c r="L76" s="19"/>
    </row>
    <row r="77" spans="2:20" s="6" customFormat="1" ht="15.75" customHeight="1">
      <c r="B77" s="19"/>
      <c r="C77" s="17" t="s">
        <v>22</v>
      </c>
      <c r="F77" s="15" t="str">
        <f>$E$15</f>
        <v>KRÁLOVEHRADECKÝ KRAJ</v>
      </c>
      <c r="I77" s="17" t="s">
        <v>28</v>
      </c>
      <c r="J77" s="15" t="str">
        <f>$E$21</f>
        <v>KANIA a.s. , Ostrava</v>
      </c>
      <c r="L77" s="19"/>
    </row>
    <row r="78" spans="2:20" s="6" customFormat="1" ht="15" customHeight="1">
      <c r="B78" s="19"/>
      <c r="C78" s="17" t="s">
        <v>26</v>
      </c>
      <c r="F78" s="15" t="str">
        <f>IF($E$18="","",$E$18)</f>
        <v>Na základě výběrového řízení</v>
      </c>
      <c r="L78" s="19"/>
    </row>
    <row r="79" spans="2:20" s="6" customFormat="1" ht="11.25" customHeight="1">
      <c r="B79" s="19"/>
      <c r="L79" s="19"/>
    </row>
    <row r="80" spans="2:20" s="94" customFormat="1" ht="30" customHeight="1">
      <c r="B80" s="95"/>
      <c r="C80" s="96" t="s">
        <v>102</v>
      </c>
      <c r="D80" s="97" t="s">
        <v>52</v>
      </c>
      <c r="E80" s="97" t="s">
        <v>48</v>
      </c>
      <c r="F80" s="97" t="s">
        <v>103</v>
      </c>
      <c r="G80" s="97" t="s">
        <v>104</v>
      </c>
      <c r="H80" s="97" t="s">
        <v>105</v>
      </c>
      <c r="I80" s="97" t="s">
        <v>106</v>
      </c>
      <c r="J80" s="97" t="s">
        <v>107</v>
      </c>
      <c r="K80" s="98" t="s">
        <v>108</v>
      </c>
      <c r="L80" s="95"/>
      <c r="M80" s="48" t="s">
        <v>109</v>
      </c>
      <c r="N80" s="49" t="s">
        <v>37</v>
      </c>
      <c r="O80" s="49" t="s">
        <v>110</v>
      </c>
      <c r="P80" s="49" t="s">
        <v>111</v>
      </c>
      <c r="Q80" s="49" t="s">
        <v>112</v>
      </c>
      <c r="R80" s="49" t="s">
        <v>113</v>
      </c>
      <c r="S80" s="49" t="s">
        <v>114</v>
      </c>
      <c r="T80" s="50" t="s">
        <v>115</v>
      </c>
    </row>
    <row r="81" spans="2:65" s="6" customFormat="1" ht="30" customHeight="1">
      <c r="B81" s="19"/>
      <c r="C81" s="53" t="s">
        <v>96</v>
      </c>
      <c r="J81" s="99">
        <f>$BK$81</f>
        <v>0</v>
      </c>
      <c r="L81" s="19"/>
      <c r="M81" s="52"/>
      <c r="N81" s="43"/>
      <c r="O81" s="43"/>
      <c r="P81" s="100">
        <f>$P$82</f>
        <v>220.09371999999999</v>
      </c>
      <c r="Q81" s="43"/>
      <c r="R81" s="100">
        <f>$R$82</f>
        <v>92.07</v>
      </c>
      <c r="S81" s="43"/>
      <c r="T81" s="101">
        <f>$T$82</f>
        <v>214.28498299999998</v>
      </c>
      <c r="AT81" s="6" t="s">
        <v>66</v>
      </c>
      <c r="AU81" s="6" t="s">
        <v>97</v>
      </c>
      <c r="BK81" s="102">
        <f>$BK$82</f>
        <v>0</v>
      </c>
    </row>
    <row r="82" spans="2:65" s="103" customFormat="1" ht="37.5" customHeight="1">
      <c r="B82" s="104"/>
      <c r="D82" s="105" t="s">
        <v>66</v>
      </c>
      <c r="E82" s="106" t="s">
        <v>197</v>
      </c>
      <c r="F82" s="106" t="s">
        <v>198</v>
      </c>
      <c r="J82" s="107">
        <f>$BK$82</f>
        <v>0</v>
      </c>
      <c r="L82" s="104"/>
      <c r="M82" s="108"/>
      <c r="P82" s="109">
        <f>$P$83+$P$94+$P$104+$P$117</f>
        <v>220.09371999999999</v>
      </c>
      <c r="R82" s="109">
        <f>$R$83+$R$94+$R$104+$R$117</f>
        <v>92.07</v>
      </c>
      <c r="T82" s="110">
        <f>$T$83+$T$94+$T$104+$T$117</f>
        <v>214.28498299999998</v>
      </c>
      <c r="AR82" s="105" t="s">
        <v>73</v>
      </c>
      <c r="AT82" s="105" t="s">
        <v>66</v>
      </c>
      <c r="AU82" s="105" t="s">
        <v>67</v>
      </c>
      <c r="AY82" s="105" t="s">
        <v>118</v>
      </c>
      <c r="BK82" s="111">
        <f>$BK$83+$BK$94+$BK$104+$BK$117</f>
        <v>0</v>
      </c>
    </row>
    <row r="83" spans="2:65" s="103" customFormat="1" ht="21" customHeight="1">
      <c r="B83" s="104"/>
      <c r="D83" s="105" t="s">
        <v>66</v>
      </c>
      <c r="E83" s="112" t="s">
        <v>73</v>
      </c>
      <c r="F83" s="112" t="s">
        <v>199</v>
      </c>
      <c r="J83" s="113">
        <f>$BK$83</f>
        <v>0</v>
      </c>
      <c r="L83" s="104"/>
      <c r="M83" s="108"/>
      <c r="P83" s="109">
        <f>SUM($P$84:$P$93)</f>
        <v>20.062620000000003</v>
      </c>
      <c r="R83" s="109">
        <f>SUM($R$84:$R$93)</f>
        <v>92.07</v>
      </c>
      <c r="T83" s="110">
        <f>SUM($T$84:$T$93)</f>
        <v>0</v>
      </c>
      <c r="AR83" s="105" t="s">
        <v>73</v>
      </c>
      <c r="AT83" s="105" t="s">
        <v>66</v>
      </c>
      <c r="AU83" s="105" t="s">
        <v>73</v>
      </c>
      <c r="AY83" s="105" t="s">
        <v>118</v>
      </c>
      <c r="BK83" s="111">
        <f>SUM($BK$84:$BK$93)</f>
        <v>0</v>
      </c>
    </row>
    <row r="84" spans="2:65" s="6" customFormat="1" ht="15.75" customHeight="1">
      <c r="B84" s="19"/>
      <c r="C84" s="114" t="s">
        <v>73</v>
      </c>
      <c r="D84" s="114" t="s">
        <v>121</v>
      </c>
      <c r="E84" s="115" t="s">
        <v>264</v>
      </c>
      <c r="F84" s="116" t="s">
        <v>265</v>
      </c>
      <c r="G84" s="117" t="s">
        <v>266</v>
      </c>
      <c r="H84" s="118">
        <v>61.38</v>
      </c>
      <c r="I84" s="119"/>
      <c r="J84" s="119">
        <f>ROUND($I$84*$H$84,2)</f>
        <v>0</v>
      </c>
      <c r="K84" s="116" t="s">
        <v>267</v>
      </c>
      <c r="L84" s="19"/>
      <c r="M84" s="120"/>
      <c r="N84" s="121" t="s">
        <v>38</v>
      </c>
      <c r="O84" s="122">
        <v>0.29899999999999999</v>
      </c>
      <c r="P84" s="122">
        <f>$O$84*$H$84</f>
        <v>18.352620000000002</v>
      </c>
      <c r="Q84" s="122">
        <v>0</v>
      </c>
      <c r="R84" s="122">
        <f>$Q$84*$H$84</f>
        <v>0</v>
      </c>
      <c r="S84" s="122">
        <v>0</v>
      </c>
      <c r="T84" s="123">
        <f>$S$84*$H$84</f>
        <v>0</v>
      </c>
      <c r="AR84" s="73" t="s">
        <v>125</v>
      </c>
      <c r="AT84" s="73" t="s">
        <v>121</v>
      </c>
      <c r="AU84" s="73" t="s">
        <v>75</v>
      </c>
      <c r="AY84" s="6" t="s">
        <v>118</v>
      </c>
      <c r="BE84" s="124">
        <f>IF($N$84="základní",$J$84,0)</f>
        <v>0</v>
      </c>
      <c r="BF84" s="124">
        <f>IF($N$84="snížená",$J$84,0)</f>
        <v>0</v>
      </c>
      <c r="BG84" s="124">
        <f>IF($N$84="zákl. přenesená",$J$84,0)</f>
        <v>0</v>
      </c>
      <c r="BH84" s="124">
        <f>IF($N$84="sníž. přenesená",$J$84,0)</f>
        <v>0</v>
      </c>
      <c r="BI84" s="124">
        <f>IF($N$84="nulová",$J$84,0)</f>
        <v>0</v>
      </c>
      <c r="BJ84" s="73" t="s">
        <v>73</v>
      </c>
      <c r="BK84" s="124">
        <f>ROUND($I$84*$H$84,2)</f>
        <v>0</v>
      </c>
      <c r="BL84" s="73" t="s">
        <v>125</v>
      </c>
      <c r="BM84" s="73" t="s">
        <v>268</v>
      </c>
    </row>
    <row r="85" spans="2:65" s="6" customFormat="1" ht="27" customHeight="1">
      <c r="B85" s="19"/>
      <c r="D85" s="125" t="s">
        <v>127</v>
      </c>
      <c r="F85" s="126" t="s">
        <v>269</v>
      </c>
      <c r="L85" s="19"/>
      <c r="M85" s="45"/>
      <c r="T85" s="46"/>
      <c r="AT85" s="6" t="s">
        <v>127</v>
      </c>
      <c r="AU85" s="6" t="s">
        <v>75</v>
      </c>
    </row>
    <row r="86" spans="2:65" s="6" customFormat="1" ht="15.75" customHeight="1">
      <c r="B86" s="134"/>
      <c r="D86" s="127" t="s">
        <v>133</v>
      </c>
      <c r="E86" s="135"/>
      <c r="F86" s="136" t="s">
        <v>338</v>
      </c>
      <c r="H86" s="137">
        <v>61.38</v>
      </c>
      <c r="L86" s="134"/>
      <c r="M86" s="138"/>
      <c r="T86" s="139"/>
      <c r="AT86" s="135" t="s">
        <v>133</v>
      </c>
      <c r="AU86" s="135" t="s">
        <v>75</v>
      </c>
      <c r="AV86" s="135" t="s">
        <v>75</v>
      </c>
      <c r="AW86" s="135" t="s">
        <v>97</v>
      </c>
      <c r="AX86" s="135" t="s">
        <v>67</v>
      </c>
      <c r="AY86" s="135" t="s">
        <v>118</v>
      </c>
    </row>
    <row r="87" spans="2:65" s="6" customFormat="1" ht="15.75" customHeight="1">
      <c r="B87" s="140"/>
      <c r="D87" s="127" t="s">
        <v>133</v>
      </c>
      <c r="E87" s="141"/>
      <c r="F87" s="142" t="s">
        <v>143</v>
      </c>
      <c r="H87" s="143">
        <v>61.38</v>
      </c>
      <c r="L87" s="140"/>
      <c r="M87" s="144"/>
      <c r="T87" s="145"/>
      <c r="AT87" s="141" t="s">
        <v>133</v>
      </c>
      <c r="AU87" s="141" t="s">
        <v>75</v>
      </c>
      <c r="AV87" s="141" t="s">
        <v>125</v>
      </c>
      <c r="AW87" s="141" t="s">
        <v>97</v>
      </c>
      <c r="AX87" s="141" t="s">
        <v>73</v>
      </c>
      <c r="AY87" s="141" t="s">
        <v>118</v>
      </c>
    </row>
    <row r="88" spans="2:65" s="6" customFormat="1" ht="15.75" customHeight="1">
      <c r="B88" s="19"/>
      <c r="C88" s="149" t="s">
        <v>75</v>
      </c>
      <c r="D88" s="149" t="s">
        <v>271</v>
      </c>
      <c r="E88" s="150" t="s">
        <v>272</v>
      </c>
      <c r="F88" s="151" t="s">
        <v>273</v>
      </c>
      <c r="G88" s="152" t="s">
        <v>274</v>
      </c>
      <c r="H88" s="153">
        <v>92.07</v>
      </c>
      <c r="I88" s="154"/>
      <c r="J88" s="154">
        <f>ROUND($I$88*$H$88,2)</f>
        <v>0</v>
      </c>
      <c r="K88" s="151" t="s">
        <v>267</v>
      </c>
      <c r="L88" s="155"/>
      <c r="M88" s="151"/>
      <c r="N88" s="156" t="s">
        <v>38</v>
      </c>
      <c r="O88" s="122">
        <v>0</v>
      </c>
      <c r="P88" s="122">
        <f>$O$88*$H$88</f>
        <v>0</v>
      </c>
      <c r="Q88" s="122">
        <v>1</v>
      </c>
      <c r="R88" s="122">
        <f>$Q$88*$H$88</f>
        <v>92.07</v>
      </c>
      <c r="S88" s="122">
        <v>0</v>
      </c>
      <c r="T88" s="123">
        <f>$S$88*$H$88</f>
        <v>0</v>
      </c>
      <c r="AR88" s="73" t="s">
        <v>165</v>
      </c>
      <c r="AT88" s="73" t="s">
        <v>271</v>
      </c>
      <c r="AU88" s="73" t="s">
        <v>75</v>
      </c>
      <c r="AY88" s="6" t="s">
        <v>118</v>
      </c>
      <c r="BE88" s="124">
        <f>IF($N$88="základní",$J$88,0)</f>
        <v>0</v>
      </c>
      <c r="BF88" s="124">
        <f>IF($N$88="snížená",$J$88,0)</f>
        <v>0</v>
      </c>
      <c r="BG88" s="124">
        <f>IF($N$88="zákl. přenesená",$J$88,0)</f>
        <v>0</v>
      </c>
      <c r="BH88" s="124">
        <f>IF($N$88="sníž. přenesená",$J$88,0)</f>
        <v>0</v>
      </c>
      <c r="BI88" s="124">
        <f>IF($N$88="nulová",$J$88,0)</f>
        <v>0</v>
      </c>
      <c r="BJ88" s="73" t="s">
        <v>73</v>
      </c>
      <c r="BK88" s="124">
        <f>ROUND($I$88*$H$88,2)</f>
        <v>0</v>
      </c>
      <c r="BL88" s="73" t="s">
        <v>125</v>
      </c>
      <c r="BM88" s="73" t="s">
        <v>275</v>
      </c>
    </row>
    <row r="89" spans="2:65" s="6" customFormat="1" ht="16.5" customHeight="1">
      <c r="B89" s="19"/>
      <c r="D89" s="125" t="s">
        <v>127</v>
      </c>
      <c r="F89" s="126" t="s">
        <v>276</v>
      </c>
      <c r="L89" s="19"/>
      <c r="M89" s="45"/>
      <c r="T89" s="46"/>
      <c r="AT89" s="6" t="s">
        <v>127</v>
      </c>
      <c r="AU89" s="6" t="s">
        <v>75</v>
      </c>
    </row>
    <row r="90" spans="2:65" s="6" customFormat="1" ht="15.75" customHeight="1">
      <c r="B90" s="134"/>
      <c r="D90" s="127" t="s">
        <v>133</v>
      </c>
      <c r="F90" s="136" t="s">
        <v>339</v>
      </c>
      <c r="H90" s="137">
        <v>92.07</v>
      </c>
      <c r="L90" s="134"/>
      <c r="M90" s="138"/>
      <c r="T90" s="139"/>
      <c r="AT90" s="135" t="s">
        <v>133</v>
      </c>
      <c r="AU90" s="135" t="s">
        <v>75</v>
      </c>
      <c r="AV90" s="135" t="s">
        <v>75</v>
      </c>
      <c r="AW90" s="135" t="s">
        <v>67</v>
      </c>
      <c r="AX90" s="135" t="s">
        <v>73</v>
      </c>
      <c r="AY90" s="135" t="s">
        <v>118</v>
      </c>
    </row>
    <row r="91" spans="2:65" s="6" customFormat="1" ht="15.75" customHeight="1">
      <c r="B91" s="19"/>
      <c r="C91" s="114" t="s">
        <v>144</v>
      </c>
      <c r="D91" s="114" t="s">
        <v>121</v>
      </c>
      <c r="E91" s="115" t="s">
        <v>278</v>
      </c>
      <c r="F91" s="116" t="s">
        <v>279</v>
      </c>
      <c r="G91" s="117" t="s">
        <v>280</v>
      </c>
      <c r="H91" s="118">
        <v>95</v>
      </c>
      <c r="I91" s="119"/>
      <c r="J91" s="119">
        <f>ROUND($I$91*$H$91,2)</f>
        <v>0</v>
      </c>
      <c r="K91" s="116" t="s">
        <v>267</v>
      </c>
      <c r="L91" s="19"/>
      <c r="M91" s="120"/>
      <c r="N91" s="121" t="s">
        <v>38</v>
      </c>
      <c r="O91" s="122">
        <v>1.7999999999999999E-2</v>
      </c>
      <c r="P91" s="122">
        <f>$O$91*$H$91</f>
        <v>1.71</v>
      </c>
      <c r="Q91" s="122">
        <v>0</v>
      </c>
      <c r="R91" s="122">
        <f>$Q$91*$H$91</f>
        <v>0</v>
      </c>
      <c r="S91" s="122">
        <v>0</v>
      </c>
      <c r="T91" s="123">
        <f>$S$91*$H$91</f>
        <v>0</v>
      </c>
      <c r="AR91" s="73" t="s">
        <v>125</v>
      </c>
      <c r="AT91" s="73" t="s">
        <v>121</v>
      </c>
      <c r="AU91" s="73" t="s">
        <v>75</v>
      </c>
      <c r="AY91" s="6" t="s">
        <v>118</v>
      </c>
      <c r="BE91" s="124">
        <f>IF($N$91="základní",$J$91,0)</f>
        <v>0</v>
      </c>
      <c r="BF91" s="124">
        <f>IF($N$91="snížená",$J$91,0)</f>
        <v>0</v>
      </c>
      <c r="BG91" s="124">
        <f>IF($N$91="zákl. přenesená",$J$91,0)</f>
        <v>0</v>
      </c>
      <c r="BH91" s="124">
        <f>IF($N$91="sníž. přenesená",$J$91,0)</f>
        <v>0</v>
      </c>
      <c r="BI91" s="124">
        <f>IF($N$91="nulová",$J$91,0)</f>
        <v>0</v>
      </c>
      <c r="BJ91" s="73" t="s">
        <v>73</v>
      </c>
      <c r="BK91" s="124">
        <f>ROUND($I$91*$H$91,2)</f>
        <v>0</v>
      </c>
      <c r="BL91" s="73" t="s">
        <v>125</v>
      </c>
      <c r="BM91" s="73" t="s">
        <v>281</v>
      </c>
    </row>
    <row r="92" spans="2:65" s="6" customFormat="1" ht="16.5" customHeight="1">
      <c r="B92" s="19"/>
      <c r="D92" s="125" t="s">
        <v>127</v>
      </c>
      <c r="F92" s="126" t="s">
        <v>282</v>
      </c>
      <c r="L92" s="19"/>
      <c r="M92" s="45"/>
      <c r="T92" s="46"/>
      <c r="AT92" s="6" t="s">
        <v>127</v>
      </c>
      <c r="AU92" s="6" t="s">
        <v>75</v>
      </c>
    </row>
    <row r="93" spans="2:65" s="6" customFormat="1" ht="138.75" customHeight="1">
      <c r="B93" s="19"/>
      <c r="D93" s="127" t="s">
        <v>283</v>
      </c>
      <c r="F93" s="128" t="s">
        <v>284</v>
      </c>
      <c r="L93" s="19"/>
      <c r="M93" s="45"/>
      <c r="T93" s="46"/>
      <c r="AT93" s="6" t="s">
        <v>283</v>
      </c>
      <c r="AU93" s="6" t="s">
        <v>75</v>
      </c>
    </row>
    <row r="94" spans="2:65" s="103" customFormat="1" ht="30.75" customHeight="1">
      <c r="B94" s="104"/>
      <c r="D94" s="105" t="s">
        <v>66</v>
      </c>
      <c r="E94" s="112" t="s">
        <v>169</v>
      </c>
      <c r="F94" s="112" t="s">
        <v>285</v>
      </c>
      <c r="J94" s="113">
        <f>$BK$94</f>
        <v>0</v>
      </c>
      <c r="L94" s="104"/>
      <c r="M94" s="108"/>
      <c r="P94" s="109">
        <f>SUM($P$95:$P$103)</f>
        <v>139.40366999999998</v>
      </c>
      <c r="R94" s="109">
        <f>SUM($R$95:$R$103)</f>
        <v>0</v>
      </c>
      <c r="T94" s="110">
        <f>SUM($T$95:$T$103)</f>
        <v>214.28498299999998</v>
      </c>
      <c r="AR94" s="105" t="s">
        <v>73</v>
      </c>
      <c r="AT94" s="105" t="s">
        <v>66</v>
      </c>
      <c r="AU94" s="105" t="s">
        <v>73</v>
      </c>
      <c r="AY94" s="105" t="s">
        <v>118</v>
      </c>
      <c r="BK94" s="111">
        <f>SUM($BK$95:$BK$103)</f>
        <v>0</v>
      </c>
    </row>
    <row r="95" spans="2:65" s="6" customFormat="1" ht="15.75" customHeight="1">
      <c r="B95" s="19"/>
      <c r="C95" s="114" t="s">
        <v>125</v>
      </c>
      <c r="D95" s="114" t="s">
        <v>121</v>
      </c>
      <c r="E95" s="115" t="s">
        <v>340</v>
      </c>
      <c r="F95" s="116" t="s">
        <v>341</v>
      </c>
      <c r="G95" s="117" t="s">
        <v>266</v>
      </c>
      <c r="H95" s="118">
        <v>3.073</v>
      </c>
      <c r="I95" s="119"/>
      <c r="J95" s="119">
        <f>ROUND($I$95*$H$95,2)</f>
        <v>0</v>
      </c>
      <c r="K95" s="116" t="s">
        <v>267</v>
      </c>
      <c r="L95" s="19"/>
      <c r="M95" s="120"/>
      <c r="N95" s="121" t="s">
        <v>38</v>
      </c>
      <c r="O95" s="122">
        <v>2.79</v>
      </c>
      <c r="P95" s="122">
        <f>$O$95*$H$95</f>
        <v>8.5736699999999999</v>
      </c>
      <c r="Q95" s="122">
        <v>0</v>
      </c>
      <c r="R95" s="122">
        <f>$Q$95*$H$95</f>
        <v>0</v>
      </c>
      <c r="S95" s="122">
        <v>1.671</v>
      </c>
      <c r="T95" s="123">
        <f>$S$95*$H$95</f>
        <v>5.1349830000000001</v>
      </c>
      <c r="AR95" s="73" t="s">
        <v>125</v>
      </c>
      <c r="AT95" s="73" t="s">
        <v>121</v>
      </c>
      <c r="AU95" s="73" t="s">
        <v>75</v>
      </c>
      <c r="AY95" s="6" t="s">
        <v>118</v>
      </c>
      <c r="BE95" s="124">
        <f>IF($N$95="základní",$J$95,0)</f>
        <v>0</v>
      </c>
      <c r="BF95" s="124">
        <f>IF($N$95="snížená",$J$95,0)</f>
        <v>0</v>
      </c>
      <c r="BG95" s="124">
        <f>IF($N$95="zákl. přenesená",$J$95,0)</f>
        <v>0</v>
      </c>
      <c r="BH95" s="124">
        <f>IF($N$95="sníž. přenesená",$J$95,0)</f>
        <v>0</v>
      </c>
      <c r="BI95" s="124">
        <f>IF($N$95="nulová",$J$95,0)</f>
        <v>0</v>
      </c>
      <c r="BJ95" s="73" t="s">
        <v>73</v>
      </c>
      <c r="BK95" s="124">
        <f>ROUND($I$95*$H$95,2)</f>
        <v>0</v>
      </c>
      <c r="BL95" s="73" t="s">
        <v>125</v>
      </c>
      <c r="BM95" s="73" t="s">
        <v>342</v>
      </c>
    </row>
    <row r="96" spans="2:65" s="6" customFormat="1" ht="44.25" customHeight="1">
      <c r="B96" s="19"/>
      <c r="D96" s="125" t="s">
        <v>283</v>
      </c>
      <c r="F96" s="128" t="s">
        <v>343</v>
      </c>
      <c r="L96" s="19"/>
      <c r="M96" s="45"/>
      <c r="T96" s="46"/>
      <c r="AT96" s="6" t="s">
        <v>283</v>
      </c>
      <c r="AU96" s="6" t="s">
        <v>75</v>
      </c>
    </row>
    <row r="97" spans="2:65" s="6" customFormat="1" ht="15.75" customHeight="1">
      <c r="B97" s="134"/>
      <c r="D97" s="127" t="s">
        <v>133</v>
      </c>
      <c r="E97" s="135"/>
      <c r="F97" s="136" t="s">
        <v>344</v>
      </c>
      <c r="H97" s="137">
        <v>3.073</v>
      </c>
      <c r="L97" s="134"/>
      <c r="M97" s="138"/>
      <c r="T97" s="139"/>
      <c r="AT97" s="135" t="s">
        <v>133</v>
      </c>
      <c r="AU97" s="135" t="s">
        <v>75</v>
      </c>
      <c r="AV97" s="135" t="s">
        <v>75</v>
      </c>
      <c r="AW97" s="135" t="s">
        <v>97</v>
      </c>
      <c r="AX97" s="135" t="s">
        <v>67</v>
      </c>
      <c r="AY97" s="135" t="s">
        <v>118</v>
      </c>
    </row>
    <row r="98" spans="2:65" s="6" customFormat="1" ht="15.75" customHeight="1">
      <c r="B98" s="140"/>
      <c r="D98" s="127" t="s">
        <v>133</v>
      </c>
      <c r="E98" s="141"/>
      <c r="F98" s="142" t="s">
        <v>143</v>
      </c>
      <c r="H98" s="143">
        <v>3.073</v>
      </c>
      <c r="L98" s="140"/>
      <c r="M98" s="144"/>
      <c r="T98" s="145"/>
      <c r="AT98" s="141" t="s">
        <v>133</v>
      </c>
      <c r="AU98" s="141" t="s">
        <v>75</v>
      </c>
      <c r="AV98" s="141" t="s">
        <v>125</v>
      </c>
      <c r="AW98" s="141" t="s">
        <v>97</v>
      </c>
      <c r="AX98" s="141" t="s">
        <v>73</v>
      </c>
      <c r="AY98" s="141" t="s">
        <v>118</v>
      </c>
    </row>
    <row r="99" spans="2:65" s="6" customFormat="1" ht="15.75" customHeight="1">
      <c r="B99" s="19"/>
      <c r="C99" s="114" t="s">
        <v>117</v>
      </c>
      <c r="D99" s="114" t="s">
        <v>121</v>
      </c>
      <c r="E99" s="115" t="s">
        <v>286</v>
      </c>
      <c r="F99" s="116" t="s">
        <v>287</v>
      </c>
      <c r="G99" s="117" t="s">
        <v>266</v>
      </c>
      <c r="H99" s="118">
        <v>445</v>
      </c>
      <c r="I99" s="119"/>
      <c r="J99" s="119">
        <f>ROUND($I$99*$H$99,2)</f>
        <v>0</v>
      </c>
      <c r="K99" s="116" t="s">
        <v>267</v>
      </c>
      <c r="L99" s="19"/>
      <c r="M99" s="120"/>
      <c r="N99" s="121" t="s">
        <v>38</v>
      </c>
      <c r="O99" s="122">
        <v>0.29399999999999998</v>
      </c>
      <c r="P99" s="122">
        <f>$O$99*$H$99</f>
        <v>130.82999999999998</v>
      </c>
      <c r="Q99" s="122">
        <v>0</v>
      </c>
      <c r="R99" s="122">
        <f>$Q$99*$H$99</f>
        <v>0</v>
      </c>
      <c r="S99" s="122">
        <v>0.47</v>
      </c>
      <c r="T99" s="123">
        <f>$S$99*$H$99</f>
        <v>209.14999999999998</v>
      </c>
      <c r="AR99" s="73" t="s">
        <v>125</v>
      </c>
      <c r="AT99" s="73" t="s">
        <v>121</v>
      </c>
      <c r="AU99" s="73" t="s">
        <v>75</v>
      </c>
      <c r="AY99" s="6" t="s">
        <v>118</v>
      </c>
      <c r="BE99" s="124">
        <f>IF($N$99="základní",$J$99,0)</f>
        <v>0</v>
      </c>
      <c r="BF99" s="124">
        <f>IF($N$99="snížená",$J$99,0)</f>
        <v>0</v>
      </c>
      <c r="BG99" s="124">
        <f>IF($N$99="zákl. přenesená",$J$99,0)</f>
        <v>0</v>
      </c>
      <c r="BH99" s="124">
        <f>IF($N$99="sníž. přenesená",$J$99,0)</f>
        <v>0</v>
      </c>
      <c r="BI99" s="124">
        <f>IF($N$99="nulová",$J$99,0)</f>
        <v>0</v>
      </c>
      <c r="BJ99" s="73" t="s">
        <v>73</v>
      </c>
      <c r="BK99" s="124">
        <f>ROUND($I$99*$H$99,2)</f>
        <v>0</v>
      </c>
      <c r="BL99" s="73" t="s">
        <v>125</v>
      </c>
      <c r="BM99" s="73" t="s">
        <v>288</v>
      </c>
    </row>
    <row r="100" spans="2:65" s="6" customFormat="1" ht="27" customHeight="1">
      <c r="B100" s="19"/>
      <c r="D100" s="125" t="s">
        <v>127</v>
      </c>
      <c r="F100" s="126" t="s">
        <v>289</v>
      </c>
      <c r="L100" s="19"/>
      <c r="M100" s="45"/>
      <c r="T100" s="46"/>
      <c r="AT100" s="6" t="s">
        <v>127</v>
      </c>
      <c r="AU100" s="6" t="s">
        <v>75</v>
      </c>
    </row>
    <row r="101" spans="2:65" s="6" customFormat="1" ht="179.25" customHeight="1">
      <c r="B101" s="19"/>
      <c r="D101" s="127" t="s">
        <v>128</v>
      </c>
      <c r="F101" s="128" t="s">
        <v>290</v>
      </c>
      <c r="L101" s="19"/>
      <c r="M101" s="45"/>
      <c r="T101" s="46"/>
      <c r="AT101" s="6" t="s">
        <v>128</v>
      </c>
      <c r="AU101" s="6" t="s">
        <v>75</v>
      </c>
    </row>
    <row r="102" spans="2:65" s="6" customFormat="1" ht="15.75" customHeight="1">
      <c r="B102" s="134"/>
      <c r="D102" s="127" t="s">
        <v>133</v>
      </c>
      <c r="E102" s="135"/>
      <c r="F102" s="136" t="s">
        <v>345</v>
      </c>
      <c r="H102" s="137">
        <v>445</v>
      </c>
      <c r="L102" s="134"/>
      <c r="M102" s="138"/>
      <c r="T102" s="139"/>
      <c r="AT102" s="135" t="s">
        <v>133</v>
      </c>
      <c r="AU102" s="135" t="s">
        <v>75</v>
      </c>
      <c r="AV102" s="135" t="s">
        <v>75</v>
      </c>
      <c r="AW102" s="135" t="s">
        <v>97</v>
      </c>
      <c r="AX102" s="135" t="s">
        <v>67</v>
      </c>
      <c r="AY102" s="135" t="s">
        <v>118</v>
      </c>
    </row>
    <row r="103" spans="2:65" s="6" customFormat="1" ht="15.75" customHeight="1">
      <c r="B103" s="140"/>
      <c r="D103" s="127" t="s">
        <v>133</v>
      </c>
      <c r="E103" s="141"/>
      <c r="F103" s="142" t="s">
        <v>143</v>
      </c>
      <c r="H103" s="143">
        <v>445</v>
      </c>
      <c r="L103" s="140"/>
      <c r="M103" s="144"/>
      <c r="T103" s="145"/>
      <c r="AT103" s="141" t="s">
        <v>133</v>
      </c>
      <c r="AU103" s="141" t="s">
        <v>75</v>
      </c>
      <c r="AV103" s="141" t="s">
        <v>125</v>
      </c>
      <c r="AW103" s="141" t="s">
        <v>97</v>
      </c>
      <c r="AX103" s="141" t="s">
        <v>73</v>
      </c>
      <c r="AY103" s="141" t="s">
        <v>118</v>
      </c>
    </row>
    <row r="104" spans="2:65" s="103" customFormat="1" ht="30.75" customHeight="1">
      <c r="B104" s="104"/>
      <c r="D104" s="105" t="s">
        <v>66</v>
      </c>
      <c r="E104" s="112" t="s">
        <v>292</v>
      </c>
      <c r="F104" s="112" t="s">
        <v>293</v>
      </c>
      <c r="J104" s="113">
        <f>$BK$104</f>
        <v>0</v>
      </c>
      <c r="L104" s="104"/>
      <c r="M104" s="108"/>
      <c r="P104" s="109">
        <f>SUM($P$105:$P$116)</f>
        <v>30.428470000000004</v>
      </c>
      <c r="R104" s="109">
        <f>SUM($R$105:$R$116)</f>
        <v>0</v>
      </c>
      <c r="T104" s="110">
        <f>SUM($T$105:$T$116)</f>
        <v>0</v>
      </c>
      <c r="AR104" s="105" t="s">
        <v>73</v>
      </c>
      <c r="AT104" s="105" t="s">
        <v>66</v>
      </c>
      <c r="AU104" s="105" t="s">
        <v>73</v>
      </c>
      <c r="AY104" s="105" t="s">
        <v>118</v>
      </c>
      <c r="BK104" s="111">
        <f>SUM($BK$105:$BK$116)</f>
        <v>0</v>
      </c>
    </row>
    <row r="105" spans="2:65" s="6" customFormat="1" ht="15.75" customHeight="1">
      <c r="B105" s="19"/>
      <c r="C105" s="114" t="s">
        <v>157</v>
      </c>
      <c r="D105" s="114" t="s">
        <v>121</v>
      </c>
      <c r="E105" s="115" t="s">
        <v>294</v>
      </c>
      <c r="F105" s="116" t="s">
        <v>295</v>
      </c>
      <c r="G105" s="117" t="s">
        <v>274</v>
      </c>
      <c r="H105" s="118">
        <v>214.285</v>
      </c>
      <c r="I105" s="119"/>
      <c r="J105" s="119">
        <f>ROUND($I$105*$H$105,2)</f>
        <v>0</v>
      </c>
      <c r="K105" s="116" t="s">
        <v>267</v>
      </c>
      <c r="L105" s="19"/>
      <c r="M105" s="120"/>
      <c r="N105" s="121" t="s">
        <v>38</v>
      </c>
      <c r="O105" s="122">
        <v>9.0999999999999998E-2</v>
      </c>
      <c r="P105" s="122">
        <f>$O$105*$H$105</f>
        <v>19.499935000000001</v>
      </c>
      <c r="Q105" s="122">
        <v>0</v>
      </c>
      <c r="R105" s="122">
        <f>$Q$105*$H$105</f>
        <v>0</v>
      </c>
      <c r="S105" s="122">
        <v>0</v>
      </c>
      <c r="T105" s="123">
        <f>$S$105*$H$105</f>
        <v>0</v>
      </c>
      <c r="AR105" s="73" t="s">
        <v>125</v>
      </c>
      <c r="AT105" s="73" t="s">
        <v>121</v>
      </c>
      <c r="AU105" s="73" t="s">
        <v>75</v>
      </c>
      <c r="AY105" s="6" t="s">
        <v>118</v>
      </c>
      <c r="BE105" s="124">
        <f>IF($N$105="základní",$J$105,0)</f>
        <v>0</v>
      </c>
      <c r="BF105" s="124">
        <f>IF($N$105="snížená",$J$105,0)</f>
        <v>0</v>
      </c>
      <c r="BG105" s="124">
        <f>IF($N$105="zákl. přenesená",$J$105,0)</f>
        <v>0</v>
      </c>
      <c r="BH105" s="124">
        <f>IF($N$105="sníž. přenesená",$J$105,0)</f>
        <v>0</v>
      </c>
      <c r="BI105" s="124">
        <f>IF($N$105="nulová",$J$105,0)</f>
        <v>0</v>
      </c>
      <c r="BJ105" s="73" t="s">
        <v>73</v>
      </c>
      <c r="BK105" s="124">
        <f>ROUND($I$105*$H$105,2)</f>
        <v>0</v>
      </c>
      <c r="BL105" s="73" t="s">
        <v>125</v>
      </c>
      <c r="BM105" s="73" t="s">
        <v>296</v>
      </c>
    </row>
    <row r="106" spans="2:65" s="6" customFormat="1" ht="16.5" customHeight="1">
      <c r="B106" s="19"/>
      <c r="D106" s="125" t="s">
        <v>127</v>
      </c>
      <c r="F106" s="126" t="s">
        <v>297</v>
      </c>
      <c r="L106" s="19"/>
      <c r="M106" s="45"/>
      <c r="T106" s="46"/>
      <c r="AT106" s="6" t="s">
        <v>127</v>
      </c>
      <c r="AU106" s="6" t="s">
        <v>75</v>
      </c>
    </row>
    <row r="107" spans="2:65" s="6" customFormat="1" ht="57.75" customHeight="1">
      <c r="B107" s="19"/>
      <c r="D107" s="127" t="s">
        <v>128</v>
      </c>
      <c r="F107" s="128" t="s">
        <v>298</v>
      </c>
      <c r="L107" s="19"/>
      <c r="M107" s="45"/>
      <c r="T107" s="46"/>
      <c r="AT107" s="6" t="s">
        <v>128</v>
      </c>
      <c r="AU107" s="6" t="s">
        <v>75</v>
      </c>
    </row>
    <row r="108" spans="2:65" s="6" customFormat="1" ht="15.75" customHeight="1">
      <c r="B108" s="19"/>
      <c r="C108" s="114" t="s">
        <v>161</v>
      </c>
      <c r="D108" s="114" t="s">
        <v>121</v>
      </c>
      <c r="E108" s="115" t="s">
        <v>302</v>
      </c>
      <c r="F108" s="116" t="s">
        <v>303</v>
      </c>
      <c r="G108" s="117" t="s">
        <v>274</v>
      </c>
      <c r="H108" s="118">
        <v>3214.2750000000001</v>
      </c>
      <c r="I108" s="119"/>
      <c r="J108" s="119">
        <f>ROUND($I$108*$H$108,2)</f>
        <v>0</v>
      </c>
      <c r="K108" s="116" t="s">
        <v>267</v>
      </c>
      <c r="L108" s="19"/>
      <c r="M108" s="120"/>
      <c r="N108" s="121" t="s">
        <v>38</v>
      </c>
      <c r="O108" s="122">
        <v>3.0000000000000001E-3</v>
      </c>
      <c r="P108" s="122">
        <f>$O$108*$H$108</f>
        <v>9.6428250000000002</v>
      </c>
      <c r="Q108" s="122">
        <v>0</v>
      </c>
      <c r="R108" s="122">
        <f>$Q$108*$H$108</f>
        <v>0</v>
      </c>
      <c r="S108" s="122">
        <v>0</v>
      </c>
      <c r="T108" s="123">
        <f>$S$108*$H$108</f>
        <v>0</v>
      </c>
      <c r="AR108" s="73" t="s">
        <v>125</v>
      </c>
      <c r="AT108" s="73" t="s">
        <v>121</v>
      </c>
      <c r="AU108" s="73" t="s">
        <v>75</v>
      </c>
      <c r="AY108" s="6" t="s">
        <v>118</v>
      </c>
      <c r="BE108" s="124">
        <f>IF($N$108="základní",$J$108,0)</f>
        <v>0</v>
      </c>
      <c r="BF108" s="124">
        <f>IF($N$108="snížená",$J$108,0)</f>
        <v>0</v>
      </c>
      <c r="BG108" s="124">
        <f>IF($N$108="zákl. přenesená",$J$108,0)</f>
        <v>0</v>
      </c>
      <c r="BH108" s="124">
        <f>IF($N$108="sníž. přenesená",$J$108,0)</f>
        <v>0</v>
      </c>
      <c r="BI108" s="124">
        <f>IF($N$108="nulová",$J$108,0)</f>
        <v>0</v>
      </c>
      <c r="BJ108" s="73" t="s">
        <v>73</v>
      </c>
      <c r="BK108" s="124">
        <f>ROUND($I$108*$H$108,2)</f>
        <v>0</v>
      </c>
      <c r="BL108" s="73" t="s">
        <v>125</v>
      </c>
      <c r="BM108" s="73" t="s">
        <v>304</v>
      </c>
    </row>
    <row r="109" spans="2:65" s="6" customFormat="1" ht="27" customHeight="1">
      <c r="B109" s="19"/>
      <c r="D109" s="125" t="s">
        <v>127</v>
      </c>
      <c r="F109" s="126" t="s">
        <v>305</v>
      </c>
      <c r="L109" s="19"/>
      <c r="M109" s="45"/>
      <c r="T109" s="46"/>
      <c r="AT109" s="6" t="s">
        <v>127</v>
      </c>
      <c r="AU109" s="6" t="s">
        <v>75</v>
      </c>
    </row>
    <row r="110" spans="2:65" s="6" customFormat="1" ht="57.75" customHeight="1">
      <c r="B110" s="19"/>
      <c r="D110" s="127" t="s">
        <v>128</v>
      </c>
      <c r="F110" s="128" t="s">
        <v>298</v>
      </c>
      <c r="L110" s="19"/>
      <c r="M110" s="45"/>
      <c r="T110" s="46"/>
      <c r="AT110" s="6" t="s">
        <v>128</v>
      </c>
      <c r="AU110" s="6" t="s">
        <v>75</v>
      </c>
    </row>
    <row r="111" spans="2:65" s="6" customFormat="1" ht="15.75" customHeight="1">
      <c r="B111" s="134"/>
      <c r="D111" s="127" t="s">
        <v>133</v>
      </c>
      <c r="F111" s="136" t="s">
        <v>346</v>
      </c>
      <c r="H111" s="137">
        <v>3214.2750000000001</v>
      </c>
      <c r="L111" s="134"/>
      <c r="M111" s="138"/>
      <c r="T111" s="139"/>
      <c r="AT111" s="135" t="s">
        <v>133</v>
      </c>
      <c r="AU111" s="135" t="s">
        <v>75</v>
      </c>
      <c r="AV111" s="135" t="s">
        <v>75</v>
      </c>
      <c r="AW111" s="135" t="s">
        <v>67</v>
      </c>
      <c r="AX111" s="135" t="s">
        <v>73</v>
      </c>
      <c r="AY111" s="135" t="s">
        <v>118</v>
      </c>
    </row>
    <row r="112" spans="2:65" s="6" customFormat="1" ht="15.75" customHeight="1">
      <c r="B112" s="19"/>
      <c r="C112" s="114" t="s">
        <v>165</v>
      </c>
      <c r="D112" s="114" t="s">
        <v>121</v>
      </c>
      <c r="E112" s="115" t="s">
        <v>310</v>
      </c>
      <c r="F112" s="116" t="s">
        <v>311</v>
      </c>
      <c r="G112" s="117" t="s">
        <v>274</v>
      </c>
      <c r="H112" s="118">
        <v>214.285</v>
      </c>
      <c r="I112" s="119"/>
      <c r="J112" s="119">
        <f>ROUND($I$112*$H$112,2)</f>
        <v>0</v>
      </c>
      <c r="K112" s="116" t="s">
        <v>267</v>
      </c>
      <c r="L112" s="19"/>
      <c r="M112" s="120"/>
      <c r="N112" s="121" t="s">
        <v>38</v>
      </c>
      <c r="O112" s="122">
        <v>6.0000000000000001E-3</v>
      </c>
      <c r="P112" s="122">
        <f>$O$112*$H$112</f>
        <v>1.2857099999999999</v>
      </c>
      <c r="Q112" s="122">
        <v>0</v>
      </c>
      <c r="R112" s="122">
        <f>$Q$112*$H$112</f>
        <v>0</v>
      </c>
      <c r="S112" s="122">
        <v>0</v>
      </c>
      <c r="T112" s="123">
        <f>$S$112*$H$112</f>
        <v>0</v>
      </c>
      <c r="AR112" s="73" t="s">
        <v>125</v>
      </c>
      <c r="AT112" s="73" t="s">
        <v>121</v>
      </c>
      <c r="AU112" s="73" t="s">
        <v>75</v>
      </c>
      <c r="AY112" s="6" t="s">
        <v>118</v>
      </c>
      <c r="BE112" s="124">
        <f>IF($N$112="základní",$J$112,0)</f>
        <v>0</v>
      </c>
      <c r="BF112" s="124">
        <f>IF($N$112="snížená",$J$112,0)</f>
        <v>0</v>
      </c>
      <c r="BG112" s="124">
        <f>IF($N$112="zákl. přenesená",$J$112,0)</f>
        <v>0</v>
      </c>
      <c r="BH112" s="124">
        <f>IF($N$112="sníž. přenesená",$J$112,0)</f>
        <v>0</v>
      </c>
      <c r="BI112" s="124">
        <f>IF($N$112="nulová",$J$112,0)</f>
        <v>0</v>
      </c>
      <c r="BJ112" s="73" t="s">
        <v>73</v>
      </c>
      <c r="BK112" s="124">
        <f>ROUND($I$112*$H$112,2)</f>
        <v>0</v>
      </c>
      <c r="BL112" s="73" t="s">
        <v>125</v>
      </c>
      <c r="BM112" s="73" t="s">
        <v>312</v>
      </c>
    </row>
    <row r="113" spans="2:65" s="6" customFormat="1" ht="16.5" customHeight="1">
      <c r="B113" s="19"/>
      <c r="D113" s="125" t="s">
        <v>127</v>
      </c>
      <c r="F113" s="126" t="s">
        <v>311</v>
      </c>
      <c r="L113" s="19"/>
      <c r="M113" s="45"/>
      <c r="T113" s="46"/>
      <c r="AT113" s="6" t="s">
        <v>127</v>
      </c>
      <c r="AU113" s="6" t="s">
        <v>75</v>
      </c>
    </row>
    <row r="114" spans="2:65" s="6" customFormat="1" ht="15.75" customHeight="1">
      <c r="B114" s="19"/>
      <c r="C114" s="114" t="s">
        <v>169</v>
      </c>
      <c r="D114" s="114" t="s">
        <v>121</v>
      </c>
      <c r="E114" s="115" t="s">
        <v>318</v>
      </c>
      <c r="F114" s="116" t="s">
        <v>319</v>
      </c>
      <c r="G114" s="117" t="s">
        <v>274</v>
      </c>
      <c r="H114" s="118">
        <v>214.285</v>
      </c>
      <c r="I114" s="119"/>
      <c r="J114" s="119">
        <f>ROUND($I$114*$H$114,2)</f>
        <v>0</v>
      </c>
      <c r="K114" s="116"/>
      <c r="L114" s="19"/>
      <c r="M114" s="120"/>
      <c r="N114" s="121" t="s">
        <v>38</v>
      </c>
      <c r="O114" s="122">
        <v>0</v>
      </c>
      <c r="P114" s="122">
        <f>$O$114*$H$114</f>
        <v>0</v>
      </c>
      <c r="Q114" s="122">
        <v>0</v>
      </c>
      <c r="R114" s="122">
        <f>$Q$114*$H$114</f>
        <v>0</v>
      </c>
      <c r="S114" s="122">
        <v>0</v>
      </c>
      <c r="T114" s="123">
        <f>$S$114*$H$114</f>
        <v>0</v>
      </c>
      <c r="AR114" s="73" t="s">
        <v>125</v>
      </c>
      <c r="AT114" s="73" t="s">
        <v>121</v>
      </c>
      <c r="AU114" s="73" t="s">
        <v>75</v>
      </c>
      <c r="AY114" s="6" t="s">
        <v>118</v>
      </c>
      <c r="BE114" s="124">
        <f>IF($N$114="základní",$J$114,0)</f>
        <v>0</v>
      </c>
      <c r="BF114" s="124">
        <f>IF($N$114="snížená",$J$114,0)</f>
        <v>0</v>
      </c>
      <c r="BG114" s="124">
        <f>IF($N$114="zákl. přenesená",$J$114,0)</f>
        <v>0</v>
      </c>
      <c r="BH114" s="124">
        <f>IF($N$114="sníž. přenesená",$J$114,0)</f>
        <v>0</v>
      </c>
      <c r="BI114" s="124">
        <f>IF($N$114="nulová",$J$114,0)</f>
        <v>0</v>
      </c>
      <c r="BJ114" s="73" t="s">
        <v>73</v>
      </c>
      <c r="BK114" s="124">
        <f>ROUND($I$114*$H$114,2)</f>
        <v>0</v>
      </c>
      <c r="BL114" s="73" t="s">
        <v>125</v>
      </c>
      <c r="BM114" s="73" t="s">
        <v>320</v>
      </c>
    </row>
    <row r="115" spans="2:65" s="6" customFormat="1" ht="16.5" customHeight="1">
      <c r="B115" s="19"/>
      <c r="D115" s="125" t="s">
        <v>127</v>
      </c>
      <c r="F115" s="126" t="s">
        <v>321</v>
      </c>
      <c r="L115" s="19"/>
      <c r="M115" s="45"/>
      <c r="T115" s="46"/>
      <c r="AT115" s="6" t="s">
        <v>127</v>
      </c>
      <c r="AU115" s="6" t="s">
        <v>75</v>
      </c>
    </row>
    <row r="116" spans="2:65" s="6" customFormat="1" ht="84.75" customHeight="1">
      <c r="B116" s="19"/>
      <c r="D116" s="127" t="s">
        <v>128</v>
      </c>
      <c r="F116" s="128" t="s">
        <v>322</v>
      </c>
      <c r="L116" s="19"/>
      <c r="M116" s="45"/>
      <c r="T116" s="46"/>
      <c r="AT116" s="6" t="s">
        <v>128</v>
      </c>
      <c r="AU116" s="6" t="s">
        <v>75</v>
      </c>
    </row>
    <row r="117" spans="2:65" s="103" customFormat="1" ht="30.75" customHeight="1">
      <c r="B117" s="104"/>
      <c r="D117" s="105" t="s">
        <v>66</v>
      </c>
      <c r="E117" s="112" t="s">
        <v>332</v>
      </c>
      <c r="F117" s="112" t="s">
        <v>333</v>
      </c>
      <c r="J117" s="113">
        <f>$BK$117</f>
        <v>0</v>
      </c>
      <c r="L117" s="104"/>
      <c r="M117" s="108"/>
      <c r="P117" s="109">
        <f>$P$118</f>
        <v>30.19896</v>
      </c>
      <c r="R117" s="109">
        <f>$R$118</f>
        <v>0</v>
      </c>
      <c r="T117" s="110">
        <f>$T$118</f>
        <v>0</v>
      </c>
      <c r="AR117" s="105" t="s">
        <v>73</v>
      </c>
      <c r="AT117" s="105" t="s">
        <v>66</v>
      </c>
      <c r="AU117" s="105" t="s">
        <v>73</v>
      </c>
      <c r="AY117" s="105" t="s">
        <v>118</v>
      </c>
      <c r="BK117" s="111">
        <f>$BK$118</f>
        <v>0</v>
      </c>
    </row>
    <row r="118" spans="2:65" s="6" customFormat="1" ht="15.75" customHeight="1">
      <c r="B118" s="19"/>
      <c r="C118" s="114" t="s">
        <v>173</v>
      </c>
      <c r="D118" s="114" t="s">
        <v>121</v>
      </c>
      <c r="E118" s="115" t="s">
        <v>334</v>
      </c>
      <c r="F118" s="116" t="s">
        <v>335</v>
      </c>
      <c r="G118" s="117" t="s">
        <v>274</v>
      </c>
      <c r="H118" s="118">
        <v>92.07</v>
      </c>
      <c r="I118" s="119"/>
      <c r="J118" s="119">
        <f>ROUND($I$118*$H$118,2)</f>
        <v>0</v>
      </c>
      <c r="K118" s="116"/>
      <c r="L118" s="19"/>
      <c r="M118" s="120"/>
      <c r="N118" s="157" t="s">
        <v>38</v>
      </c>
      <c r="O118" s="158">
        <v>0.32800000000000001</v>
      </c>
      <c r="P118" s="158">
        <f>$O$118*$H$118</f>
        <v>30.19896</v>
      </c>
      <c r="Q118" s="158">
        <v>0</v>
      </c>
      <c r="R118" s="158">
        <f>$Q$118*$H$118</f>
        <v>0</v>
      </c>
      <c r="S118" s="158">
        <v>0</v>
      </c>
      <c r="T118" s="159">
        <f>$S$118*$H$118</f>
        <v>0</v>
      </c>
      <c r="AR118" s="73" t="s">
        <v>125</v>
      </c>
      <c r="AT118" s="73" t="s">
        <v>121</v>
      </c>
      <c r="AU118" s="73" t="s">
        <v>75</v>
      </c>
      <c r="AY118" s="6" t="s">
        <v>118</v>
      </c>
      <c r="BE118" s="124">
        <f>IF($N$118="základní",$J$118,0)</f>
        <v>0</v>
      </c>
      <c r="BF118" s="124">
        <f>IF($N$118="snížená",$J$118,0)</f>
        <v>0</v>
      </c>
      <c r="BG118" s="124">
        <f>IF($N$118="zákl. přenesená",$J$118,0)</f>
        <v>0</v>
      </c>
      <c r="BH118" s="124">
        <f>IF($N$118="sníž. přenesená",$J$118,0)</f>
        <v>0</v>
      </c>
      <c r="BI118" s="124">
        <f>IF($N$118="nulová",$J$118,0)</f>
        <v>0</v>
      </c>
      <c r="BJ118" s="73" t="s">
        <v>73</v>
      </c>
      <c r="BK118" s="124">
        <f>ROUND($I$118*$H$118,2)</f>
        <v>0</v>
      </c>
      <c r="BL118" s="73" t="s">
        <v>125</v>
      </c>
      <c r="BM118" s="73" t="s">
        <v>336</v>
      </c>
    </row>
    <row r="119" spans="2:65" s="6" customFormat="1" ht="7.5" customHeight="1">
      <c r="B119" s="33"/>
      <c r="C119" s="34"/>
      <c r="D119" s="34"/>
      <c r="E119" s="34"/>
      <c r="F119" s="34"/>
      <c r="G119" s="34"/>
      <c r="H119" s="34"/>
      <c r="I119" s="34"/>
      <c r="J119" s="34"/>
      <c r="K119" s="34"/>
      <c r="L119" s="19"/>
    </row>
    <row r="218" s="2" customFormat="1" ht="14.25" customHeight="1"/>
  </sheetData>
  <autoFilter ref="C80:K80"/>
  <mergeCells count="9">
    <mergeCell ref="E73:H73"/>
    <mergeCell ref="G1:H1"/>
    <mergeCell ref="L2:V2"/>
    <mergeCell ref="E7:H7"/>
    <mergeCell ref="E9:H9"/>
    <mergeCell ref="E24:H24"/>
    <mergeCell ref="E45:H45"/>
    <mergeCell ref="E47:H47"/>
    <mergeCell ref="E71:H71"/>
  </mergeCells>
  <hyperlinks>
    <hyperlink ref="F1:G1" location="C2" tooltip="Krycí list soupisu" display="1) Krycí list soupisu"/>
    <hyperlink ref="G1:H1" location="C54" tooltip="Rekapitulace" display="2) Rekapitulace"/>
    <hyperlink ref="J1" location="C80"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6.xml><?xml version="1.0" encoding="utf-8"?>
<worksheet xmlns="http://schemas.openxmlformats.org/spreadsheetml/2006/main" xmlns:r="http://schemas.openxmlformats.org/officeDocument/2006/relationships">
  <sheetPr>
    <pageSetUpPr fitToPage="1"/>
  </sheetPr>
  <dimension ref="A1:IV218"/>
  <sheetViews>
    <sheetView showGridLines="0" workbookViewId="0">
      <pane ySplit="1" topLeftCell="A2" activePane="bottomLeft" state="frozenSplit"/>
      <selection pane="bottomLeft" activeCell="A2" sqref="A2"/>
    </sheetView>
  </sheetViews>
  <sheetFormatPr defaultColWidth="10.5" defaultRowHeight="14.25" customHeight="1"/>
  <cols>
    <col min="1" max="1" width="8.33203125" style="2" customWidth="1"/>
    <col min="2" max="2" width="1.6640625" style="2" customWidth="1"/>
    <col min="3" max="3" width="4.1640625" style="2" customWidth="1"/>
    <col min="4" max="4" width="4.33203125" style="2" customWidth="1"/>
    <col min="5" max="5" width="17.1640625" style="2" customWidth="1"/>
    <col min="6" max="6" width="90.83203125" style="2" customWidth="1"/>
    <col min="7" max="7" width="8.6640625" style="2" customWidth="1"/>
    <col min="8" max="8" width="11.1640625" style="2" customWidth="1"/>
    <col min="9" max="9" width="12.6640625" style="2" customWidth="1"/>
    <col min="10" max="10" width="23.5" style="2" customWidth="1"/>
    <col min="11" max="11" width="15.5" style="2" customWidth="1"/>
    <col min="12" max="12" width="10.5" style="1" customWidth="1"/>
    <col min="13" max="18" width="10.5" style="2" hidden="1" customWidth="1"/>
    <col min="19" max="19" width="8.1640625" style="2" hidden="1" customWidth="1"/>
    <col min="20" max="20" width="29.6640625" style="2" hidden="1" customWidth="1"/>
    <col min="21" max="21" width="16.33203125" style="2" hidden="1" customWidth="1"/>
    <col min="22" max="22" width="12.33203125" style="2" customWidth="1"/>
    <col min="23" max="23" width="16.33203125" style="2" customWidth="1"/>
    <col min="24" max="24" width="12.1640625" style="2" customWidth="1"/>
    <col min="25" max="25" width="15" style="2" customWidth="1"/>
    <col min="26" max="26" width="11" style="2" customWidth="1"/>
    <col min="27" max="27" width="15" style="2" customWidth="1"/>
    <col min="28" max="28" width="16.33203125" style="2" customWidth="1"/>
    <col min="29" max="29" width="11" style="2" customWidth="1"/>
    <col min="30" max="30" width="15" style="2" customWidth="1"/>
    <col min="31" max="31" width="16.33203125" style="2" customWidth="1"/>
    <col min="32" max="43" width="10.5" style="1" customWidth="1"/>
    <col min="44" max="65" width="10.5" style="2" hidden="1" customWidth="1"/>
    <col min="66" max="16384" width="10.5" style="1"/>
  </cols>
  <sheetData>
    <row r="1" spans="1:256" s="3" customFormat="1" ht="22.5" customHeight="1">
      <c r="A1" s="169"/>
      <c r="B1" s="166"/>
      <c r="C1" s="166"/>
      <c r="D1" s="167" t="s">
        <v>1</v>
      </c>
      <c r="E1" s="166"/>
      <c r="F1" s="168" t="s">
        <v>389</v>
      </c>
      <c r="G1" s="282" t="s">
        <v>390</v>
      </c>
      <c r="H1" s="282"/>
      <c r="I1" s="166"/>
      <c r="J1" s="168" t="s">
        <v>391</v>
      </c>
      <c r="K1" s="167" t="s">
        <v>89</v>
      </c>
      <c r="L1" s="168" t="s">
        <v>392</v>
      </c>
      <c r="M1" s="168"/>
      <c r="N1" s="168"/>
      <c r="O1" s="168"/>
      <c r="P1" s="168"/>
      <c r="Q1" s="168"/>
      <c r="R1" s="168"/>
      <c r="S1" s="168"/>
      <c r="T1" s="168"/>
      <c r="U1" s="170"/>
      <c r="V1" s="170"/>
      <c r="W1" s="5"/>
      <c r="X1" s="5"/>
      <c r="Y1" s="5"/>
      <c r="Z1" s="5"/>
      <c r="AA1" s="5"/>
      <c r="AB1" s="5"/>
      <c r="AC1" s="5"/>
      <c r="AD1" s="5"/>
      <c r="AE1" s="5"/>
      <c r="AF1" s="5"/>
      <c r="AG1" s="5"/>
      <c r="AH1" s="5"/>
      <c r="AI1" s="5"/>
      <c r="AJ1" s="5"/>
      <c r="AK1" s="5"/>
      <c r="AL1" s="5"/>
      <c r="AM1" s="5"/>
      <c r="AN1" s="5"/>
      <c r="AO1" s="5"/>
      <c r="AP1" s="5"/>
      <c r="AQ1" s="5"/>
      <c r="AR1" s="5"/>
      <c r="AS1" s="5"/>
      <c r="AT1" s="5"/>
      <c r="AU1" s="5"/>
      <c r="AV1" s="5"/>
      <c r="AW1" s="5"/>
      <c r="AX1" s="5"/>
      <c r="AY1" s="5"/>
      <c r="AZ1" s="5"/>
      <c r="BA1" s="5"/>
      <c r="BB1" s="5"/>
      <c r="BC1" s="5"/>
      <c r="BD1" s="5"/>
      <c r="BE1" s="5"/>
      <c r="BF1" s="5"/>
      <c r="BG1" s="5"/>
      <c r="BH1" s="5"/>
      <c r="BI1" s="5"/>
      <c r="BJ1" s="5"/>
      <c r="BK1" s="5"/>
      <c r="BL1" s="5"/>
      <c r="BM1" s="5"/>
      <c r="BN1" s="5"/>
      <c r="BO1" s="5"/>
      <c r="BP1" s="5"/>
      <c r="BQ1" s="5"/>
      <c r="BR1" s="5"/>
      <c r="BS1" s="5"/>
      <c r="BT1" s="5"/>
      <c r="BU1" s="5"/>
      <c r="BV1" s="5"/>
      <c r="BW1" s="5"/>
      <c r="BX1" s="5"/>
      <c r="BY1" s="5"/>
      <c r="BZ1" s="5"/>
      <c r="CA1" s="5"/>
      <c r="CB1" s="5"/>
      <c r="CC1" s="5"/>
      <c r="CD1" s="5"/>
      <c r="CE1" s="5"/>
      <c r="CF1" s="5"/>
      <c r="CG1" s="5"/>
      <c r="CH1" s="5"/>
      <c r="CI1" s="5"/>
      <c r="CJ1" s="5"/>
      <c r="CK1" s="5"/>
      <c r="CL1" s="5"/>
      <c r="CM1" s="5"/>
      <c r="CN1" s="5"/>
      <c r="CO1" s="5"/>
      <c r="CP1" s="5"/>
      <c r="CQ1" s="5"/>
      <c r="CR1" s="5"/>
      <c r="CS1" s="5"/>
      <c r="CT1" s="5"/>
      <c r="CU1" s="5"/>
      <c r="CV1" s="5"/>
      <c r="CW1" s="5"/>
      <c r="CX1" s="5"/>
      <c r="CY1" s="5"/>
      <c r="CZ1" s="5"/>
      <c r="DA1" s="5"/>
      <c r="DB1" s="5"/>
      <c r="DC1" s="5"/>
      <c r="DD1" s="5"/>
      <c r="DE1" s="5"/>
      <c r="DF1" s="5"/>
      <c r="DG1" s="5"/>
      <c r="DH1" s="5"/>
      <c r="DI1" s="5"/>
      <c r="DJ1" s="5"/>
      <c r="DK1" s="5"/>
      <c r="DL1" s="5"/>
      <c r="DM1" s="5"/>
      <c r="DN1" s="5"/>
      <c r="DO1" s="5"/>
      <c r="DP1" s="5"/>
      <c r="DQ1" s="5"/>
      <c r="DR1" s="5"/>
      <c r="DS1" s="5"/>
      <c r="DT1" s="5"/>
      <c r="DU1" s="5"/>
      <c r="DV1" s="5"/>
      <c r="DW1" s="5"/>
      <c r="DX1" s="5"/>
      <c r="DY1" s="5"/>
      <c r="DZ1" s="5"/>
      <c r="EA1" s="5"/>
      <c r="EB1" s="5"/>
      <c r="EC1" s="5"/>
      <c r="ED1" s="5"/>
      <c r="EE1" s="5"/>
      <c r="EF1" s="5"/>
      <c r="EG1" s="5"/>
      <c r="EH1" s="5"/>
      <c r="EI1" s="5"/>
      <c r="EJ1" s="5"/>
      <c r="EK1" s="5"/>
      <c r="EL1" s="5"/>
      <c r="EM1" s="5"/>
      <c r="EN1" s="5"/>
      <c r="EO1" s="5"/>
      <c r="EP1" s="5"/>
      <c r="EQ1" s="5"/>
      <c r="ER1" s="5"/>
      <c r="ES1" s="5"/>
      <c r="ET1" s="5"/>
      <c r="EU1" s="5"/>
      <c r="EV1" s="5"/>
      <c r="EW1" s="5"/>
      <c r="EX1" s="5"/>
      <c r="EY1" s="5"/>
      <c r="EZ1" s="5"/>
      <c r="FA1" s="5"/>
      <c r="FB1" s="5"/>
      <c r="FC1" s="5"/>
      <c r="FD1" s="5"/>
      <c r="FE1" s="5"/>
      <c r="FF1" s="5"/>
      <c r="FG1" s="5"/>
      <c r="FH1" s="5"/>
      <c r="FI1" s="5"/>
      <c r="FJ1" s="5"/>
      <c r="FK1" s="5"/>
      <c r="FL1" s="5"/>
      <c r="FM1" s="5"/>
      <c r="FN1" s="5"/>
      <c r="FO1" s="5"/>
      <c r="FP1" s="5"/>
      <c r="FQ1" s="5"/>
      <c r="FR1" s="5"/>
      <c r="FS1" s="5"/>
      <c r="FT1" s="5"/>
      <c r="FU1" s="5"/>
      <c r="FV1" s="5"/>
      <c r="FW1" s="5"/>
      <c r="FX1" s="5"/>
      <c r="FY1" s="5"/>
      <c r="FZ1" s="5"/>
      <c r="GA1" s="5"/>
      <c r="GB1" s="5"/>
      <c r="GC1" s="5"/>
      <c r="GD1" s="5"/>
      <c r="GE1" s="5"/>
      <c r="GF1" s="5"/>
      <c r="GG1" s="5"/>
      <c r="GH1" s="5"/>
      <c r="GI1" s="5"/>
      <c r="GJ1" s="5"/>
      <c r="GK1" s="5"/>
      <c r="GL1" s="5"/>
      <c r="GM1" s="5"/>
      <c r="GN1" s="5"/>
      <c r="GO1" s="5"/>
      <c r="GP1" s="5"/>
      <c r="GQ1" s="5"/>
      <c r="GR1" s="5"/>
      <c r="GS1" s="5"/>
      <c r="GT1" s="5"/>
      <c r="GU1" s="5"/>
      <c r="GV1" s="5"/>
      <c r="GW1" s="5"/>
      <c r="GX1" s="5"/>
      <c r="GY1" s="5"/>
      <c r="GZ1" s="5"/>
      <c r="HA1" s="5"/>
      <c r="HB1" s="5"/>
      <c r="HC1" s="5"/>
      <c r="HD1" s="5"/>
      <c r="HE1" s="5"/>
      <c r="HF1" s="5"/>
      <c r="HG1" s="5"/>
      <c r="HH1" s="5"/>
      <c r="HI1" s="5"/>
      <c r="HJ1" s="5"/>
      <c r="HK1" s="5"/>
      <c r="HL1" s="5"/>
      <c r="HM1" s="5"/>
      <c r="HN1" s="5"/>
      <c r="HO1" s="5"/>
      <c r="HP1" s="5"/>
      <c r="HQ1" s="5"/>
      <c r="HR1" s="5"/>
      <c r="HS1" s="5"/>
      <c r="HT1" s="5"/>
      <c r="HU1" s="5"/>
      <c r="HV1" s="5"/>
      <c r="HW1" s="5"/>
      <c r="HX1" s="5"/>
      <c r="HY1" s="5"/>
      <c r="HZ1" s="5"/>
      <c r="IA1" s="5"/>
      <c r="IB1" s="5"/>
      <c r="IC1" s="5"/>
      <c r="ID1" s="5"/>
      <c r="IE1" s="5"/>
      <c r="IF1" s="5"/>
      <c r="IG1" s="5"/>
      <c r="IH1" s="5"/>
      <c r="II1" s="5"/>
      <c r="IJ1" s="5"/>
      <c r="IK1" s="5"/>
      <c r="IL1" s="5"/>
      <c r="IM1" s="5"/>
      <c r="IN1" s="5"/>
      <c r="IO1" s="5"/>
      <c r="IP1" s="5"/>
      <c r="IQ1" s="5"/>
      <c r="IR1" s="5"/>
      <c r="IS1" s="5"/>
      <c r="IT1" s="5"/>
      <c r="IU1" s="5"/>
      <c r="IV1" s="5"/>
    </row>
    <row r="2" spans="1:256" s="2" customFormat="1" ht="37.5" customHeight="1">
      <c r="L2" s="252" t="s">
        <v>5</v>
      </c>
      <c r="M2" s="253"/>
      <c r="N2" s="253"/>
      <c r="O2" s="253"/>
      <c r="P2" s="253"/>
      <c r="Q2" s="253"/>
      <c r="R2" s="253"/>
      <c r="S2" s="253"/>
      <c r="T2" s="253"/>
      <c r="U2" s="253"/>
      <c r="V2" s="253"/>
      <c r="AT2" s="2" t="s">
        <v>88</v>
      </c>
    </row>
    <row r="3" spans="1:256" s="2" customFormat="1" ht="7.5" customHeight="1">
      <c r="B3" s="7"/>
      <c r="C3" s="8"/>
      <c r="D3" s="8"/>
      <c r="E3" s="8"/>
      <c r="F3" s="8"/>
      <c r="G3" s="8"/>
      <c r="H3" s="8"/>
      <c r="I3" s="8"/>
      <c r="J3" s="8"/>
      <c r="K3" s="9"/>
      <c r="AT3" s="2" t="s">
        <v>75</v>
      </c>
    </row>
    <row r="4" spans="1:256" s="2" customFormat="1" ht="37.5" customHeight="1">
      <c r="B4" s="10"/>
      <c r="D4" s="11" t="s">
        <v>90</v>
      </c>
      <c r="K4" s="12"/>
      <c r="M4" s="13" t="s">
        <v>10</v>
      </c>
      <c r="AT4" s="2" t="s">
        <v>3</v>
      </c>
    </row>
    <row r="5" spans="1:256" s="2" customFormat="1" ht="7.5" customHeight="1">
      <c r="B5" s="10"/>
      <c r="K5" s="12"/>
    </row>
    <row r="6" spans="1:256" s="2" customFormat="1" ht="15.75" customHeight="1">
      <c r="B6" s="10"/>
      <c r="D6" s="17" t="s">
        <v>14</v>
      </c>
      <c r="K6" s="12"/>
    </row>
    <row r="7" spans="1:256" s="2" customFormat="1" ht="15.75" customHeight="1">
      <c r="B7" s="10"/>
      <c r="E7" s="283" t="str">
        <f>'Rekapitulace stavby'!$K$6</f>
        <v>STAVEBNÍ ÚPRAVY Č.P. 511 PRO LABORATOŘE A ONKOLOGII OBLASTNÍ NEMOCNICE JIČÍN a.s., KRÁLOVÉHRADECKÝ KRAJ</v>
      </c>
      <c r="F7" s="253"/>
      <c r="G7" s="253"/>
      <c r="H7" s="253"/>
      <c r="K7" s="12"/>
    </row>
    <row r="8" spans="1:256" s="6" customFormat="1" ht="15.75" customHeight="1">
      <c r="B8" s="19"/>
      <c r="D8" s="17" t="s">
        <v>91</v>
      </c>
      <c r="K8" s="22"/>
    </row>
    <row r="9" spans="1:256" s="6" customFormat="1" ht="37.5" customHeight="1">
      <c r="B9" s="19"/>
      <c r="E9" s="268" t="s">
        <v>347</v>
      </c>
      <c r="F9" s="263"/>
      <c r="G9" s="263"/>
      <c r="H9" s="263"/>
      <c r="K9" s="22"/>
    </row>
    <row r="10" spans="1:256" s="6" customFormat="1" ht="14.25" customHeight="1">
      <c r="B10" s="19"/>
      <c r="K10" s="22"/>
    </row>
    <row r="11" spans="1:256" s="6" customFormat="1" ht="15" customHeight="1">
      <c r="B11" s="19"/>
      <c r="D11" s="17" t="s">
        <v>16</v>
      </c>
      <c r="F11" s="15"/>
      <c r="I11" s="17" t="s">
        <v>17</v>
      </c>
      <c r="J11" s="15"/>
      <c r="K11" s="22"/>
    </row>
    <row r="12" spans="1:256" s="6" customFormat="1" ht="15" customHeight="1">
      <c r="B12" s="19"/>
      <c r="D12" s="17" t="s">
        <v>18</v>
      </c>
      <c r="F12" s="15" t="s">
        <v>19</v>
      </c>
      <c r="I12" s="17" t="s">
        <v>20</v>
      </c>
      <c r="J12" s="42" t="str">
        <f>'Rekapitulace stavby'!$AN$8</f>
        <v>03.03.2016</v>
      </c>
      <c r="K12" s="22"/>
    </row>
    <row r="13" spans="1:256" s="6" customFormat="1" ht="12" customHeight="1">
      <c r="B13" s="19"/>
      <c r="K13" s="22"/>
    </row>
    <row r="14" spans="1:256" s="6" customFormat="1" ht="15" customHeight="1">
      <c r="B14" s="19"/>
      <c r="D14" s="17" t="s">
        <v>22</v>
      </c>
      <c r="I14" s="17" t="s">
        <v>23</v>
      </c>
      <c r="J14" s="15"/>
      <c r="K14" s="22"/>
    </row>
    <row r="15" spans="1:256" s="6" customFormat="1" ht="18.75" customHeight="1">
      <c r="B15" s="19"/>
      <c r="E15" s="15" t="s">
        <v>24</v>
      </c>
      <c r="I15" s="17" t="s">
        <v>25</v>
      </c>
      <c r="J15" s="15"/>
      <c r="K15" s="22"/>
    </row>
    <row r="16" spans="1:256" s="6" customFormat="1" ht="7.5" customHeight="1">
      <c r="B16" s="19"/>
      <c r="K16" s="22"/>
    </row>
    <row r="17" spans="2:11" s="6" customFormat="1" ht="15" customHeight="1">
      <c r="B17" s="19"/>
      <c r="D17" s="17" t="s">
        <v>26</v>
      </c>
      <c r="I17" s="17" t="s">
        <v>23</v>
      </c>
      <c r="J17" s="15"/>
      <c r="K17" s="22"/>
    </row>
    <row r="18" spans="2:11" s="6" customFormat="1" ht="18.75" customHeight="1">
      <c r="B18" s="19"/>
      <c r="E18" s="15" t="s">
        <v>27</v>
      </c>
      <c r="I18" s="17" t="s">
        <v>25</v>
      </c>
      <c r="J18" s="15"/>
      <c r="K18" s="22"/>
    </row>
    <row r="19" spans="2:11" s="6" customFormat="1" ht="7.5" customHeight="1">
      <c r="B19" s="19"/>
      <c r="K19" s="22"/>
    </row>
    <row r="20" spans="2:11" s="6" customFormat="1" ht="15" customHeight="1">
      <c r="B20" s="19"/>
      <c r="D20" s="17" t="s">
        <v>28</v>
      </c>
      <c r="I20" s="17" t="s">
        <v>23</v>
      </c>
      <c r="J20" s="15"/>
      <c r="K20" s="22"/>
    </row>
    <row r="21" spans="2:11" s="6" customFormat="1" ht="18.75" customHeight="1">
      <c r="B21" s="19"/>
      <c r="E21" s="15" t="s">
        <v>29</v>
      </c>
      <c r="I21" s="17" t="s">
        <v>25</v>
      </c>
      <c r="J21" s="15"/>
      <c r="K21" s="22"/>
    </row>
    <row r="22" spans="2:11" s="6" customFormat="1" ht="7.5" customHeight="1">
      <c r="B22" s="19"/>
      <c r="K22" s="22"/>
    </row>
    <row r="23" spans="2:11" s="6" customFormat="1" ht="15" customHeight="1">
      <c r="B23" s="19"/>
      <c r="D23" s="17" t="s">
        <v>31</v>
      </c>
      <c r="K23" s="22"/>
    </row>
    <row r="24" spans="2:11" s="73" customFormat="1" ht="78.75" customHeight="1">
      <c r="B24" s="74"/>
      <c r="E24" s="278" t="s">
        <v>32</v>
      </c>
      <c r="F24" s="284"/>
      <c r="G24" s="284"/>
      <c r="H24" s="284"/>
      <c r="K24" s="75"/>
    </row>
    <row r="25" spans="2:11" s="6" customFormat="1" ht="7.5" customHeight="1">
      <c r="B25" s="19"/>
      <c r="K25" s="22"/>
    </row>
    <row r="26" spans="2:11" s="6" customFormat="1" ht="7.5" customHeight="1">
      <c r="B26" s="19"/>
      <c r="D26" s="43"/>
      <c r="E26" s="43"/>
      <c r="F26" s="43"/>
      <c r="G26" s="43"/>
      <c r="H26" s="43"/>
      <c r="I26" s="43"/>
      <c r="J26" s="43"/>
      <c r="K26" s="76"/>
    </row>
    <row r="27" spans="2:11" s="6" customFormat="1" ht="26.25" customHeight="1">
      <c r="B27" s="19"/>
      <c r="D27" s="77" t="s">
        <v>33</v>
      </c>
      <c r="J27" s="54">
        <f>ROUND($J$79,2)</f>
        <v>0</v>
      </c>
      <c r="K27" s="22"/>
    </row>
    <row r="28" spans="2:11" s="6" customFormat="1" ht="7.5" customHeight="1">
      <c r="B28" s="19"/>
      <c r="D28" s="43"/>
      <c r="E28" s="43"/>
      <c r="F28" s="43"/>
      <c r="G28" s="43"/>
      <c r="H28" s="43"/>
      <c r="I28" s="43"/>
      <c r="J28" s="43"/>
      <c r="K28" s="76"/>
    </row>
    <row r="29" spans="2:11" s="6" customFormat="1" ht="15" customHeight="1">
      <c r="B29" s="19"/>
      <c r="F29" s="23" t="s">
        <v>35</v>
      </c>
      <c r="I29" s="23" t="s">
        <v>34</v>
      </c>
      <c r="J29" s="23" t="s">
        <v>36</v>
      </c>
      <c r="K29" s="22"/>
    </row>
    <row r="30" spans="2:11" s="6" customFormat="1" ht="15" customHeight="1">
      <c r="B30" s="19"/>
      <c r="D30" s="25" t="s">
        <v>37</v>
      </c>
      <c r="E30" s="25" t="s">
        <v>38</v>
      </c>
      <c r="F30" s="78">
        <f>ROUND(SUM($BE$79:$BE$122),2)</f>
        <v>0</v>
      </c>
      <c r="I30" s="79">
        <v>0.21</v>
      </c>
      <c r="J30" s="78">
        <f>ROUND(ROUND((SUM($BE$79:$BE$122)),2)*$I$30,2)</f>
        <v>0</v>
      </c>
      <c r="K30" s="22"/>
    </row>
    <row r="31" spans="2:11" s="6" customFormat="1" ht="15" customHeight="1">
      <c r="B31" s="19"/>
      <c r="E31" s="25" t="s">
        <v>39</v>
      </c>
      <c r="F31" s="78">
        <f>ROUND(SUM($BF$79:$BF$122),2)</f>
        <v>0</v>
      </c>
      <c r="I31" s="79">
        <v>0.15</v>
      </c>
      <c r="J31" s="78">
        <f>ROUND(ROUND((SUM($BF$79:$BF$122)),2)*$I$31,2)</f>
        <v>0</v>
      </c>
      <c r="K31" s="22"/>
    </row>
    <row r="32" spans="2:11" s="6" customFormat="1" ht="15" hidden="1" customHeight="1">
      <c r="B32" s="19"/>
      <c r="E32" s="25" t="s">
        <v>40</v>
      </c>
      <c r="F32" s="78">
        <f>ROUND(SUM($BG$79:$BG$122),2)</f>
        <v>0</v>
      </c>
      <c r="I32" s="79">
        <v>0.21</v>
      </c>
      <c r="J32" s="78">
        <v>0</v>
      </c>
      <c r="K32" s="22"/>
    </row>
    <row r="33" spans="2:11" s="6" customFormat="1" ht="15" hidden="1" customHeight="1">
      <c r="B33" s="19"/>
      <c r="E33" s="25" t="s">
        <v>41</v>
      </c>
      <c r="F33" s="78">
        <f>ROUND(SUM($BH$79:$BH$122),2)</f>
        <v>0</v>
      </c>
      <c r="I33" s="79">
        <v>0.15</v>
      </c>
      <c r="J33" s="78">
        <v>0</v>
      </c>
      <c r="K33" s="22"/>
    </row>
    <row r="34" spans="2:11" s="6" customFormat="1" ht="15" hidden="1" customHeight="1">
      <c r="B34" s="19"/>
      <c r="E34" s="25" t="s">
        <v>42</v>
      </c>
      <c r="F34" s="78">
        <f>ROUND(SUM($BI$79:$BI$122),2)</f>
        <v>0</v>
      </c>
      <c r="I34" s="79">
        <v>0</v>
      </c>
      <c r="J34" s="78">
        <v>0</v>
      </c>
      <c r="K34" s="22"/>
    </row>
    <row r="35" spans="2:11" s="6" customFormat="1" ht="7.5" customHeight="1">
      <c r="B35" s="19"/>
      <c r="K35" s="22"/>
    </row>
    <row r="36" spans="2:11" s="6" customFormat="1" ht="26.25" customHeight="1">
      <c r="B36" s="19"/>
      <c r="C36" s="27"/>
      <c r="D36" s="28" t="s">
        <v>43</v>
      </c>
      <c r="E36" s="29"/>
      <c r="F36" s="29"/>
      <c r="G36" s="80" t="s">
        <v>44</v>
      </c>
      <c r="H36" s="30" t="s">
        <v>45</v>
      </c>
      <c r="I36" s="29"/>
      <c r="J36" s="31">
        <f>SUM($J$27:$J$34)</f>
        <v>0</v>
      </c>
      <c r="K36" s="81"/>
    </row>
    <row r="37" spans="2:11" s="6" customFormat="1" ht="15" customHeight="1">
      <c r="B37" s="33"/>
      <c r="C37" s="34"/>
      <c r="D37" s="34"/>
      <c r="E37" s="34"/>
      <c r="F37" s="34"/>
      <c r="G37" s="34"/>
      <c r="H37" s="34"/>
      <c r="I37" s="34"/>
      <c r="J37" s="34"/>
      <c r="K37" s="35"/>
    </row>
    <row r="41" spans="2:11" s="6" customFormat="1" ht="7.5" customHeight="1">
      <c r="B41" s="36"/>
      <c r="C41" s="37"/>
      <c r="D41" s="37"/>
      <c r="E41" s="37"/>
      <c r="F41" s="37"/>
      <c r="G41" s="37"/>
      <c r="H41" s="37"/>
      <c r="I41" s="37"/>
      <c r="J41" s="37"/>
      <c r="K41" s="82"/>
    </row>
    <row r="42" spans="2:11" s="6" customFormat="1" ht="37.5" customHeight="1">
      <c r="B42" s="19"/>
      <c r="C42" s="11" t="s">
        <v>93</v>
      </c>
      <c r="K42" s="22"/>
    </row>
    <row r="43" spans="2:11" s="6" customFormat="1" ht="7.5" customHeight="1">
      <c r="B43" s="19"/>
      <c r="K43" s="22"/>
    </row>
    <row r="44" spans="2:11" s="6" customFormat="1" ht="15" customHeight="1">
      <c r="B44" s="19"/>
      <c r="C44" s="17" t="s">
        <v>14</v>
      </c>
      <c r="K44" s="22"/>
    </row>
    <row r="45" spans="2:11" s="6" customFormat="1" ht="16.5" customHeight="1">
      <c r="B45" s="19"/>
      <c r="E45" s="283" t="str">
        <f>$E$7</f>
        <v>STAVEBNÍ ÚPRAVY Č.P. 511 PRO LABORATOŘE A ONKOLOGII OBLASTNÍ NEMOCNICE JIČÍN a.s., KRÁLOVÉHRADECKÝ KRAJ</v>
      </c>
      <c r="F45" s="263"/>
      <c r="G45" s="263"/>
      <c r="H45" s="263"/>
      <c r="K45" s="22"/>
    </row>
    <row r="46" spans="2:11" s="6" customFormat="1" ht="15" customHeight="1">
      <c r="B46" s="19"/>
      <c r="C46" s="17" t="s">
        <v>91</v>
      </c>
      <c r="K46" s="22"/>
    </row>
    <row r="47" spans="2:11" s="6" customFormat="1" ht="19.5" customHeight="1">
      <c r="B47" s="19"/>
      <c r="E47" s="268" t="str">
        <f>$E$9</f>
        <v>SO 03 - Zpevněné plochy - DEMOLICE, BOURACÍ PRÁCE</v>
      </c>
      <c r="F47" s="263"/>
      <c r="G47" s="263"/>
      <c r="H47" s="263"/>
      <c r="K47" s="22"/>
    </row>
    <row r="48" spans="2:11" s="6" customFormat="1" ht="7.5" customHeight="1">
      <c r="B48" s="19"/>
      <c r="K48" s="22"/>
    </row>
    <row r="49" spans="2:47" s="6" customFormat="1" ht="18.75" customHeight="1">
      <c r="B49" s="19"/>
      <c r="C49" s="17" t="s">
        <v>18</v>
      </c>
      <c r="F49" s="15" t="str">
        <f>$F$12</f>
        <v>Jičín</v>
      </c>
      <c r="I49" s="17" t="s">
        <v>20</v>
      </c>
      <c r="J49" s="42" t="str">
        <f>IF($J$12="","",$J$12)</f>
        <v>03.03.2016</v>
      </c>
      <c r="K49" s="22"/>
    </row>
    <row r="50" spans="2:47" s="6" customFormat="1" ht="7.5" customHeight="1">
      <c r="B50" s="19"/>
      <c r="K50" s="22"/>
    </row>
    <row r="51" spans="2:47" s="6" customFormat="1" ht="15.75" customHeight="1">
      <c r="B51" s="19"/>
      <c r="C51" s="17" t="s">
        <v>22</v>
      </c>
      <c r="F51" s="15" t="str">
        <f>$E$15</f>
        <v>KRÁLOVEHRADECKÝ KRAJ</v>
      </c>
      <c r="I51" s="17" t="s">
        <v>28</v>
      </c>
      <c r="J51" s="15" t="str">
        <f>$E$21</f>
        <v>KANIA a.s. , Ostrava</v>
      </c>
      <c r="K51" s="22"/>
    </row>
    <row r="52" spans="2:47" s="6" customFormat="1" ht="15" customHeight="1">
      <c r="B52" s="19"/>
      <c r="C52" s="17" t="s">
        <v>26</v>
      </c>
      <c r="F52" s="15" t="str">
        <f>IF($E$18="","",$E$18)</f>
        <v>Na základě výběrového řízení</v>
      </c>
      <c r="K52" s="22"/>
    </row>
    <row r="53" spans="2:47" s="6" customFormat="1" ht="11.25" customHeight="1">
      <c r="B53" s="19"/>
      <c r="K53" s="22"/>
    </row>
    <row r="54" spans="2:47" s="6" customFormat="1" ht="30" customHeight="1">
      <c r="B54" s="19"/>
      <c r="C54" s="83" t="s">
        <v>94</v>
      </c>
      <c r="D54" s="27"/>
      <c r="E54" s="27"/>
      <c r="F54" s="27"/>
      <c r="G54" s="27"/>
      <c r="H54" s="27"/>
      <c r="I54" s="27"/>
      <c r="J54" s="84" t="s">
        <v>95</v>
      </c>
      <c r="K54" s="32"/>
    </row>
    <row r="55" spans="2:47" s="6" customFormat="1" ht="11.25" customHeight="1">
      <c r="B55" s="19"/>
      <c r="K55" s="22"/>
    </row>
    <row r="56" spans="2:47" s="6" customFormat="1" ht="30" customHeight="1">
      <c r="B56" s="19"/>
      <c r="C56" s="53" t="s">
        <v>96</v>
      </c>
      <c r="J56" s="54">
        <f>$J$79</f>
        <v>0</v>
      </c>
      <c r="K56" s="22"/>
      <c r="AU56" s="6" t="s">
        <v>97</v>
      </c>
    </row>
    <row r="57" spans="2:47" s="60" customFormat="1" ht="25.5" customHeight="1">
      <c r="B57" s="85"/>
      <c r="D57" s="86" t="s">
        <v>194</v>
      </c>
      <c r="E57" s="86"/>
      <c r="F57" s="86"/>
      <c r="G57" s="86"/>
      <c r="H57" s="86"/>
      <c r="I57" s="86"/>
      <c r="J57" s="87">
        <f>$J$80</f>
        <v>0</v>
      </c>
      <c r="K57" s="88"/>
    </row>
    <row r="58" spans="2:47" s="89" customFormat="1" ht="21" customHeight="1">
      <c r="B58" s="90"/>
      <c r="D58" s="91" t="s">
        <v>195</v>
      </c>
      <c r="E58" s="91"/>
      <c r="F58" s="91"/>
      <c r="G58" s="91"/>
      <c r="H58" s="91"/>
      <c r="I58" s="91"/>
      <c r="J58" s="92">
        <f>$J$81</f>
        <v>0</v>
      </c>
      <c r="K58" s="93"/>
    </row>
    <row r="59" spans="2:47" s="89" customFormat="1" ht="21" customHeight="1">
      <c r="B59" s="90"/>
      <c r="D59" s="91" t="s">
        <v>262</v>
      </c>
      <c r="E59" s="91"/>
      <c r="F59" s="91"/>
      <c r="G59" s="91"/>
      <c r="H59" s="91"/>
      <c r="I59" s="91"/>
      <c r="J59" s="92">
        <f>$J$107</f>
        <v>0</v>
      </c>
      <c r="K59" s="93"/>
    </row>
    <row r="60" spans="2:47" s="6" customFormat="1" ht="22.5" customHeight="1">
      <c r="B60" s="19"/>
      <c r="K60" s="22"/>
    </row>
    <row r="61" spans="2:47" s="6" customFormat="1" ht="7.5" customHeight="1">
      <c r="B61" s="33"/>
      <c r="C61" s="34"/>
      <c r="D61" s="34"/>
      <c r="E61" s="34"/>
      <c r="F61" s="34"/>
      <c r="G61" s="34"/>
      <c r="H61" s="34"/>
      <c r="I61" s="34"/>
      <c r="J61" s="34"/>
      <c r="K61" s="35"/>
    </row>
    <row r="65" spans="2:63" s="6" customFormat="1" ht="7.5" customHeight="1">
      <c r="B65" s="36"/>
      <c r="C65" s="37"/>
      <c r="D65" s="37"/>
      <c r="E65" s="37"/>
      <c r="F65" s="37"/>
      <c r="G65" s="37"/>
      <c r="H65" s="37"/>
      <c r="I65" s="37"/>
      <c r="J65" s="37"/>
      <c r="K65" s="37"/>
      <c r="L65" s="19"/>
    </row>
    <row r="66" spans="2:63" s="6" customFormat="1" ht="37.5" customHeight="1">
      <c r="B66" s="19"/>
      <c r="C66" s="11" t="s">
        <v>101</v>
      </c>
      <c r="L66" s="19"/>
    </row>
    <row r="67" spans="2:63" s="6" customFormat="1" ht="7.5" customHeight="1">
      <c r="B67" s="19"/>
      <c r="L67" s="19"/>
    </row>
    <row r="68" spans="2:63" s="6" customFormat="1" ht="15" customHeight="1">
      <c r="B68" s="19"/>
      <c r="C68" s="17" t="s">
        <v>14</v>
      </c>
      <c r="L68" s="19"/>
    </row>
    <row r="69" spans="2:63" s="6" customFormat="1" ht="16.5" customHeight="1">
      <c r="B69" s="19"/>
      <c r="E69" s="283" t="str">
        <f>$E$7</f>
        <v>STAVEBNÍ ÚPRAVY Č.P. 511 PRO LABORATOŘE A ONKOLOGII OBLASTNÍ NEMOCNICE JIČÍN a.s., KRÁLOVÉHRADECKÝ KRAJ</v>
      </c>
      <c r="F69" s="263"/>
      <c r="G69" s="263"/>
      <c r="H69" s="263"/>
      <c r="L69" s="19"/>
    </row>
    <row r="70" spans="2:63" s="6" customFormat="1" ht="15" customHeight="1">
      <c r="B70" s="19"/>
      <c r="C70" s="17" t="s">
        <v>91</v>
      </c>
      <c r="L70" s="19"/>
    </row>
    <row r="71" spans="2:63" s="6" customFormat="1" ht="19.5" customHeight="1">
      <c r="B71" s="19"/>
      <c r="E71" s="268" t="str">
        <f>$E$9</f>
        <v>SO 03 - Zpevněné plochy - DEMOLICE, BOURACÍ PRÁCE</v>
      </c>
      <c r="F71" s="263"/>
      <c r="G71" s="263"/>
      <c r="H71" s="263"/>
      <c r="L71" s="19"/>
    </row>
    <row r="72" spans="2:63" s="6" customFormat="1" ht="7.5" customHeight="1">
      <c r="B72" s="19"/>
      <c r="L72" s="19"/>
    </row>
    <row r="73" spans="2:63" s="6" customFormat="1" ht="18.75" customHeight="1">
      <c r="B73" s="19"/>
      <c r="C73" s="17" t="s">
        <v>18</v>
      </c>
      <c r="F73" s="15" t="str">
        <f>$F$12</f>
        <v>Jičín</v>
      </c>
      <c r="I73" s="17" t="s">
        <v>20</v>
      </c>
      <c r="J73" s="42" t="str">
        <f>IF($J$12="","",$J$12)</f>
        <v>03.03.2016</v>
      </c>
      <c r="L73" s="19"/>
    </row>
    <row r="74" spans="2:63" s="6" customFormat="1" ht="7.5" customHeight="1">
      <c r="B74" s="19"/>
      <c r="L74" s="19"/>
    </row>
    <row r="75" spans="2:63" s="6" customFormat="1" ht="15.75" customHeight="1">
      <c r="B75" s="19"/>
      <c r="C75" s="17" t="s">
        <v>22</v>
      </c>
      <c r="F75" s="15" t="str">
        <f>$E$15</f>
        <v>KRÁLOVEHRADECKÝ KRAJ</v>
      </c>
      <c r="I75" s="17" t="s">
        <v>28</v>
      </c>
      <c r="J75" s="15" t="str">
        <f>$E$21</f>
        <v>KANIA a.s. , Ostrava</v>
      </c>
      <c r="L75" s="19"/>
    </row>
    <row r="76" spans="2:63" s="6" customFormat="1" ht="15" customHeight="1">
      <c r="B76" s="19"/>
      <c r="C76" s="17" t="s">
        <v>26</v>
      </c>
      <c r="F76" s="15" t="str">
        <f>IF($E$18="","",$E$18)</f>
        <v>Na základě výběrového řízení</v>
      </c>
      <c r="L76" s="19"/>
    </row>
    <row r="77" spans="2:63" s="6" customFormat="1" ht="11.25" customHeight="1">
      <c r="B77" s="19"/>
      <c r="L77" s="19"/>
    </row>
    <row r="78" spans="2:63" s="94" customFormat="1" ht="30" customHeight="1">
      <c r="B78" s="95"/>
      <c r="C78" s="96" t="s">
        <v>102</v>
      </c>
      <c r="D78" s="97" t="s">
        <v>52</v>
      </c>
      <c r="E78" s="97" t="s">
        <v>48</v>
      </c>
      <c r="F78" s="97" t="s">
        <v>103</v>
      </c>
      <c r="G78" s="97" t="s">
        <v>104</v>
      </c>
      <c r="H78" s="97" t="s">
        <v>105</v>
      </c>
      <c r="I78" s="97" t="s">
        <v>106</v>
      </c>
      <c r="J78" s="97" t="s">
        <v>107</v>
      </c>
      <c r="K78" s="98" t="s">
        <v>108</v>
      </c>
      <c r="L78" s="95"/>
      <c r="M78" s="48" t="s">
        <v>109</v>
      </c>
      <c r="N78" s="49" t="s">
        <v>37</v>
      </c>
      <c r="O78" s="49" t="s">
        <v>110</v>
      </c>
      <c r="P78" s="49" t="s">
        <v>111</v>
      </c>
      <c r="Q78" s="49" t="s">
        <v>112</v>
      </c>
      <c r="R78" s="49" t="s">
        <v>113</v>
      </c>
      <c r="S78" s="49" t="s">
        <v>114</v>
      </c>
      <c r="T78" s="50" t="s">
        <v>115</v>
      </c>
    </row>
    <row r="79" spans="2:63" s="6" customFormat="1" ht="30" customHeight="1">
      <c r="B79" s="19"/>
      <c r="C79" s="53" t="s">
        <v>96</v>
      </c>
      <c r="J79" s="99">
        <f>$BK$79</f>
        <v>0</v>
      </c>
      <c r="L79" s="19"/>
      <c r="M79" s="52"/>
      <c r="N79" s="43"/>
      <c r="O79" s="43"/>
      <c r="P79" s="100">
        <f>$P$80</f>
        <v>1138.726872</v>
      </c>
      <c r="Q79" s="43"/>
      <c r="R79" s="100">
        <f>$R$80</f>
        <v>0</v>
      </c>
      <c r="S79" s="43"/>
      <c r="T79" s="101">
        <f>$T$80</f>
        <v>2534.3160000000003</v>
      </c>
      <c r="AT79" s="6" t="s">
        <v>66</v>
      </c>
      <c r="AU79" s="6" t="s">
        <v>97</v>
      </c>
      <c r="BK79" s="102">
        <f>$BK$80</f>
        <v>0</v>
      </c>
    </row>
    <row r="80" spans="2:63" s="103" customFormat="1" ht="37.5" customHeight="1">
      <c r="B80" s="104"/>
      <c r="D80" s="105" t="s">
        <v>66</v>
      </c>
      <c r="E80" s="106" t="s">
        <v>197</v>
      </c>
      <c r="F80" s="106" t="s">
        <v>198</v>
      </c>
      <c r="J80" s="107">
        <f>$BK$80</f>
        <v>0</v>
      </c>
      <c r="L80" s="104"/>
      <c r="M80" s="108"/>
      <c r="P80" s="109">
        <f>$P$81+$P$107</f>
        <v>1138.726872</v>
      </c>
      <c r="R80" s="109">
        <f>$R$81+$R$107</f>
        <v>0</v>
      </c>
      <c r="T80" s="110">
        <f>$T$81+$T$107</f>
        <v>2534.3160000000003</v>
      </c>
      <c r="AR80" s="105" t="s">
        <v>73</v>
      </c>
      <c r="AT80" s="105" t="s">
        <v>66</v>
      </c>
      <c r="AU80" s="105" t="s">
        <v>67</v>
      </c>
      <c r="AY80" s="105" t="s">
        <v>118</v>
      </c>
      <c r="BK80" s="111">
        <f>$BK$81+$BK$107</f>
        <v>0</v>
      </c>
    </row>
    <row r="81" spans="2:65" s="103" customFormat="1" ht="21" customHeight="1">
      <c r="B81" s="104"/>
      <c r="D81" s="105" t="s">
        <v>66</v>
      </c>
      <c r="E81" s="112" t="s">
        <v>73</v>
      </c>
      <c r="F81" s="112" t="s">
        <v>199</v>
      </c>
      <c r="J81" s="113">
        <f>$BK$81</f>
        <v>0</v>
      </c>
      <c r="L81" s="104"/>
      <c r="M81" s="108"/>
      <c r="P81" s="109">
        <f>SUM($P$82:$P$106)</f>
        <v>778.85399999999993</v>
      </c>
      <c r="R81" s="109">
        <f>SUM($R$82:$R$106)</f>
        <v>0</v>
      </c>
      <c r="T81" s="110">
        <f>SUM($T$82:$T$106)</f>
        <v>2534.3160000000003</v>
      </c>
      <c r="AR81" s="105" t="s">
        <v>73</v>
      </c>
      <c r="AT81" s="105" t="s">
        <v>66</v>
      </c>
      <c r="AU81" s="105" t="s">
        <v>73</v>
      </c>
      <c r="AY81" s="105" t="s">
        <v>118</v>
      </c>
      <c r="BK81" s="111">
        <f>SUM($BK$82:$BK$106)</f>
        <v>0</v>
      </c>
    </row>
    <row r="82" spans="2:65" s="6" customFormat="1" ht="15.75" customHeight="1">
      <c r="B82" s="19"/>
      <c r="C82" s="114" t="s">
        <v>73</v>
      </c>
      <c r="D82" s="114" t="s">
        <v>121</v>
      </c>
      <c r="E82" s="115" t="s">
        <v>348</v>
      </c>
      <c r="F82" s="116" t="s">
        <v>349</v>
      </c>
      <c r="G82" s="117" t="s">
        <v>280</v>
      </c>
      <c r="H82" s="118">
        <v>112</v>
      </c>
      <c r="I82" s="119"/>
      <c r="J82" s="119">
        <f>ROUND($I$82*$H$82,2)</f>
        <v>0</v>
      </c>
      <c r="K82" s="116" t="s">
        <v>267</v>
      </c>
      <c r="L82" s="19"/>
      <c r="M82" s="120"/>
      <c r="N82" s="121" t="s">
        <v>38</v>
      </c>
      <c r="O82" s="122">
        <v>2.5000000000000001E-2</v>
      </c>
      <c r="P82" s="122">
        <f>$O$82*$H$82</f>
        <v>2.8000000000000003</v>
      </c>
      <c r="Q82" s="122">
        <v>0</v>
      </c>
      <c r="R82" s="122">
        <f>$Q$82*$H$82</f>
        <v>0</v>
      </c>
      <c r="S82" s="122">
        <v>0.29499999999999998</v>
      </c>
      <c r="T82" s="123">
        <f>$S$82*$H$82</f>
        <v>33.04</v>
      </c>
      <c r="AR82" s="73" t="s">
        <v>125</v>
      </c>
      <c r="AT82" s="73" t="s">
        <v>121</v>
      </c>
      <c r="AU82" s="73" t="s">
        <v>75</v>
      </c>
      <c r="AY82" s="6" t="s">
        <v>118</v>
      </c>
      <c r="BE82" s="124">
        <f>IF($N$82="základní",$J$82,0)</f>
        <v>0</v>
      </c>
      <c r="BF82" s="124">
        <f>IF($N$82="snížená",$J$82,0)</f>
        <v>0</v>
      </c>
      <c r="BG82" s="124">
        <f>IF($N$82="zákl. přenesená",$J$82,0)</f>
        <v>0</v>
      </c>
      <c r="BH82" s="124">
        <f>IF($N$82="sníž. přenesená",$J$82,0)</f>
        <v>0</v>
      </c>
      <c r="BI82" s="124">
        <f>IF($N$82="nulová",$J$82,0)</f>
        <v>0</v>
      </c>
      <c r="BJ82" s="73" t="s">
        <v>73</v>
      </c>
      <c r="BK82" s="124">
        <f>ROUND($I$82*$H$82,2)</f>
        <v>0</v>
      </c>
      <c r="BL82" s="73" t="s">
        <v>125</v>
      </c>
      <c r="BM82" s="73" t="s">
        <v>350</v>
      </c>
    </row>
    <row r="83" spans="2:65" s="6" customFormat="1" ht="38.25" customHeight="1">
      <c r="B83" s="19"/>
      <c r="D83" s="125" t="s">
        <v>127</v>
      </c>
      <c r="F83" s="126" t="s">
        <v>351</v>
      </c>
      <c r="L83" s="19"/>
      <c r="M83" s="45"/>
      <c r="T83" s="46"/>
      <c r="AT83" s="6" t="s">
        <v>127</v>
      </c>
      <c r="AU83" s="6" t="s">
        <v>75</v>
      </c>
    </row>
    <row r="84" spans="2:65" s="6" customFormat="1" ht="152.25" customHeight="1">
      <c r="B84" s="19"/>
      <c r="D84" s="127" t="s">
        <v>283</v>
      </c>
      <c r="F84" s="128" t="s">
        <v>352</v>
      </c>
      <c r="L84" s="19"/>
      <c r="M84" s="45"/>
      <c r="T84" s="46"/>
      <c r="AT84" s="6" t="s">
        <v>283</v>
      </c>
      <c r="AU84" s="6" t="s">
        <v>75</v>
      </c>
    </row>
    <row r="85" spans="2:65" s="6" customFormat="1" ht="15.75" customHeight="1">
      <c r="B85" s="134"/>
      <c r="D85" s="127" t="s">
        <v>133</v>
      </c>
      <c r="E85" s="135"/>
      <c r="F85" s="136" t="s">
        <v>353</v>
      </c>
      <c r="H85" s="137">
        <v>112</v>
      </c>
      <c r="L85" s="134"/>
      <c r="M85" s="138"/>
      <c r="T85" s="139"/>
      <c r="AT85" s="135" t="s">
        <v>133</v>
      </c>
      <c r="AU85" s="135" t="s">
        <v>75</v>
      </c>
      <c r="AV85" s="135" t="s">
        <v>75</v>
      </c>
      <c r="AW85" s="135" t="s">
        <v>97</v>
      </c>
      <c r="AX85" s="135" t="s">
        <v>67</v>
      </c>
      <c r="AY85" s="135" t="s">
        <v>118</v>
      </c>
    </row>
    <row r="86" spans="2:65" s="6" customFormat="1" ht="15.75" customHeight="1">
      <c r="B86" s="140"/>
      <c r="D86" s="127" t="s">
        <v>133</v>
      </c>
      <c r="E86" s="141"/>
      <c r="F86" s="142" t="s">
        <v>143</v>
      </c>
      <c r="H86" s="143">
        <v>112</v>
      </c>
      <c r="L86" s="140"/>
      <c r="M86" s="144"/>
      <c r="T86" s="145"/>
      <c r="AT86" s="141" t="s">
        <v>133</v>
      </c>
      <c r="AU86" s="141" t="s">
        <v>75</v>
      </c>
      <c r="AV86" s="141" t="s">
        <v>125</v>
      </c>
      <c r="AW86" s="141" t="s">
        <v>97</v>
      </c>
      <c r="AX86" s="141" t="s">
        <v>73</v>
      </c>
      <c r="AY86" s="141" t="s">
        <v>118</v>
      </c>
    </row>
    <row r="87" spans="2:65" s="6" customFormat="1" ht="15.75" customHeight="1">
      <c r="B87" s="19"/>
      <c r="C87" s="114" t="s">
        <v>75</v>
      </c>
      <c r="D87" s="114" t="s">
        <v>121</v>
      </c>
      <c r="E87" s="115" t="s">
        <v>354</v>
      </c>
      <c r="F87" s="116" t="s">
        <v>355</v>
      </c>
      <c r="G87" s="117" t="s">
        <v>280</v>
      </c>
      <c r="H87" s="118">
        <v>3388</v>
      </c>
      <c r="I87" s="119"/>
      <c r="J87" s="119">
        <f>ROUND($I$87*$H$87,2)</f>
        <v>0</v>
      </c>
      <c r="K87" s="116" t="s">
        <v>267</v>
      </c>
      <c r="L87" s="19"/>
      <c r="M87" s="120"/>
      <c r="N87" s="121" t="s">
        <v>38</v>
      </c>
      <c r="O87" s="122">
        <v>0.14399999999999999</v>
      </c>
      <c r="P87" s="122">
        <f>$O$87*$H$87</f>
        <v>487.87199999999996</v>
      </c>
      <c r="Q87" s="122">
        <v>0</v>
      </c>
      <c r="R87" s="122">
        <f>$Q$87*$H$87</f>
        <v>0</v>
      </c>
      <c r="S87" s="122">
        <v>0.56000000000000005</v>
      </c>
      <c r="T87" s="123">
        <f>$S$87*$H$87</f>
        <v>1897.2800000000002</v>
      </c>
      <c r="AR87" s="73" t="s">
        <v>125</v>
      </c>
      <c r="AT87" s="73" t="s">
        <v>121</v>
      </c>
      <c r="AU87" s="73" t="s">
        <v>75</v>
      </c>
      <c r="AY87" s="6" t="s">
        <v>118</v>
      </c>
      <c r="BE87" s="124">
        <f>IF($N$87="základní",$J$87,0)</f>
        <v>0</v>
      </c>
      <c r="BF87" s="124">
        <f>IF($N$87="snížená",$J$87,0)</f>
        <v>0</v>
      </c>
      <c r="BG87" s="124">
        <f>IF($N$87="zákl. přenesená",$J$87,0)</f>
        <v>0</v>
      </c>
      <c r="BH87" s="124">
        <f>IF($N$87="sníž. přenesená",$J$87,0)</f>
        <v>0</v>
      </c>
      <c r="BI87" s="124">
        <f>IF($N$87="nulová",$J$87,0)</f>
        <v>0</v>
      </c>
      <c r="BJ87" s="73" t="s">
        <v>73</v>
      </c>
      <c r="BK87" s="124">
        <f>ROUND($I$87*$H$87,2)</f>
        <v>0</v>
      </c>
      <c r="BL87" s="73" t="s">
        <v>125</v>
      </c>
      <c r="BM87" s="73" t="s">
        <v>356</v>
      </c>
    </row>
    <row r="88" spans="2:65" s="6" customFormat="1" ht="27" customHeight="1">
      <c r="B88" s="19"/>
      <c r="D88" s="125" t="s">
        <v>127</v>
      </c>
      <c r="F88" s="126" t="s">
        <v>357</v>
      </c>
      <c r="L88" s="19"/>
      <c r="M88" s="45"/>
      <c r="T88" s="46"/>
      <c r="AT88" s="6" t="s">
        <v>127</v>
      </c>
      <c r="AU88" s="6" t="s">
        <v>75</v>
      </c>
    </row>
    <row r="89" spans="2:65" s="6" customFormat="1" ht="219.75" customHeight="1">
      <c r="B89" s="19"/>
      <c r="D89" s="127" t="s">
        <v>283</v>
      </c>
      <c r="F89" s="128" t="s">
        <v>358</v>
      </c>
      <c r="L89" s="19"/>
      <c r="M89" s="45"/>
      <c r="T89" s="46"/>
      <c r="AT89" s="6" t="s">
        <v>283</v>
      </c>
      <c r="AU89" s="6" t="s">
        <v>75</v>
      </c>
    </row>
    <row r="90" spans="2:65" s="6" customFormat="1" ht="15.75" customHeight="1">
      <c r="B90" s="134"/>
      <c r="D90" s="127" t="s">
        <v>133</v>
      </c>
      <c r="E90" s="135"/>
      <c r="F90" s="136" t="s">
        <v>359</v>
      </c>
      <c r="H90" s="137">
        <v>3388</v>
      </c>
      <c r="L90" s="134"/>
      <c r="M90" s="138"/>
      <c r="T90" s="139"/>
      <c r="AT90" s="135" t="s">
        <v>133</v>
      </c>
      <c r="AU90" s="135" t="s">
        <v>75</v>
      </c>
      <c r="AV90" s="135" t="s">
        <v>75</v>
      </c>
      <c r="AW90" s="135" t="s">
        <v>97</v>
      </c>
      <c r="AX90" s="135" t="s">
        <v>67</v>
      </c>
      <c r="AY90" s="135" t="s">
        <v>118</v>
      </c>
    </row>
    <row r="91" spans="2:65" s="6" customFormat="1" ht="15.75" customHeight="1">
      <c r="B91" s="140"/>
      <c r="D91" s="127" t="s">
        <v>133</v>
      </c>
      <c r="E91" s="141"/>
      <c r="F91" s="142" t="s">
        <v>143</v>
      </c>
      <c r="H91" s="143">
        <v>3388</v>
      </c>
      <c r="L91" s="140"/>
      <c r="M91" s="144"/>
      <c r="T91" s="145"/>
      <c r="AT91" s="141" t="s">
        <v>133</v>
      </c>
      <c r="AU91" s="141" t="s">
        <v>75</v>
      </c>
      <c r="AV91" s="141" t="s">
        <v>125</v>
      </c>
      <c r="AW91" s="141" t="s">
        <v>97</v>
      </c>
      <c r="AX91" s="141" t="s">
        <v>73</v>
      </c>
      <c r="AY91" s="141" t="s">
        <v>118</v>
      </c>
    </row>
    <row r="92" spans="2:65" s="6" customFormat="1" ht="15.75" customHeight="1">
      <c r="B92" s="19"/>
      <c r="C92" s="114" t="s">
        <v>144</v>
      </c>
      <c r="D92" s="114" t="s">
        <v>121</v>
      </c>
      <c r="E92" s="115" t="s">
        <v>360</v>
      </c>
      <c r="F92" s="116" t="s">
        <v>361</v>
      </c>
      <c r="G92" s="117" t="s">
        <v>280</v>
      </c>
      <c r="H92" s="118">
        <v>230</v>
      </c>
      <c r="I92" s="119"/>
      <c r="J92" s="119">
        <f>ROUND($I$92*$H$92,2)</f>
        <v>0</v>
      </c>
      <c r="K92" s="116" t="s">
        <v>267</v>
      </c>
      <c r="L92" s="19"/>
      <c r="M92" s="120"/>
      <c r="N92" s="121" t="s">
        <v>38</v>
      </c>
      <c r="O92" s="122">
        <v>0.215</v>
      </c>
      <c r="P92" s="122">
        <f>$O$92*$H$92</f>
        <v>49.449999999999996</v>
      </c>
      <c r="Q92" s="122">
        <v>0</v>
      </c>
      <c r="R92" s="122">
        <f>$Q$92*$H$92</f>
        <v>0</v>
      </c>
      <c r="S92" s="122">
        <v>0.22900000000000001</v>
      </c>
      <c r="T92" s="123">
        <f>$S$92*$H$92</f>
        <v>52.67</v>
      </c>
      <c r="AR92" s="73" t="s">
        <v>125</v>
      </c>
      <c r="AT92" s="73" t="s">
        <v>121</v>
      </c>
      <c r="AU92" s="73" t="s">
        <v>75</v>
      </c>
      <c r="AY92" s="6" t="s">
        <v>118</v>
      </c>
      <c r="BE92" s="124">
        <f>IF($N$92="základní",$J$92,0)</f>
        <v>0</v>
      </c>
      <c r="BF92" s="124">
        <f>IF($N$92="snížená",$J$92,0)</f>
        <v>0</v>
      </c>
      <c r="BG92" s="124">
        <f>IF($N$92="zákl. přenesená",$J$92,0)</f>
        <v>0</v>
      </c>
      <c r="BH92" s="124">
        <f>IF($N$92="sníž. přenesená",$J$92,0)</f>
        <v>0</v>
      </c>
      <c r="BI92" s="124">
        <f>IF($N$92="nulová",$J$92,0)</f>
        <v>0</v>
      </c>
      <c r="BJ92" s="73" t="s">
        <v>73</v>
      </c>
      <c r="BK92" s="124">
        <f>ROUND($I$92*$H$92,2)</f>
        <v>0</v>
      </c>
      <c r="BL92" s="73" t="s">
        <v>125</v>
      </c>
      <c r="BM92" s="73" t="s">
        <v>362</v>
      </c>
    </row>
    <row r="93" spans="2:65" s="6" customFormat="1" ht="27" customHeight="1">
      <c r="B93" s="19"/>
      <c r="D93" s="125" t="s">
        <v>127</v>
      </c>
      <c r="F93" s="126" t="s">
        <v>363</v>
      </c>
      <c r="L93" s="19"/>
      <c r="M93" s="45"/>
      <c r="T93" s="46"/>
      <c r="AT93" s="6" t="s">
        <v>127</v>
      </c>
      <c r="AU93" s="6" t="s">
        <v>75</v>
      </c>
    </row>
    <row r="94" spans="2:65" s="6" customFormat="1" ht="219.75" customHeight="1">
      <c r="B94" s="19"/>
      <c r="D94" s="127" t="s">
        <v>283</v>
      </c>
      <c r="F94" s="128" t="s">
        <v>358</v>
      </c>
      <c r="L94" s="19"/>
      <c r="M94" s="45"/>
      <c r="T94" s="46"/>
      <c r="AT94" s="6" t="s">
        <v>283</v>
      </c>
      <c r="AU94" s="6" t="s">
        <v>75</v>
      </c>
    </row>
    <row r="95" spans="2:65" s="6" customFormat="1" ht="15.75" customHeight="1">
      <c r="B95" s="134"/>
      <c r="D95" s="127" t="s">
        <v>133</v>
      </c>
      <c r="E95" s="135"/>
      <c r="F95" s="136" t="s">
        <v>364</v>
      </c>
      <c r="H95" s="137">
        <v>230</v>
      </c>
      <c r="L95" s="134"/>
      <c r="M95" s="138"/>
      <c r="T95" s="139"/>
      <c r="AT95" s="135" t="s">
        <v>133</v>
      </c>
      <c r="AU95" s="135" t="s">
        <v>75</v>
      </c>
      <c r="AV95" s="135" t="s">
        <v>75</v>
      </c>
      <c r="AW95" s="135" t="s">
        <v>97</v>
      </c>
      <c r="AX95" s="135" t="s">
        <v>67</v>
      </c>
      <c r="AY95" s="135" t="s">
        <v>118</v>
      </c>
    </row>
    <row r="96" spans="2:65" s="6" customFormat="1" ht="15.75" customHeight="1">
      <c r="B96" s="140"/>
      <c r="D96" s="127" t="s">
        <v>133</v>
      </c>
      <c r="E96" s="141"/>
      <c r="F96" s="142" t="s">
        <v>143</v>
      </c>
      <c r="H96" s="143">
        <v>230</v>
      </c>
      <c r="L96" s="140"/>
      <c r="M96" s="144"/>
      <c r="T96" s="145"/>
      <c r="AT96" s="141" t="s">
        <v>133</v>
      </c>
      <c r="AU96" s="141" t="s">
        <v>75</v>
      </c>
      <c r="AV96" s="141" t="s">
        <v>125</v>
      </c>
      <c r="AW96" s="141" t="s">
        <v>97</v>
      </c>
      <c r="AX96" s="141" t="s">
        <v>73</v>
      </c>
      <c r="AY96" s="141" t="s">
        <v>118</v>
      </c>
    </row>
    <row r="97" spans="2:65" s="6" customFormat="1" ht="15.75" customHeight="1">
      <c r="B97" s="19"/>
      <c r="C97" s="114" t="s">
        <v>125</v>
      </c>
      <c r="D97" s="114" t="s">
        <v>121</v>
      </c>
      <c r="E97" s="115" t="s">
        <v>365</v>
      </c>
      <c r="F97" s="116" t="s">
        <v>366</v>
      </c>
      <c r="G97" s="117" t="s">
        <v>280</v>
      </c>
      <c r="H97" s="118">
        <v>3046</v>
      </c>
      <c r="I97" s="119"/>
      <c r="J97" s="119">
        <f>ROUND($I$97*$H$97,2)</f>
        <v>0</v>
      </c>
      <c r="K97" s="116" t="s">
        <v>267</v>
      </c>
      <c r="L97" s="19"/>
      <c r="M97" s="120"/>
      <c r="N97" s="121" t="s">
        <v>38</v>
      </c>
      <c r="O97" s="122">
        <v>7.8E-2</v>
      </c>
      <c r="P97" s="122">
        <f>$O$97*$H$97</f>
        <v>237.58799999999999</v>
      </c>
      <c r="Q97" s="122">
        <v>0</v>
      </c>
      <c r="R97" s="122">
        <f>$Q$97*$H$97</f>
        <v>0</v>
      </c>
      <c r="S97" s="122">
        <v>0.18099999999999999</v>
      </c>
      <c r="T97" s="123">
        <f>$S$97*$H$97</f>
        <v>551.32600000000002</v>
      </c>
      <c r="AR97" s="73" t="s">
        <v>125</v>
      </c>
      <c r="AT97" s="73" t="s">
        <v>121</v>
      </c>
      <c r="AU97" s="73" t="s">
        <v>75</v>
      </c>
      <c r="AY97" s="6" t="s">
        <v>118</v>
      </c>
      <c r="BE97" s="124">
        <f>IF($N$97="základní",$J$97,0)</f>
        <v>0</v>
      </c>
      <c r="BF97" s="124">
        <f>IF($N$97="snížená",$J$97,0)</f>
        <v>0</v>
      </c>
      <c r="BG97" s="124">
        <f>IF($N$97="zákl. přenesená",$J$97,0)</f>
        <v>0</v>
      </c>
      <c r="BH97" s="124">
        <f>IF($N$97="sníž. přenesená",$J$97,0)</f>
        <v>0</v>
      </c>
      <c r="BI97" s="124">
        <f>IF($N$97="nulová",$J$97,0)</f>
        <v>0</v>
      </c>
      <c r="BJ97" s="73" t="s">
        <v>73</v>
      </c>
      <c r="BK97" s="124">
        <f>ROUND($I$97*$H$97,2)</f>
        <v>0</v>
      </c>
      <c r="BL97" s="73" t="s">
        <v>125</v>
      </c>
      <c r="BM97" s="73" t="s">
        <v>367</v>
      </c>
    </row>
    <row r="98" spans="2:65" s="6" customFormat="1" ht="27" customHeight="1">
      <c r="B98" s="19"/>
      <c r="D98" s="125" t="s">
        <v>127</v>
      </c>
      <c r="F98" s="126" t="s">
        <v>368</v>
      </c>
      <c r="L98" s="19"/>
      <c r="M98" s="45"/>
      <c r="T98" s="46"/>
      <c r="AT98" s="6" t="s">
        <v>127</v>
      </c>
      <c r="AU98" s="6" t="s">
        <v>75</v>
      </c>
    </row>
    <row r="99" spans="2:65" s="6" customFormat="1" ht="219.75" customHeight="1">
      <c r="B99" s="19"/>
      <c r="D99" s="127" t="s">
        <v>283</v>
      </c>
      <c r="F99" s="128" t="s">
        <v>358</v>
      </c>
      <c r="L99" s="19"/>
      <c r="M99" s="45"/>
      <c r="T99" s="46"/>
      <c r="AT99" s="6" t="s">
        <v>283</v>
      </c>
      <c r="AU99" s="6" t="s">
        <v>75</v>
      </c>
    </row>
    <row r="100" spans="2:65" s="6" customFormat="1" ht="15.75" customHeight="1">
      <c r="B100" s="134"/>
      <c r="D100" s="127" t="s">
        <v>133</v>
      </c>
      <c r="E100" s="135"/>
      <c r="F100" s="136" t="s">
        <v>369</v>
      </c>
      <c r="H100" s="137">
        <v>3046</v>
      </c>
      <c r="L100" s="134"/>
      <c r="M100" s="138"/>
      <c r="T100" s="139"/>
      <c r="AT100" s="135" t="s">
        <v>133</v>
      </c>
      <c r="AU100" s="135" t="s">
        <v>75</v>
      </c>
      <c r="AV100" s="135" t="s">
        <v>75</v>
      </c>
      <c r="AW100" s="135" t="s">
        <v>97</v>
      </c>
      <c r="AX100" s="135" t="s">
        <v>67</v>
      </c>
      <c r="AY100" s="135" t="s">
        <v>118</v>
      </c>
    </row>
    <row r="101" spans="2:65" s="6" customFormat="1" ht="15.75" customHeight="1">
      <c r="B101" s="140"/>
      <c r="D101" s="127" t="s">
        <v>133</v>
      </c>
      <c r="E101" s="141"/>
      <c r="F101" s="142" t="s">
        <v>143</v>
      </c>
      <c r="H101" s="143">
        <v>3046</v>
      </c>
      <c r="L101" s="140"/>
      <c r="M101" s="144"/>
      <c r="T101" s="145"/>
      <c r="AT101" s="141" t="s">
        <v>133</v>
      </c>
      <c r="AU101" s="141" t="s">
        <v>75</v>
      </c>
      <c r="AV101" s="141" t="s">
        <v>125</v>
      </c>
      <c r="AW101" s="141" t="s">
        <v>97</v>
      </c>
      <c r="AX101" s="141" t="s">
        <v>73</v>
      </c>
      <c r="AY101" s="141" t="s">
        <v>118</v>
      </c>
    </row>
    <row r="102" spans="2:65" s="6" customFormat="1" ht="15.75" customHeight="1">
      <c r="B102" s="19"/>
      <c r="C102" s="114" t="s">
        <v>117</v>
      </c>
      <c r="D102" s="114" t="s">
        <v>121</v>
      </c>
      <c r="E102" s="115" t="s">
        <v>370</v>
      </c>
      <c r="F102" s="116" t="s">
        <v>371</v>
      </c>
      <c r="G102" s="117" t="s">
        <v>266</v>
      </c>
      <c r="H102" s="118">
        <v>88</v>
      </c>
      <c r="I102" s="119"/>
      <c r="J102" s="119">
        <f>ROUND($I$102*$H$102,2)</f>
        <v>0</v>
      </c>
      <c r="K102" s="116" t="s">
        <v>267</v>
      </c>
      <c r="L102" s="19"/>
      <c r="M102" s="120"/>
      <c r="N102" s="121" t="s">
        <v>38</v>
      </c>
      <c r="O102" s="122">
        <v>1.2999999999999999E-2</v>
      </c>
      <c r="P102" s="122">
        <f>$O$102*$H$102</f>
        <v>1.1439999999999999</v>
      </c>
      <c r="Q102" s="122">
        <v>0</v>
      </c>
      <c r="R102" s="122">
        <f>$Q$102*$H$102</f>
        <v>0</v>
      </c>
      <c r="S102" s="122">
        <v>0</v>
      </c>
      <c r="T102" s="123">
        <f>$S$102*$H$102</f>
        <v>0</v>
      </c>
      <c r="AR102" s="73" t="s">
        <v>125</v>
      </c>
      <c r="AT102" s="73" t="s">
        <v>121</v>
      </c>
      <c r="AU102" s="73" t="s">
        <v>75</v>
      </c>
      <c r="AY102" s="6" t="s">
        <v>118</v>
      </c>
      <c r="BE102" s="124">
        <f>IF($N$102="základní",$J$102,0)</f>
        <v>0</v>
      </c>
      <c r="BF102" s="124">
        <f>IF($N$102="snížená",$J$102,0)</f>
        <v>0</v>
      </c>
      <c r="BG102" s="124">
        <f>IF($N$102="zákl. přenesená",$J$102,0)</f>
        <v>0</v>
      </c>
      <c r="BH102" s="124">
        <f>IF($N$102="sníž. přenesená",$J$102,0)</f>
        <v>0</v>
      </c>
      <c r="BI102" s="124">
        <f>IF($N$102="nulová",$J$102,0)</f>
        <v>0</v>
      </c>
      <c r="BJ102" s="73" t="s">
        <v>73</v>
      </c>
      <c r="BK102" s="124">
        <f>ROUND($I$102*$H$102,2)</f>
        <v>0</v>
      </c>
      <c r="BL102" s="73" t="s">
        <v>125</v>
      </c>
      <c r="BM102" s="73" t="s">
        <v>372</v>
      </c>
    </row>
    <row r="103" spans="2:65" s="6" customFormat="1" ht="27" customHeight="1">
      <c r="B103" s="19"/>
      <c r="D103" s="125" t="s">
        <v>127</v>
      </c>
      <c r="F103" s="126" t="s">
        <v>373</v>
      </c>
      <c r="L103" s="19"/>
      <c r="M103" s="45"/>
      <c r="T103" s="46"/>
      <c r="AT103" s="6" t="s">
        <v>127</v>
      </c>
      <c r="AU103" s="6" t="s">
        <v>75</v>
      </c>
    </row>
    <row r="104" spans="2:65" s="6" customFormat="1" ht="192.75" customHeight="1">
      <c r="B104" s="19"/>
      <c r="D104" s="127" t="s">
        <v>283</v>
      </c>
      <c r="F104" s="128" t="s">
        <v>374</v>
      </c>
      <c r="L104" s="19"/>
      <c r="M104" s="45"/>
      <c r="T104" s="46"/>
      <c r="AT104" s="6" t="s">
        <v>283</v>
      </c>
      <c r="AU104" s="6" t="s">
        <v>75</v>
      </c>
    </row>
    <row r="105" spans="2:65" s="6" customFormat="1" ht="15.75" customHeight="1">
      <c r="B105" s="134"/>
      <c r="D105" s="127" t="s">
        <v>133</v>
      </c>
      <c r="E105" s="135"/>
      <c r="F105" s="136" t="s">
        <v>375</v>
      </c>
      <c r="H105" s="137">
        <v>88</v>
      </c>
      <c r="L105" s="134"/>
      <c r="M105" s="138"/>
      <c r="T105" s="139"/>
      <c r="AT105" s="135" t="s">
        <v>133</v>
      </c>
      <c r="AU105" s="135" t="s">
        <v>75</v>
      </c>
      <c r="AV105" s="135" t="s">
        <v>75</v>
      </c>
      <c r="AW105" s="135" t="s">
        <v>97</v>
      </c>
      <c r="AX105" s="135" t="s">
        <v>67</v>
      </c>
      <c r="AY105" s="135" t="s">
        <v>118</v>
      </c>
    </row>
    <row r="106" spans="2:65" s="6" customFormat="1" ht="15.75" customHeight="1">
      <c r="B106" s="140"/>
      <c r="D106" s="127" t="s">
        <v>133</v>
      </c>
      <c r="E106" s="141"/>
      <c r="F106" s="142" t="s">
        <v>143</v>
      </c>
      <c r="H106" s="143">
        <v>88</v>
      </c>
      <c r="L106" s="140"/>
      <c r="M106" s="144"/>
      <c r="T106" s="145"/>
      <c r="AT106" s="141" t="s">
        <v>133</v>
      </c>
      <c r="AU106" s="141" t="s">
        <v>75</v>
      </c>
      <c r="AV106" s="141" t="s">
        <v>125</v>
      </c>
      <c r="AW106" s="141" t="s">
        <v>97</v>
      </c>
      <c r="AX106" s="141" t="s">
        <v>73</v>
      </c>
      <c r="AY106" s="141" t="s">
        <v>118</v>
      </c>
    </row>
    <row r="107" spans="2:65" s="103" customFormat="1" ht="30.75" customHeight="1">
      <c r="B107" s="104"/>
      <c r="D107" s="105" t="s">
        <v>66</v>
      </c>
      <c r="E107" s="112" t="s">
        <v>292</v>
      </c>
      <c r="F107" s="112" t="s">
        <v>293</v>
      </c>
      <c r="J107" s="113">
        <f>$BK$107</f>
        <v>0</v>
      </c>
      <c r="L107" s="104"/>
      <c r="M107" s="108"/>
      <c r="P107" s="109">
        <f>SUM($P$108:$P$122)</f>
        <v>359.87287199999997</v>
      </c>
      <c r="R107" s="109">
        <f>SUM($R$108:$R$122)</f>
        <v>0</v>
      </c>
      <c r="T107" s="110">
        <f>SUM($T$108:$T$122)</f>
        <v>0</v>
      </c>
      <c r="AR107" s="105" t="s">
        <v>73</v>
      </c>
      <c r="AT107" s="105" t="s">
        <v>66</v>
      </c>
      <c r="AU107" s="105" t="s">
        <v>73</v>
      </c>
      <c r="AY107" s="105" t="s">
        <v>118</v>
      </c>
      <c r="BK107" s="111">
        <f>SUM($BK$108:$BK$122)</f>
        <v>0</v>
      </c>
    </row>
    <row r="108" spans="2:65" s="6" customFormat="1" ht="15.75" customHeight="1">
      <c r="B108" s="19"/>
      <c r="C108" s="114" t="s">
        <v>157</v>
      </c>
      <c r="D108" s="114" t="s">
        <v>121</v>
      </c>
      <c r="E108" s="115" t="s">
        <v>294</v>
      </c>
      <c r="F108" s="116" t="s">
        <v>295</v>
      </c>
      <c r="G108" s="117" t="s">
        <v>274</v>
      </c>
      <c r="H108" s="118">
        <v>2534.3159999999998</v>
      </c>
      <c r="I108" s="119"/>
      <c r="J108" s="119">
        <f>ROUND($I$108*$H$108,2)</f>
        <v>0</v>
      </c>
      <c r="K108" s="116" t="s">
        <v>267</v>
      </c>
      <c r="L108" s="19"/>
      <c r="M108" s="120"/>
      <c r="N108" s="121" t="s">
        <v>38</v>
      </c>
      <c r="O108" s="122">
        <v>9.0999999999999998E-2</v>
      </c>
      <c r="P108" s="122">
        <f>$O$108*$H$108</f>
        <v>230.62275599999998</v>
      </c>
      <c r="Q108" s="122">
        <v>0</v>
      </c>
      <c r="R108" s="122">
        <f>$Q$108*$H$108</f>
        <v>0</v>
      </c>
      <c r="S108" s="122">
        <v>0</v>
      </c>
      <c r="T108" s="123">
        <f>$S$108*$H$108</f>
        <v>0</v>
      </c>
      <c r="AR108" s="73" t="s">
        <v>125</v>
      </c>
      <c r="AT108" s="73" t="s">
        <v>121</v>
      </c>
      <c r="AU108" s="73" t="s">
        <v>75</v>
      </c>
      <c r="AY108" s="6" t="s">
        <v>118</v>
      </c>
      <c r="BE108" s="124">
        <f>IF($N$108="základní",$J$108,0)</f>
        <v>0</v>
      </c>
      <c r="BF108" s="124">
        <f>IF($N$108="snížená",$J$108,0)</f>
        <v>0</v>
      </c>
      <c r="BG108" s="124">
        <f>IF($N$108="zákl. přenesená",$J$108,0)</f>
        <v>0</v>
      </c>
      <c r="BH108" s="124">
        <f>IF($N$108="sníž. přenesená",$J$108,0)</f>
        <v>0</v>
      </c>
      <c r="BI108" s="124">
        <f>IF($N$108="nulová",$J$108,0)</f>
        <v>0</v>
      </c>
      <c r="BJ108" s="73" t="s">
        <v>73</v>
      </c>
      <c r="BK108" s="124">
        <f>ROUND($I$108*$H$108,2)</f>
        <v>0</v>
      </c>
      <c r="BL108" s="73" t="s">
        <v>125</v>
      </c>
      <c r="BM108" s="73" t="s">
        <v>376</v>
      </c>
    </row>
    <row r="109" spans="2:65" s="6" customFormat="1" ht="16.5" customHeight="1">
      <c r="B109" s="19"/>
      <c r="D109" s="125" t="s">
        <v>127</v>
      </c>
      <c r="F109" s="126" t="s">
        <v>297</v>
      </c>
      <c r="L109" s="19"/>
      <c r="M109" s="45"/>
      <c r="T109" s="46"/>
      <c r="AT109" s="6" t="s">
        <v>127</v>
      </c>
      <c r="AU109" s="6" t="s">
        <v>75</v>
      </c>
    </row>
    <row r="110" spans="2:65" s="6" customFormat="1" ht="57.75" customHeight="1">
      <c r="B110" s="19"/>
      <c r="D110" s="127" t="s">
        <v>128</v>
      </c>
      <c r="F110" s="128" t="s">
        <v>298</v>
      </c>
      <c r="L110" s="19"/>
      <c r="M110" s="45"/>
      <c r="T110" s="46"/>
      <c r="AT110" s="6" t="s">
        <v>128</v>
      </c>
      <c r="AU110" s="6" t="s">
        <v>75</v>
      </c>
    </row>
    <row r="111" spans="2:65" s="6" customFormat="1" ht="15.75" customHeight="1">
      <c r="B111" s="19"/>
      <c r="C111" s="114" t="s">
        <v>161</v>
      </c>
      <c r="D111" s="114" t="s">
        <v>121</v>
      </c>
      <c r="E111" s="115" t="s">
        <v>302</v>
      </c>
      <c r="F111" s="116" t="s">
        <v>303</v>
      </c>
      <c r="G111" s="117" t="s">
        <v>274</v>
      </c>
      <c r="H111" s="118">
        <v>38014.74</v>
      </c>
      <c r="I111" s="119"/>
      <c r="J111" s="119">
        <f>ROUND($I$111*$H$111,2)</f>
        <v>0</v>
      </c>
      <c r="K111" s="116" t="s">
        <v>267</v>
      </c>
      <c r="L111" s="19"/>
      <c r="M111" s="120"/>
      <c r="N111" s="121" t="s">
        <v>38</v>
      </c>
      <c r="O111" s="122">
        <v>3.0000000000000001E-3</v>
      </c>
      <c r="P111" s="122">
        <f>$O$111*$H$111</f>
        <v>114.04422</v>
      </c>
      <c r="Q111" s="122">
        <v>0</v>
      </c>
      <c r="R111" s="122">
        <f>$Q$111*$H$111</f>
        <v>0</v>
      </c>
      <c r="S111" s="122">
        <v>0</v>
      </c>
      <c r="T111" s="123">
        <f>$S$111*$H$111</f>
        <v>0</v>
      </c>
      <c r="AR111" s="73" t="s">
        <v>125</v>
      </c>
      <c r="AT111" s="73" t="s">
        <v>121</v>
      </c>
      <c r="AU111" s="73" t="s">
        <v>75</v>
      </c>
      <c r="AY111" s="6" t="s">
        <v>118</v>
      </c>
      <c r="BE111" s="124">
        <f>IF($N$111="základní",$J$111,0)</f>
        <v>0</v>
      </c>
      <c r="BF111" s="124">
        <f>IF($N$111="snížená",$J$111,0)</f>
        <v>0</v>
      </c>
      <c r="BG111" s="124">
        <f>IF($N$111="zákl. přenesená",$J$111,0)</f>
        <v>0</v>
      </c>
      <c r="BH111" s="124">
        <f>IF($N$111="sníž. přenesená",$J$111,0)</f>
        <v>0</v>
      </c>
      <c r="BI111" s="124">
        <f>IF($N$111="nulová",$J$111,0)</f>
        <v>0</v>
      </c>
      <c r="BJ111" s="73" t="s">
        <v>73</v>
      </c>
      <c r="BK111" s="124">
        <f>ROUND($I$111*$H$111,2)</f>
        <v>0</v>
      </c>
      <c r="BL111" s="73" t="s">
        <v>125</v>
      </c>
      <c r="BM111" s="73" t="s">
        <v>377</v>
      </c>
    </row>
    <row r="112" spans="2:65" s="6" customFormat="1" ht="27" customHeight="1">
      <c r="B112" s="19"/>
      <c r="D112" s="125" t="s">
        <v>127</v>
      </c>
      <c r="F112" s="126" t="s">
        <v>305</v>
      </c>
      <c r="L112" s="19"/>
      <c r="M112" s="45"/>
      <c r="T112" s="46"/>
      <c r="AT112" s="6" t="s">
        <v>127</v>
      </c>
      <c r="AU112" s="6" t="s">
        <v>75</v>
      </c>
    </row>
    <row r="113" spans="2:65" s="6" customFormat="1" ht="57.75" customHeight="1">
      <c r="B113" s="19"/>
      <c r="D113" s="127" t="s">
        <v>128</v>
      </c>
      <c r="F113" s="128" t="s">
        <v>298</v>
      </c>
      <c r="L113" s="19"/>
      <c r="M113" s="45"/>
      <c r="T113" s="46"/>
      <c r="AT113" s="6" t="s">
        <v>128</v>
      </c>
      <c r="AU113" s="6" t="s">
        <v>75</v>
      </c>
    </row>
    <row r="114" spans="2:65" s="6" customFormat="1" ht="15.75" customHeight="1">
      <c r="B114" s="134"/>
      <c r="D114" s="127" t="s">
        <v>133</v>
      </c>
      <c r="F114" s="136" t="s">
        <v>378</v>
      </c>
      <c r="H114" s="137">
        <v>38014.74</v>
      </c>
      <c r="L114" s="134"/>
      <c r="M114" s="138"/>
      <c r="T114" s="139"/>
      <c r="AT114" s="135" t="s">
        <v>133</v>
      </c>
      <c r="AU114" s="135" t="s">
        <v>75</v>
      </c>
      <c r="AV114" s="135" t="s">
        <v>75</v>
      </c>
      <c r="AW114" s="135" t="s">
        <v>67</v>
      </c>
      <c r="AX114" s="135" t="s">
        <v>73</v>
      </c>
      <c r="AY114" s="135" t="s">
        <v>118</v>
      </c>
    </row>
    <row r="115" spans="2:65" s="6" customFormat="1" ht="15.75" customHeight="1">
      <c r="B115" s="19"/>
      <c r="C115" s="114" t="s">
        <v>165</v>
      </c>
      <c r="D115" s="114" t="s">
        <v>121</v>
      </c>
      <c r="E115" s="115" t="s">
        <v>310</v>
      </c>
      <c r="F115" s="116" t="s">
        <v>311</v>
      </c>
      <c r="G115" s="117" t="s">
        <v>274</v>
      </c>
      <c r="H115" s="118">
        <v>2534.3159999999998</v>
      </c>
      <c r="I115" s="119"/>
      <c r="J115" s="119">
        <f>ROUND($I$115*$H$115,2)</f>
        <v>0</v>
      </c>
      <c r="K115" s="116" t="s">
        <v>267</v>
      </c>
      <c r="L115" s="19"/>
      <c r="M115" s="120"/>
      <c r="N115" s="121" t="s">
        <v>38</v>
      </c>
      <c r="O115" s="122">
        <v>6.0000000000000001E-3</v>
      </c>
      <c r="P115" s="122">
        <f>$O$115*$H$115</f>
        <v>15.205895999999999</v>
      </c>
      <c r="Q115" s="122">
        <v>0</v>
      </c>
      <c r="R115" s="122">
        <f>$Q$115*$H$115</f>
        <v>0</v>
      </c>
      <c r="S115" s="122">
        <v>0</v>
      </c>
      <c r="T115" s="123">
        <f>$S$115*$H$115</f>
        <v>0</v>
      </c>
      <c r="AR115" s="73" t="s">
        <v>125</v>
      </c>
      <c r="AT115" s="73" t="s">
        <v>121</v>
      </c>
      <c r="AU115" s="73" t="s">
        <v>75</v>
      </c>
      <c r="AY115" s="6" t="s">
        <v>118</v>
      </c>
      <c r="BE115" s="124">
        <f>IF($N$115="základní",$J$115,0)</f>
        <v>0</v>
      </c>
      <c r="BF115" s="124">
        <f>IF($N$115="snížená",$J$115,0)</f>
        <v>0</v>
      </c>
      <c r="BG115" s="124">
        <f>IF($N$115="zákl. přenesená",$J$115,0)</f>
        <v>0</v>
      </c>
      <c r="BH115" s="124">
        <f>IF($N$115="sníž. přenesená",$J$115,0)</f>
        <v>0</v>
      </c>
      <c r="BI115" s="124">
        <f>IF($N$115="nulová",$J$115,0)</f>
        <v>0</v>
      </c>
      <c r="BJ115" s="73" t="s">
        <v>73</v>
      </c>
      <c r="BK115" s="124">
        <f>ROUND($I$115*$H$115,2)</f>
        <v>0</v>
      </c>
      <c r="BL115" s="73" t="s">
        <v>125</v>
      </c>
      <c r="BM115" s="73" t="s">
        <v>379</v>
      </c>
    </row>
    <row r="116" spans="2:65" s="6" customFormat="1" ht="16.5" customHeight="1">
      <c r="B116" s="19"/>
      <c r="D116" s="125" t="s">
        <v>127</v>
      </c>
      <c r="F116" s="126" t="s">
        <v>311</v>
      </c>
      <c r="L116" s="19"/>
      <c r="M116" s="45"/>
      <c r="T116" s="46"/>
      <c r="AT116" s="6" t="s">
        <v>127</v>
      </c>
      <c r="AU116" s="6" t="s">
        <v>75</v>
      </c>
    </row>
    <row r="117" spans="2:65" s="6" customFormat="1" ht="15.75" customHeight="1">
      <c r="B117" s="19"/>
      <c r="C117" s="114" t="s">
        <v>169</v>
      </c>
      <c r="D117" s="114" t="s">
        <v>121</v>
      </c>
      <c r="E117" s="115" t="s">
        <v>380</v>
      </c>
      <c r="F117" s="116" t="s">
        <v>381</v>
      </c>
      <c r="G117" s="117" t="s">
        <v>274</v>
      </c>
      <c r="H117" s="118">
        <v>551.32600000000002</v>
      </c>
      <c r="I117" s="119"/>
      <c r="J117" s="119">
        <f>ROUND($I$117*$H$117,2)</f>
        <v>0</v>
      </c>
      <c r="K117" s="116" t="s">
        <v>267</v>
      </c>
      <c r="L117" s="19"/>
      <c r="M117" s="120"/>
      <c r="N117" s="121" t="s">
        <v>38</v>
      </c>
      <c r="O117" s="122">
        <v>0</v>
      </c>
      <c r="P117" s="122">
        <f>$O$117*$H$117</f>
        <v>0</v>
      </c>
      <c r="Q117" s="122">
        <v>0</v>
      </c>
      <c r="R117" s="122">
        <f>$Q$117*$H$117</f>
        <v>0</v>
      </c>
      <c r="S117" s="122">
        <v>0</v>
      </c>
      <c r="T117" s="123">
        <f>$S$117*$H$117</f>
        <v>0</v>
      </c>
      <c r="AR117" s="73" t="s">
        <v>125</v>
      </c>
      <c r="AT117" s="73" t="s">
        <v>121</v>
      </c>
      <c r="AU117" s="73" t="s">
        <v>75</v>
      </c>
      <c r="AY117" s="6" t="s">
        <v>118</v>
      </c>
      <c r="BE117" s="124">
        <f>IF($N$117="základní",$J$117,0)</f>
        <v>0</v>
      </c>
      <c r="BF117" s="124">
        <f>IF($N$117="snížená",$J$117,0)</f>
        <v>0</v>
      </c>
      <c r="BG117" s="124">
        <f>IF($N$117="zákl. přenesená",$J$117,0)</f>
        <v>0</v>
      </c>
      <c r="BH117" s="124">
        <f>IF($N$117="sníž. přenesená",$J$117,0)</f>
        <v>0</v>
      </c>
      <c r="BI117" s="124">
        <f>IF($N$117="nulová",$J$117,0)</f>
        <v>0</v>
      </c>
      <c r="BJ117" s="73" t="s">
        <v>73</v>
      </c>
      <c r="BK117" s="124">
        <f>ROUND($I$117*$H$117,2)</f>
        <v>0</v>
      </c>
      <c r="BL117" s="73" t="s">
        <v>125</v>
      </c>
      <c r="BM117" s="73" t="s">
        <v>382</v>
      </c>
    </row>
    <row r="118" spans="2:65" s="6" customFormat="1" ht="16.5" customHeight="1">
      <c r="B118" s="19"/>
      <c r="D118" s="125" t="s">
        <v>127</v>
      </c>
      <c r="F118" s="126" t="s">
        <v>383</v>
      </c>
      <c r="L118" s="19"/>
      <c r="M118" s="45"/>
      <c r="T118" s="46"/>
      <c r="AT118" s="6" t="s">
        <v>127</v>
      </c>
      <c r="AU118" s="6" t="s">
        <v>75</v>
      </c>
    </row>
    <row r="119" spans="2:65" s="6" customFormat="1" ht="57.75" customHeight="1">
      <c r="B119" s="19"/>
      <c r="D119" s="127" t="s">
        <v>283</v>
      </c>
      <c r="F119" s="128" t="s">
        <v>384</v>
      </c>
      <c r="L119" s="19"/>
      <c r="M119" s="45"/>
      <c r="T119" s="46"/>
      <c r="AT119" s="6" t="s">
        <v>283</v>
      </c>
      <c r="AU119" s="6" t="s">
        <v>75</v>
      </c>
    </row>
    <row r="120" spans="2:65" s="6" customFormat="1" ht="15.75" customHeight="1">
      <c r="B120" s="19"/>
      <c r="C120" s="114" t="s">
        <v>173</v>
      </c>
      <c r="D120" s="114" t="s">
        <v>121</v>
      </c>
      <c r="E120" s="115" t="s">
        <v>318</v>
      </c>
      <c r="F120" s="116" t="s">
        <v>319</v>
      </c>
      <c r="G120" s="117" t="s">
        <v>274</v>
      </c>
      <c r="H120" s="118">
        <v>1982.99</v>
      </c>
      <c r="I120" s="119"/>
      <c r="J120" s="119">
        <f>ROUND($I$120*$H$120,2)</f>
        <v>0</v>
      </c>
      <c r="K120" s="116"/>
      <c r="L120" s="19"/>
      <c r="M120" s="120"/>
      <c r="N120" s="121" t="s">
        <v>38</v>
      </c>
      <c r="O120" s="122">
        <v>0</v>
      </c>
      <c r="P120" s="122">
        <f>$O$120*$H$120</f>
        <v>0</v>
      </c>
      <c r="Q120" s="122">
        <v>0</v>
      </c>
      <c r="R120" s="122">
        <f>$Q$120*$H$120</f>
        <v>0</v>
      </c>
      <c r="S120" s="122">
        <v>0</v>
      </c>
      <c r="T120" s="123">
        <f>$S$120*$H$120</f>
        <v>0</v>
      </c>
      <c r="AR120" s="73" t="s">
        <v>125</v>
      </c>
      <c r="AT120" s="73" t="s">
        <v>121</v>
      </c>
      <c r="AU120" s="73" t="s">
        <v>75</v>
      </c>
      <c r="AY120" s="6" t="s">
        <v>118</v>
      </c>
      <c r="BE120" s="124">
        <f>IF($N$120="základní",$J$120,0)</f>
        <v>0</v>
      </c>
      <c r="BF120" s="124">
        <f>IF($N$120="snížená",$J$120,0)</f>
        <v>0</v>
      </c>
      <c r="BG120" s="124">
        <f>IF($N$120="zákl. přenesená",$J$120,0)</f>
        <v>0</v>
      </c>
      <c r="BH120" s="124">
        <f>IF($N$120="sníž. přenesená",$J$120,0)</f>
        <v>0</v>
      </c>
      <c r="BI120" s="124">
        <f>IF($N$120="nulová",$J$120,0)</f>
        <v>0</v>
      </c>
      <c r="BJ120" s="73" t="s">
        <v>73</v>
      </c>
      <c r="BK120" s="124">
        <f>ROUND($I$120*$H$120,2)</f>
        <v>0</v>
      </c>
      <c r="BL120" s="73" t="s">
        <v>125</v>
      </c>
      <c r="BM120" s="73" t="s">
        <v>385</v>
      </c>
    </row>
    <row r="121" spans="2:65" s="6" customFormat="1" ht="16.5" customHeight="1">
      <c r="B121" s="19"/>
      <c r="D121" s="125" t="s">
        <v>127</v>
      </c>
      <c r="F121" s="126" t="s">
        <v>321</v>
      </c>
      <c r="L121" s="19"/>
      <c r="M121" s="45"/>
      <c r="T121" s="46"/>
      <c r="AT121" s="6" t="s">
        <v>127</v>
      </c>
      <c r="AU121" s="6" t="s">
        <v>75</v>
      </c>
    </row>
    <row r="122" spans="2:65" s="6" customFormat="1" ht="84.75" customHeight="1">
      <c r="B122" s="19"/>
      <c r="D122" s="127" t="s">
        <v>128</v>
      </c>
      <c r="F122" s="128" t="s">
        <v>322</v>
      </c>
      <c r="L122" s="19"/>
      <c r="M122" s="160"/>
      <c r="N122" s="161"/>
      <c r="O122" s="161"/>
      <c r="P122" s="161"/>
      <c r="Q122" s="161"/>
      <c r="R122" s="161"/>
      <c r="S122" s="161"/>
      <c r="T122" s="162"/>
      <c r="AT122" s="6" t="s">
        <v>128</v>
      </c>
      <c r="AU122" s="6" t="s">
        <v>75</v>
      </c>
    </row>
    <row r="123" spans="2:65" s="6" customFormat="1" ht="7.5" customHeight="1">
      <c r="B123" s="33"/>
      <c r="C123" s="34"/>
      <c r="D123" s="34"/>
      <c r="E123" s="34"/>
      <c r="F123" s="34"/>
      <c r="G123" s="34"/>
      <c r="H123" s="34"/>
      <c r="I123" s="34"/>
      <c r="J123" s="34"/>
      <c r="K123" s="34"/>
      <c r="L123" s="19"/>
    </row>
    <row r="218" s="2" customFormat="1" ht="14.25" customHeight="1"/>
  </sheetData>
  <autoFilter ref="C78:K78"/>
  <mergeCells count="9">
    <mergeCell ref="E71:H71"/>
    <mergeCell ref="G1:H1"/>
    <mergeCell ref="L2:V2"/>
    <mergeCell ref="E7:H7"/>
    <mergeCell ref="E9:H9"/>
    <mergeCell ref="E24:H24"/>
    <mergeCell ref="E45:H45"/>
    <mergeCell ref="E47:H47"/>
    <mergeCell ref="E69:H69"/>
  </mergeCells>
  <hyperlinks>
    <hyperlink ref="F1:G1" location="C2" tooltip="Krycí list soupisu" display="1) Krycí list soupisu"/>
    <hyperlink ref="G1:H1" location="C54" tooltip="Rekapitulace" display="2) Rekapitulace"/>
    <hyperlink ref="J1" location="C78" tooltip="Soupis prací" display="3) Soupis prací"/>
    <hyperlink ref="L1:V1" location="'Rekapitulace stavby'!C2" tooltip="Rekapitulace stavby" display="Rekapitulace stavby"/>
  </hyperlinks>
  <pageMargins left="0.59027779102325439" right="0.59027779102325439" top="0.59027779102325439" bottom="0.59027779102325439" header="0" footer="0"/>
  <pageSetup paperSize="9" scale="95" fitToHeight="100" orientation="landscape" blackAndWhite="1" verticalDpi="0" r:id="rId1"/>
  <headerFooter alignWithMargins="0">
    <oddFooter>&amp;CStrana &amp;P z &amp;N</oddFooter>
  </headerFooter>
  <drawing r:id="rId2"/>
</worksheet>
</file>

<file path=xl/worksheets/sheet7.xml><?xml version="1.0" encoding="utf-8"?>
<worksheet xmlns="http://schemas.openxmlformats.org/spreadsheetml/2006/main" xmlns:r="http://schemas.openxmlformats.org/officeDocument/2006/relationships">
  <sheetPr>
    <pageSetUpPr fitToPage="1"/>
  </sheetPr>
  <dimension ref="B1:K212"/>
  <sheetViews>
    <sheetView showGridLines="0" zoomScaleNormal="100" workbookViewId="0"/>
  </sheetViews>
  <sheetFormatPr defaultRowHeight="13.5"/>
  <cols>
    <col min="1" max="1" width="8.33203125" customWidth="1"/>
    <col min="2" max="2" width="1.6640625" customWidth="1"/>
    <col min="3" max="4" width="5" customWidth="1"/>
    <col min="5" max="5" width="11.6640625" customWidth="1"/>
    <col min="6" max="6" width="9.1640625" customWidth="1"/>
    <col min="7" max="7" width="5" customWidth="1"/>
    <col min="8" max="8" width="77.83203125" customWidth="1"/>
    <col min="9" max="10" width="20" customWidth="1"/>
    <col min="11" max="11" width="1.6640625" customWidth="1"/>
  </cols>
  <sheetData>
    <row r="1" spans="2:11" ht="37.5" customHeight="1"/>
    <row r="2" spans="2:11" ht="7.5" customHeight="1">
      <c r="B2" s="171"/>
      <c r="C2" s="172"/>
      <c r="D2" s="172"/>
      <c r="E2" s="172"/>
      <c r="F2" s="172"/>
      <c r="G2" s="172"/>
      <c r="H2" s="172"/>
      <c r="I2" s="172"/>
      <c r="J2" s="172"/>
      <c r="K2" s="173"/>
    </row>
    <row r="3" spans="2:11" s="176" customFormat="1" ht="45" customHeight="1">
      <c r="B3" s="174"/>
      <c r="C3" s="286" t="s">
        <v>393</v>
      </c>
      <c r="D3" s="286"/>
      <c r="E3" s="286"/>
      <c r="F3" s="286"/>
      <c r="G3" s="286"/>
      <c r="H3" s="286"/>
      <c r="I3" s="286"/>
      <c r="J3" s="286"/>
      <c r="K3" s="175"/>
    </row>
    <row r="4" spans="2:11" ht="25.5" customHeight="1">
      <c r="B4" s="177"/>
      <c r="C4" s="292" t="s">
        <v>394</v>
      </c>
      <c r="D4" s="292"/>
      <c r="E4" s="292"/>
      <c r="F4" s="292"/>
      <c r="G4" s="292"/>
      <c r="H4" s="292"/>
      <c r="I4" s="292"/>
      <c r="J4" s="292"/>
      <c r="K4" s="178"/>
    </row>
    <row r="5" spans="2:11" ht="5.25" customHeight="1">
      <c r="B5" s="177"/>
      <c r="C5" s="179"/>
      <c r="D5" s="179"/>
      <c r="E5" s="179"/>
      <c r="F5" s="179"/>
      <c r="G5" s="179"/>
      <c r="H5" s="179"/>
      <c r="I5" s="179"/>
      <c r="J5" s="179"/>
      <c r="K5" s="178"/>
    </row>
    <row r="6" spans="2:11" ht="15" customHeight="1">
      <c r="B6" s="177"/>
      <c r="C6" s="289" t="s">
        <v>395</v>
      </c>
      <c r="D6" s="289"/>
      <c r="E6" s="289"/>
      <c r="F6" s="289"/>
      <c r="G6" s="289"/>
      <c r="H6" s="289"/>
      <c r="I6" s="289"/>
      <c r="J6" s="289"/>
      <c r="K6" s="178"/>
    </row>
    <row r="7" spans="2:11" ht="15" customHeight="1">
      <c r="B7" s="181"/>
      <c r="C7" s="289" t="s">
        <v>396</v>
      </c>
      <c r="D7" s="289"/>
      <c r="E7" s="289"/>
      <c r="F7" s="289"/>
      <c r="G7" s="289"/>
      <c r="H7" s="289"/>
      <c r="I7" s="289"/>
      <c r="J7" s="289"/>
      <c r="K7" s="178"/>
    </row>
    <row r="8" spans="2:11" ht="12.75" customHeight="1">
      <c r="B8" s="181"/>
      <c r="C8" s="180"/>
      <c r="D8" s="180"/>
      <c r="E8" s="180"/>
      <c r="F8" s="180"/>
      <c r="G8" s="180"/>
      <c r="H8" s="180"/>
      <c r="I8" s="180"/>
      <c r="J8" s="180"/>
      <c r="K8" s="178"/>
    </row>
    <row r="9" spans="2:11" ht="15" customHeight="1">
      <c r="B9" s="181"/>
      <c r="C9" s="289" t="s">
        <v>397</v>
      </c>
      <c r="D9" s="289"/>
      <c r="E9" s="289"/>
      <c r="F9" s="289"/>
      <c r="G9" s="289"/>
      <c r="H9" s="289"/>
      <c r="I9" s="289"/>
      <c r="J9" s="289"/>
      <c r="K9" s="178"/>
    </row>
    <row r="10" spans="2:11" ht="15" customHeight="1">
      <c r="B10" s="181"/>
      <c r="C10" s="180"/>
      <c r="D10" s="289" t="s">
        <v>398</v>
      </c>
      <c r="E10" s="289"/>
      <c r="F10" s="289"/>
      <c r="G10" s="289"/>
      <c r="H10" s="289"/>
      <c r="I10" s="289"/>
      <c r="J10" s="289"/>
      <c r="K10" s="178"/>
    </row>
    <row r="11" spans="2:11" ht="15" customHeight="1">
      <c r="B11" s="181"/>
      <c r="C11" s="182"/>
      <c r="D11" s="289" t="s">
        <v>399</v>
      </c>
      <c r="E11" s="289"/>
      <c r="F11" s="289"/>
      <c r="G11" s="289"/>
      <c r="H11" s="289"/>
      <c r="I11" s="289"/>
      <c r="J11" s="289"/>
      <c r="K11" s="178"/>
    </row>
    <row r="12" spans="2:11" ht="12.75" customHeight="1">
      <c r="B12" s="181"/>
      <c r="C12" s="182"/>
      <c r="D12" s="182"/>
      <c r="E12" s="182"/>
      <c r="F12" s="182"/>
      <c r="G12" s="182"/>
      <c r="H12" s="182"/>
      <c r="I12" s="182"/>
      <c r="J12" s="182"/>
      <c r="K12" s="178"/>
    </row>
    <row r="13" spans="2:11" ht="15" customHeight="1">
      <c r="B13" s="181"/>
      <c r="C13" s="182"/>
      <c r="D13" s="289" t="s">
        <v>400</v>
      </c>
      <c r="E13" s="289"/>
      <c r="F13" s="289"/>
      <c r="G13" s="289"/>
      <c r="H13" s="289"/>
      <c r="I13" s="289"/>
      <c r="J13" s="289"/>
      <c r="K13" s="178"/>
    </row>
    <row r="14" spans="2:11" ht="15" customHeight="1">
      <c r="B14" s="181"/>
      <c r="C14" s="182"/>
      <c r="D14" s="289" t="s">
        <v>401</v>
      </c>
      <c r="E14" s="289"/>
      <c r="F14" s="289"/>
      <c r="G14" s="289"/>
      <c r="H14" s="289"/>
      <c r="I14" s="289"/>
      <c r="J14" s="289"/>
      <c r="K14" s="178"/>
    </row>
    <row r="15" spans="2:11" ht="15" customHeight="1">
      <c r="B15" s="181"/>
      <c r="C15" s="182"/>
      <c r="D15" s="289" t="s">
        <v>402</v>
      </c>
      <c r="E15" s="289"/>
      <c r="F15" s="289"/>
      <c r="G15" s="289"/>
      <c r="H15" s="289"/>
      <c r="I15" s="289"/>
      <c r="J15" s="289"/>
      <c r="K15" s="178"/>
    </row>
    <row r="16" spans="2:11" ht="15" customHeight="1">
      <c r="B16" s="181"/>
      <c r="C16" s="182"/>
      <c r="D16" s="182"/>
      <c r="E16" s="183" t="s">
        <v>78</v>
      </c>
      <c r="F16" s="289" t="s">
        <v>403</v>
      </c>
      <c r="G16" s="289"/>
      <c r="H16" s="289"/>
      <c r="I16" s="289"/>
      <c r="J16" s="289"/>
      <c r="K16" s="178"/>
    </row>
    <row r="17" spans="2:11" ht="15" customHeight="1">
      <c r="B17" s="181"/>
      <c r="C17" s="182"/>
      <c r="D17" s="182"/>
      <c r="E17" s="183" t="s">
        <v>404</v>
      </c>
      <c r="F17" s="289" t="s">
        <v>405</v>
      </c>
      <c r="G17" s="289"/>
      <c r="H17" s="289"/>
      <c r="I17" s="289"/>
      <c r="J17" s="289"/>
      <c r="K17" s="178"/>
    </row>
    <row r="18" spans="2:11" ht="15" customHeight="1">
      <c r="B18" s="181"/>
      <c r="C18" s="182"/>
      <c r="D18" s="182"/>
      <c r="E18" s="183" t="s">
        <v>406</v>
      </c>
      <c r="F18" s="289" t="s">
        <v>407</v>
      </c>
      <c r="G18" s="289"/>
      <c r="H18" s="289"/>
      <c r="I18" s="289"/>
      <c r="J18" s="289"/>
      <c r="K18" s="178"/>
    </row>
    <row r="19" spans="2:11" ht="15" customHeight="1">
      <c r="B19" s="181"/>
      <c r="C19" s="182"/>
      <c r="D19" s="182"/>
      <c r="E19" s="183" t="s">
        <v>71</v>
      </c>
      <c r="F19" s="289" t="s">
        <v>72</v>
      </c>
      <c r="G19" s="289"/>
      <c r="H19" s="289"/>
      <c r="I19" s="289"/>
      <c r="J19" s="289"/>
      <c r="K19" s="178"/>
    </row>
    <row r="20" spans="2:11" ht="15" customHeight="1">
      <c r="B20" s="181"/>
      <c r="C20" s="182"/>
      <c r="D20" s="182"/>
      <c r="E20" s="183" t="s">
        <v>224</v>
      </c>
      <c r="F20" s="289" t="s">
        <v>408</v>
      </c>
      <c r="G20" s="289"/>
      <c r="H20" s="289"/>
      <c r="I20" s="289"/>
      <c r="J20" s="289"/>
      <c r="K20" s="178"/>
    </row>
    <row r="21" spans="2:11" ht="15" customHeight="1">
      <c r="B21" s="181"/>
      <c r="C21" s="182"/>
      <c r="D21" s="182"/>
      <c r="E21" s="183" t="s">
        <v>409</v>
      </c>
      <c r="F21" s="289" t="s">
        <v>410</v>
      </c>
      <c r="G21" s="289"/>
      <c r="H21" s="289"/>
      <c r="I21" s="289"/>
      <c r="J21" s="289"/>
      <c r="K21" s="178"/>
    </row>
    <row r="22" spans="2:11" ht="12.75" customHeight="1">
      <c r="B22" s="181"/>
      <c r="C22" s="182"/>
      <c r="D22" s="182"/>
      <c r="E22" s="182"/>
      <c r="F22" s="182"/>
      <c r="G22" s="182"/>
      <c r="H22" s="182"/>
      <c r="I22" s="182"/>
      <c r="J22" s="182"/>
      <c r="K22" s="178"/>
    </row>
    <row r="23" spans="2:11" ht="15" customHeight="1">
      <c r="B23" s="181"/>
      <c r="C23" s="289" t="s">
        <v>411</v>
      </c>
      <c r="D23" s="289"/>
      <c r="E23" s="289"/>
      <c r="F23" s="289"/>
      <c r="G23" s="289"/>
      <c r="H23" s="289"/>
      <c r="I23" s="289"/>
      <c r="J23" s="289"/>
      <c r="K23" s="178"/>
    </row>
    <row r="24" spans="2:11" ht="15" customHeight="1">
      <c r="B24" s="181"/>
      <c r="C24" s="289" t="s">
        <v>412</v>
      </c>
      <c r="D24" s="289"/>
      <c r="E24" s="289"/>
      <c r="F24" s="289"/>
      <c r="G24" s="289"/>
      <c r="H24" s="289"/>
      <c r="I24" s="289"/>
      <c r="J24" s="289"/>
      <c r="K24" s="178"/>
    </row>
    <row r="25" spans="2:11" ht="15" customHeight="1">
      <c r="B25" s="181"/>
      <c r="C25" s="180"/>
      <c r="D25" s="289" t="s">
        <v>413</v>
      </c>
      <c r="E25" s="289"/>
      <c r="F25" s="289"/>
      <c r="G25" s="289"/>
      <c r="H25" s="289"/>
      <c r="I25" s="289"/>
      <c r="J25" s="289"/>
      <c r="K25" s="178"/>
    </row>
    <row r="26" spans="2:11" ht="15" customHeight="1">
      <c r="B26" s="181"/>
      <c r="C26" s="182"/>
      <c r="D26" s="289" t="s">
        <v>414</v>
      </c>
      <c r="E26" s="289"/>
      <c r="F26" s="289"/>
      <c r="G26" s="289"/>
      <c r="H26" s="289"/>
      <c r="I26" s="289"/>
      <c r="J26" s="289"/>
      <c r="K26" s="178"/>
    </row>
    <row r="27" spans="2:11" ht="12.75" customHeight="1">
      <c r="B27" s="181"/>
      <c r="C27" s="182"/>
      <c r="D27" s="182"/>
      <c r="E27" s="182"/>
      <c r="F27" s="182"/>
      <c r="G27" s="182"/>
      <c r="H27" s="182"/>
      <c r="I27" s="182"/>
      <c r="J27" s="182"/>
      <c r="K27" s="178"/>
    </row>
    <row r="28" spans="2:11" ht="15" customHeight="1">
      <c r="B28" s="181"/>
      <c r="C28" s="182"/>
      <c r="D28" s="289" t="s">
        <v>415</v>
      </c>
      <c r="E28" s="289"/>
      <c r="F28" s="289"/>
      <c r="G28" s="289"/>
      <c r="H28" s="289"/>
      <c r="I28" s="289"/>
      <c r="J28" s="289"/>
      <c r="K28" s="178"/>
    </row>
    <row r="29" spans="2:11" ht="15" customHeight="1">
      <c r="B29" s="181"/>
      <c r="C29" s="182"/>
      <c r="D29" s="289" t="s">
        <v>416</v>
      </c>
      <c r="E29" s="289"/>
      <c r="F29" s="289"/>
      <c r="G29" s="289"/>
      <c r="H29" s="289"/>
      <c r="I29" s="289"/>
      <c r="J29" s="289"/>
      <c r="K29" s="178"/>
    </row>
    <row r="30" spans="2:11" ht="12.75" customHeight="1">
      <c r="B30" s="181"/>
      <c r="C30" s="182"/>
      <c r="D30" s="182"/>
      <c r="E30" s="182"/>
      <c r="F30" s="182"/>
      <c r="G30" s="182"/>
      <c r="H30" s="182"/>
      <c r="I30" s="182"/>
      <c r="J30" s="182"/>
      <c r="K30" s="178"/>
    </row>
    <row r="31" spans="2:11" ht="15" customHeight="1">
      <c r="B31" s="181"/>
      <c r="C31" s="182"/>
      <c r="D31" s="289" t="s">
        <v>417</v>
      </c>
      <c r="E31" s="289"/>
      <c r="F31" s="289"/>
      <c r="G31" s="289"/>
      <c r="H31" s="289"/>
      <c r="I31" s="289"/>
      <c r="J31" s="289"/>
      <c r="K31" s="178"/>
    </row>
    <row r="32" spans="2:11" ht="15" customHeight="1">
      <c r="B32" s="181"/>
      <c r="C32" s="182"/>
      <c r="D32" s="289" t="s">
        <v>418</v>
      </c>
      <c r="E32" s="289"/>
      <c r="F32" s="289"/>
      <c r="G32" s="289"/>
      <c r="H32" s="289"/>
      <c r="I32" s="289"/>
      <c r="J32" s="289"/>
      <c r="K32" s="178"/>
    </row>
    <row r="33" spans="2:11" ht="15" customHeight="1">
      <c r="B33" s="181"/>
      <c r="C33" s="182"/>
      <c r="D33" s="289" t="s">
        <v>419</v>
      </c>
      <c r="E33" s="289"/>
      <c r="F33" s="289"/>
      <c r="G33" s="289"/>
      <c r="H33" s="289"/>
      <c r="I33" s="289"/>
      <c r="J33" s="289"/>
      <c r="K33" s="178"/>
    </row>
    <row r="34" spans="2:11" ht="15" customHeight="1">
      <c r="B34" s="181"/>
      <c r="C34" s="182"/>
      <c r="D34" s="180"/>
      <c r="E34" s="184" t="s">
        <v>102</v>
      </c>
      <c r="F34" s="180"/>
      <c r="G34" s="289" t="s">
        <v>420</v>
      </c>
      <c r="H34" s="289"/>
      <c r="I34" s="289"/>
      <c r="J34" s="289"/>
      <c r="K34" s="178"/>
    </row>
    <row r="35" spans="2:11" ht="30.75" customHeight="1">
      <c r="B35" s="181"/>
      <c r="C35" s="182"/>
      <c r="D35" s="180"/>
      <c r="E35" s="184" t="s">
        <v>421</v>
      </c>
      <c r="F35" s="180"/>
      <c r="G35" s="289" t="s">
        <v>422</v>
      </c>
      <c r="H35" s="289"/>
      <c r="I35" s="289"/>
      <c r="J35" s="289"/>
      <c r="K35" s="178"/>
    </row>
    <row r="36" spans="2:11" ht="15" customHeight="1">
      <c r="B36" s="181"/>
      <c r="C36" s="182"/>
      <c r="D36" s="180"/>
      <c r="E36" s="184" t="s">
        <v>48</v>
      </c>
      <c r="F36" s="180"/>
      <c r="G36" s="289" t="s">
        <v>423</v>
      </c>
      <c r="H36" s="289"/>
      <c r="I36" s="289"/>
      <c r="J36" s="289"/>
      <c r="K36" s="178"/>
    </row>
    <row r="37" spans="2:11" ht="15" customHeight="1">
      <c r="B37" s="181"/>
      <c r="C37" s="182"/>
      <c r="D37" s="180"/>
      <c r="E37" s="184" t="s">
        <v>103</v>
      </c>
      <c r="F37" s="180"/>
      <c r="G37" s="289" t="s">
        <v>424</v>
      </c>
      <c r="H37" s="289"/>
      <c r="I37" s="289"/>
      <c r="J37" s="289"/>
      <c r="K37" s="178"/>
    </row>
    <row r="38" spans="2:11" ht="15" customHeight="1">
      <c r="B38" s="181"/>
      <c r="C38" s="182"/>
      <c r="D38" s="180"/>
      <c r="E38" s="184" t="s">
        <v>104</v>
      </c>
      <c r="F38" s="180"/>
      <c r="G38" s="289" t="s">
        <v>425</v>
      </c>
      <c r="H38" s="289"/>
      <c r="I38" s="289"/>
      <c r="J38" s="289"/>
      <c r="K38" s="178"/>
    </row>
    <row r="39" spans="2:11" ht="15" customHeight="1">
      <c r="B39" s="181"/>
      <c r="C39" s="182"/>
      <c r="D39" s="180"/>
      <c r="E39" s="184" t="s">
        <v>105</v>
      </c>
      <c r="F39" s="180"/>
      <c r="G39" s="289" t="s">
        <v>426</v>
      </c>
      <c r="H39" s="289"/>
      <c r="I39" s="289"/>
      <c r="J39" s="289"/>
      <c r="K39" s="178"/>
    </row>
    <row r="40" spans="2:11" ht="15" customHeight="1">
      <c r="B40" s="181"/>
      <c r="C40" s="182"/>
      <c r="D40" s="180"/>
      <c r="E40" s="184" t="s">
        <v>427</v>
      </c>
      <c r="F40" s="180"/>
      <c r="G40" s="289" t="s">
        <v>428</v>
      </c>
      <c r="H40" s="289"/>
      <c r="I40" s="289"/>
      <c r="J40" s="289"/>
      <c r="K40" s="178"/>
    </row>
    <row r="41" spans="2:11" ht="15" customHeight="1">
      <c r="B41" s="181"/>
      <c r="C41" s="182"/>
      <c r="D41" s="180"/>
      <c r="E41" s="184"/>
      <c r="F41" s="180"/>
      <c r="G41" s="289" t="s">
        <v>429</v>
      </c>
      <c r="H41" s="289"/>
      <c r="I41" s="289"/>
      <c r="J41" s="289"/>
      <c r="K41" s="178"/>
    </row>
    <row r="42" spans="2:11" ht="15" customHeight="1">
      <c r="B42" s="181"/>
      <c r="C42" s="182"/>
      <c r="D42" s="180"/>
      <c r="E42" s="184" t="s">
        <v>430</v>
      </c>
      <c r="F42" s="180"/>
      <c r="G42" s="289" t="s">
        <v>431</v>
      </c>
      <c r="H42" s="289"/>
      <c r="I42" s="289"/>
      <c r="J42" s="289"/>
      <c r="K42" s="178"/>
    </row>
    <row r="43" spans="2:11" ht="15" customHeight="1">
      <c r="B43" s="181"/>
      <c r="C43" s="182"/>
      <c r="D43" s="180"/>
      <c r="E43" s="184" t="s">
        <v>108</v>
      </c>
      <c r="F43" s="180"/>
      <c r="G43" s="289" t="s">
        <v>432</v>
      </c>
      <c r="H43" s="289"/>
      <c r="I43" s="289"/>
      <c r="J43" s="289"/>
      <c r="K43" s="178"/>
    </row>
    <row r="44" spans="2:11" ht="12.75" customHeight="1">
      <c r="B44" s="181"/>
      <c r="C44" s="182"/>
      <c r="D44" s="180"/>
      <c r="E44" s="180"/>
      <c r="F44" s="180"/>
      <c r="G44" s="180"/>
      <c r="H44" s="180"/>
      <c r="I44" s="180"/>
      <c r="J44" s="180"/>
      <c r="K44" s="178"/>
    </row>
    <row r="45" spans="2:11" ht="15" customHeight="1">
      <c r="B45" s="181"/>
      <c r="C45" s="182"/>
      <c r="D45" s="289" t="s">
        <v>433</v>
      </c>
      <c r="E45" s="289"/>
      <c r="F45" s="289"/>
      <c r="G45" s="289"/>
      <c r="H45" s="289"/>
      <c r="I45" s="289"/>
      <c r="J45" s="289"/>
      <c r="K45" s="178"/>
    </row>
    <row r="46" spans="2:11" ht="15" customHeight="1">
      <c r="B46" s="181"/>
      <c r="C46" s="182"/>
      <c r="D46" s="182"/>
      <c r="E46" s="289" t="s">
        <v>434</v>
      </c>
      <c r="F46" s="289"/>
      <c r="G46" s="289"/>
      <c r="H46" s="289"/>
      <c r="I46" s="289"/>
      <c r="J46" s="289"/>
      <c r="K46" s="178"/>
    </row>
    <row r="47" spans="2:11" ht="15" customHeight="1">
      <c r="B47" s="181"/>
      <c r="C47" s="182"/>
      <c r="D47" s="182"/>
      <c r="E47" s="289" t="s">
        <v>435</v>
      </c>
      <c r="F47" s="289"/>
      <c r="G47" s="289"/>
      <c r="H47" s="289"/>
      <c r="I47" s="289"/>
      <c r="J47" s="289"/>
      <c r="K47" s="178"/>
    </row>
    <row r="48" spans="2:11" ht="15" customHeight="1">
      <c r="B48" s="181"/>
      <c r="C48" s="182"/>
      <c r="D48" s="182"/>
      <c r="E48" s="289" t="s">
        <v>436</v>
      </c>
      <c r="F48" s="289"/>
      <c r="G48" s="289"/>
      <c r="H48" s="289"/>
      <c r="I48" s="289"/>
      <c r="J48" s="289"/>
      <c r="K48" s="178"/>
    </row>
    <row r="49" spans="2:11" ht="15" customHeight="1">
      <c r="B49" s="181"/>
      <c r="C49" s="182"/>
      <c r="D49" s="289" t="s">
        <v>437</v>
      </c>
      <c r="E49" s="289"/>
      <c r="F49" s="289"/>
      <c r="G49" s="289"/>
      <c r="H49" s="289"/>
      <c r="I49" s="289"/>
      <c r="J49" s="289"/>
      <c r="K49" s="178"/>
    </row>
    <row r="50" spans="2:11" ht="25.5" customHeight="1">
      <c r="B50" s="177"/>
      <c r="C50" s="292" t="s">
        <v>438</v>
      </c>
      <c r="D50" s="292"/>
      <c r="E50" s="292"/>
      <c r="F50" s="292"/>
      <c r="G50" s="292"/>
      <c r="H50" s="292"/>
      <c r="I50" s="292"/>
      <c r="J50" s="292"/>
      <c r="K50" s="178"/>
    </row>
    <row r="51" spans="2:11" ht="5.25" customHeight="1">
      <c r="B51" s="177"/>
      <c r="C51" s="179"/>
      <c r="D51" s="179"/>
      <c r="E51" s="179"/>
      <c r="F51" s="179"/>
      <c r="G51" s="179"/>
      <c r="H51" s="179"/>
      <c r="I51" s="179"/>
      <c r="J51" s="179"/>
      <c r="K51" s="178"/>
    </row>
    <row r="52" spans="2:11" ht="15" customHeight="1">
      <c r="B52" s="177"/>
      <c r="C52" s="289" t="s">
        <v>439</v>
      </c>
      <c r="D52" s="289"/>
      <c r="E52" s="289"/>
      <c r="F52" s="289"/>
      <c r="G52" s="289"/>
      <c r="H52" s="289"/>
      <c r="I52" s="289"/>
      <c r="J52" s="289"/>
      <c r="K52" s="178"/>
    </row>
    <row r="53" spans="2:11" ht="15" customHeight="1">
      <c r="B53" s="177"/>
      <c r="C53" s="289" t="s">
        <v>440</v>
      </c>
      <c r="D53" s="289"/>
      <c r="E53" s="289"/>
      <c r="F53" s="289"/>
      <c r="G53" s="289"/>
      <c r="H53" s="289"/>
      <c r="I53" s="289"/>
      <c r="J53" s="289"/>
      <c r="K53" s="178"/>
    </row>
    <row r="54" spans="2:11" ht="12.75" customHeight="1">
      <c r="B54" s="177"/>
      <c r="C54" s="180"/>
      <c r="D54" s="180"/>
      <c r="E54" s="180"/>
      <c r="F54" s="180"/>
      <c r="G54" s="180"/>
      <c r="H54" s="180"/>
      <c r="I54" s="180"/>
      <c r="J54" s="180"/>
      <c r="K54" s="178"/>
    </row>
    <row r="55" spans="2:11" ht="15" customHeight="1">
      <c r="B55" s="177"/>
      <c r="C55" s="289" t="s">
        <v>441</v>
      </c>
      <c r="D55" s="289"/>
      <c r="E55" s="289"/>
      <c r="F55" s="289"/>
      <c r="G55" s="289"/>
      <c r="H55" s="289"/>
      <c r="I55" s="289"/>
      <c r="J55" s="289"/>
      <c r="K55" s="178"/>
    </row>
    <row r="56" spans="2:11" ht="15" customHeight="1">
      <c r="B56" s="177"/>
      <c r="C56" s="182"/>
      <c r="D56" s="289" t="s">
        <v>442</v>
      </c>
      <c r="E56" s="289"/>
      <c r="F56" s="289"/>
      <c r="G56" s="289"/>
      <c r="H56" s="289"/>
      <c r="I56" s="289"/>
      <c r="J56" s="289"/>
      <c r="K56" s="178"/>
    </row>
    <row r="57" spans="2:11" ht="15" customHeight="1">
      <c r="B57" s="177"/>
      <c r="C57" s="182"/>
      <c r="D57" s="289" t="s">
        <v>443</v>
      </c>
      <c r="E57" s="289"/>
      <c r="F57" s="289"/>
      <c r="G57" s="289"/>
      <c r="H57" s="289"/>
      <c r="I57" s="289"/>
      <c r="J57" s="289"/>
      <c r="K57" s="178"/>
    </row>
    <row r="58" spans="2:11" ht="15" customHeight="1">
      <c r="B58" s="177"/>
      <c r="C58" s="182"/>
      <c r="D58" s="289" t="s">
        <v>444</v>
      </c>
      <c r="E58" s="289"/>
      <c r="F58" s="289"/>
      <c r="G58" s="289"/>
      <c r="H58" s="289"/>
      <c r="I58" s="289"/>
      <c r="J58" s="289"/>
      <c r="K58" s="178"/>
    </row>
    <row r="59" spans="2:11" ht="15" customHeight="1">
      <c r="B59" s="177"/>
      <c r="C59" s="182"/>
      <c r="D59" s="289" t="s">
        <v>445</v>
      </c>
      <c r="E59" s="289"/>
      <c r="F59" s="289"/>
      <c r="G59" s="289"/>
      <c r="H59" s="289"/>
      <c r="I59" s="289"/>
      <c r="J59" s="289"/>
      <c r="K59" s="178"/>
    </row>
    <row r="60" spans="2:11" ht="15" customHeight="1">
      <c r="B60" s="177"/>
      <c r="C60" s="182"/>
      <c r="D60" s="291" t="s">
        <v>446</v>
      </c>
      <c r="E60" s="291"/>
      <c r="F60" s="291"/>
      <c r="G60" s="291"/>
      <c r="H60" s="291"/>
      <c r="I60" s="291"/>
      <c r="J60" s="291"/>
      <c r="K60" s="178"/>
    </row>
    <row r="61" spans="2:11" ht="15" customHeight="1">
      <c r="B61" s="177"/>
      <c r="C61" s="182"/>
      <c r="D61" s="289" t="s">
        <v>447</v>
      </c>
      <c r="E61" s="289"/>
      <c r="F61" s="289"/>
      <c r="G61" s="289"/>
      <c r="H61" s="289"/>
      <c r="I61" s="289"/>
      <c r="J61" s="289"/>
      <c r="K61" s="178"/>
    </row>
    <row r="62" spans="2:11" ht="12.75" customHeight="1">
      <c r="B62" s="177"/>
      <c r="C62" s="182"/>
      <c r="D62" s="182"/>
      <c r="E62" s="185"/>
      <c r="F62" s="182"/>
      <c r="G62" s="182"/>
      <c r="H62" s="182"/>
      <c r="I62" s="182"/>
      <c r="J62" s="182"/>
      <c r="K62" s="178"/>
    </row>
    <row r="63" spans="2:11" ht="15" customHeight="1">
      <c r="B63" s="177"/>
      <c r="C63" s="182"/>
      <c r="D63" s="289" t="s">
        <v>448</v>
      </c>
      <c r="E63" s="289"/>
      <c r="F63" s="289"/>
      <c r="G63" s="289"/>
      <c r="H63" s="289"/>
      <c r="I63" s="289"/>
      <c r="J63" s="289"/>
      <c r="K63" s="178"/>
    </row>
    <row r="64" spans="2:11" ht="15" customHeight="1">
      <c r="B64" s="177"/>
      <c r="C64" s="182"/>
      <c r="D64" s="291" t="s">
        <v>449</v>
      </c>
      <c r="E64" s="291"/>
      <c r="F64" s="291"/>
      <c r="G64" s="291"/>
      <c r="H64" s="291"/>
      <c r="I64" s="291"/>
      <c r="J64" s="291"/>
      <c r="K64" s="178"/>
    </row>
    <row r="65" spans="2:11" ht="15" customHeight="1">
      <c r="B65" s="177"/>
      <c r="C65" s="182"/>
      <c r="D65" s="289" t="s">
        <v>450</v>
      </c>
      <c r="E65" s="289"/>
      <c r="F65" s="289"/>
      <c r="G65" s="289"/>
      <c r="H65" s="289"/>
      <c r="I65" s="289"/>
      <c r="J65" s="289"/>
      <c r="K65" s="178"/>
    </row>
    <row r="66" spans="2:11" ht="15" customHeight="1">
      <c r="B66" s="177"/>
      <c r="C66" s="182"/>
      <c r="D66" s="289" t="s">
        <v>451</v>
      </c>
      <c r="E66" s="289"/>
      <c r="F66" s="289"/>
      <c r="G66" s="289"/>
      <c r="H66" s="289"/>
      <c r="I66" s="289"/>
      <c r="J66" s="289"/>
      <c r="K66" s="178"/>
    </row>
    <row r="67" spans="2:11" ht="15" customHeight="1">
      <c r="B67" s="177"/>
      <c r="C67" s="182"/>
      <c r="D67" s="289" t="s">
        <v>452</v>
      </c>
      <c r="E67" s="289"/>
      <c r="F67" s="289"/>
      <c r="G67" s="289"/>
      <c r="H67" s="289"/>
      <c r="I67" s="289"/>
      <c r="J67" s="289"/>
      <c r="K67" s="178"/>
    </row>
    <row r="68" spans="2:11" ht="15" customHeight="1">
      <c r="B68" s="177"/>
      <c r="C68" s="182"/>
      <c r="D68" s="289" t="s">
        <v>453</v>
      </c>
      <c r="E68" s="289"/>
      <c r="F68" s="289"/>
      <c r="G68" s="289"/>
      <c r="H68" s="289"/>
      <c r="I68" s="289"/>
      <c r="J68" s="289"/>
      <c r="K68" s="178"/>
    </row>
    <row r="69" spans="2:11" ht="12.75" customHeight="1">
      <c r="B69" s="186"/>
      <c r="C69" s="187"/>
      <c r="D69" s="187"/>
      <c r="E69" s="187"/>
      <c r="F69" s="187"/>
      <c r="G69" s="187"/>
      <c r="H69" s="187"/>
      <c r="I69" s="187"/>
      <c r="J69" s="187"/>
      <c r="K69" s="188"/>
    </row>
    <row r="70" spans="2:11" ht="18.75" customHeight="1">
      <c r="B70" s="189"/>
      <c r="C70" s="189"/>
      <c r="D70" s="189"/>
      <c r="E70" s="189"/>
      <c r="F70" s="189"/>
      <c r="G70" s="189"/>
      <c r="H70" s="189"/>
      <c r="I70" s="189"/>
      <c r="J70" s="189"/>
      <c r="K70" s="190"/>
    </row>
    <row r="71" spans="2:11" ht="18.75" customHeight="1">
      <c r="B71" s="190"/>
      <c r="C71" s="190"/>
      <c r="D71" s="190"/>
      <c r="E71" s="190"/>
      <c r="F71" s="190"/>
      <c r="G71" s="190"/>
      <c r="H71" s="190"/>
      <c r="I71" s="190"/>
      <c r="J71" s="190"/>
      <c r="K71" s="190"/>
    </row>
    <row r="72" spans="2:11" ht="7.5" customHeight="1">
      <c r="B72" s="191"/>
      <c r="C72" s="192"/>
      <c r="D72" s="192"/>
      <c r="E72" s="192"/>
      <c r="F72" s="192"/>
      <c r="G72" s="192"/>
      <c r="H72" s="192"/>
      <c r="I72" s="192"/>
      <c r="J72" s="192"/>
      <c r="K72" s="193"/>
    </row>
    <row r="73" spans="2:11" ht="45" customHeight="1">
      <c r="B73" s="194"/>
      <c r="C73" s="290" t="s">
        <v>392</v>
      </c>
      <c r="D73" s="290"/>
      <c r="E73" s="290"/>
      <c r="F73" s="290"/>
      <c r="G73" s="290"/>
      <c r="H73" s="290"/>
      <c r="I73" s="290"/>
      <c r="J73" s="290"/>
      <c r="K73" s="195"/>
    </row>
    <row r="74" spans="2:11" ht="17.25" customHeight="1">
      <c r="B74" s="194"/>
      <c r="C74" s="196" t="s">
        <v>454</v>
      </c>
      <c r="D74" s="196"/>
      <c r="E74" s="196"/>
      <c r="F74" s="196" t="s">
        <v>455</v>
      </c>
      <c r="G74" s="197"/>
      <c r="H74" s="196" t="s">
        <v>103</v>
      </c>
      <c r="I74" s="196" t="s">
        <v>52</v>
      </c>
      <c r="J74" s="196" t="s">
        <v>456</v>
      </c>
      <c r="K74" s="195"/>
    </row>
    <row r="75" spans="2:11" ht="17.25" customHeight="1">
      <c r="B75" s="194"/>
      <c r="C75" s="198" t="s">
        <v>457</v>
      </c>
      <c r="D75" s="198"/>
      <c r="E75" s="198"/>
      <c r="F75" s="199" t="s">
        <v>458</v>
      </c>
      <c r="G75" s="200"/>
      <c r="H75" s="198"/>
      <c r="I75" s="198"/>
      <c r="J75" s="198" t="s">
        <v>459</v>
      </c>
      <c r="K75" s="195"/>
    </row>
    <row r="76" spans="2:11" ht="5.25" customHeight="1">
      <c r="B76" s="194"/>
      <c r="C76" s="201"/>
      <c r="D76" s="201"/>
      <c r="E76" s="201"/>
      <c r="F76" s="201"/>
      <c r="G76" s="202"/>
      <c r="H76" s="201"/>
      <c r="I76" s="201"/>
      <c r="J76" s="201"/>
      <c r="K76" s="195"/>
    </row>
    <row r="77" spans="2:11" ht="15" customHeight="1">
      <c r="B77" s="194"/>
      <c r="C77" s="184" t="s">
        <v>48</v>
      </c>
      <c r="D77" s="201"/>
      <c r="E77" s="201"/>
      <c r="F77" s="203" t="s">
        <v>460</v>
      </c>
      <c r="G77" s="202"/>
      <c r="H77" s="184" t="s">
        <v>461</v>
      </c>
      <c r="I77" s="184" t="s">
        <v>462</v>
      </c>
      <c r="J77" s="184">
        <v>20</v>
      </c>
      <c r="K77" s="195"/>
    </row>
    <row r="78" spans="2:11" ht="15" customHeight="1">
      <c r="B78" s="194"/>
      <c r="C78" s="184" t="s">
        <v>463</v>
      </c>
      <c r="D78" s="184"/>
      <c r="E78" s="184"/>
      <c r="F78" s="203" t="s">
        <v>460</v>
      </c>
      <c r="G78" s="202"/>
      <c r="H78" s="184" t="s">
        <v>464</v>
      </c>
      <c r="I78" s="184" t="s">
        <v>462</v>
      </c>
      <c r="J78" s="184">
        <v>120</v>
      </c>
      <c r="K78" s="195"/>
    </row>
    <row r="79" spans="2:11" ht="15" customHeight="1">
      <c r="B79" s="204"/>
      <c r="C79" s="184" t="s">
        <v>465</v>
      </c>
      <c r="D79" s="184"/>
      <c r="E79" s="184"/>
      <c r="F79" s="203" t="s">
        <v>466</v>
      </c>
      <c r="G79" s="202"/>
      <c r="H79" s="184" t="s">
        <v>467</v>
      </c>
      <c r="I79" s="184" t="s">
        <v>462</v>
      </c>
      <c r="J79" s="184">
        <v>50</v>
      </c>
      <c r="K79" s="195"/>
    </row>
    <row r="80" spans="2:11" ht="15" customHeight="1">
      <c r="B80" s="204"/>
      <c r="C80" s="184" t="s">
        <v>468</v>
      </c>
      <c r="D80" s="184"/>
      <c r="E80" s="184"/>
      <c r="F80" s="203" t="s">
        <v>460</v>
      </c>
      <c r="G80" s="202"/>
      <c r="H80" s="184" t="s">
        <v>469</v>
      </c>
      <c r="I80" s="184" t="s">
        <v>470</v>
      </c>
      <c r="J80" s="184"/>
      <c r="K80" s="195"/>
    </row>
    <row r="81" spans="2:11" ht="15" customHeight="1">
      <c r="B81" s="204"/>
      <c r="C81" s="205" t="s">
        <v>471</v>
      </c>
      <c r="D81" s="205"/>
      <c r="E81" s="205"/>
      <c r="F81" s="206" t="s">
        <v>466</v>
      </c>
      <c r="G81" s="205"/>
      <c r="H81" s="205" t="s">
        <v>472</v>
      </c>
      <c r="I81" s="205" t="s">
        <v>462</v>
      </c>
      <c r="J81" s="205">
        <v>15</v>
      </c>
      <c r="K81" s="195"/>
    </row>
    <row r="82" spans="2:11" ht="15" customHeight="1">
      <c r="B82" s="204"/>
      <c r="C82" s="205" t="s">
        <v>473</v>
      </c>
      <c r="D82" s="205"/>
      <c r="E82" s="205"/>
      <c r="F82" s="206" t="s">
        <v>466</v>
      </c>
      <c r="G82" s="205"/>
      <c r="H82" s="205" t="s">
        <v>474</v>
      </c>
      <c r="I82" s="205" t="s">
        <v>462</v>
      </c>
      <c r="J82" s="205">
        <v>15</v>
      </c>
      <c r="K82" s="195"/>
    </row>
    <row r="83" spans="2:11" ht="15" customHeight="1">
      <c r="B83" s="204"/>
      <c r="C83" s="205" t="s">
        <v>475</v>
      </c>
      <c r="D83" s="205"/>
      <c r="E83" s="205"/>
      <c r="F83" s="206" t="s">
        <v>466</v>
      </c>
      <c r="G83" s="205"/>
      <c r="H83" s="205" t="s">
        <v>476</v>
      </c>
      <c r="I83" s="205" t="s">
        <v>462</v>
      </c>
      <c r="J83" s="205">
        <v>20</v>
      </c>
      <c r="K83" s="195"/>
    </row>
    <row r="84" spans="2:11" ht="15" customHeight="1">
      <c r="B84" s="204"/>
      <c r="C84" s="205" t="s">
        <v>477</v>
      </c>
      <c r="D84" s="205"/>
      <c r="E84" s="205"/>
      <c r="F84" s="206" t="s">
        <v>466</v>
      </c>
      <c r="G84" s="205"/>
      <c r="H84" s="205" t="s">
        <v>478</v>
      </c>
      <c r="I84" s="205" t="s">
        <v>462</v>
      </c>
      <c r="J84" s="205">
        <v>20</v>
      </c>
      <c r="K84" s="195"/>
    </row>
    <row r="85" spans="2:11" ht="15" customHeight="1">
      <c r="B85" s="204"/>
      <c r="C85" s="184" t="s">
        <v>479</v>
      </c>
      <c r="D85" s="184"/>
      <c r="E85" s="184"/>
      <c r="F85" s="203" t="s">
        <v>466</v>
      </c>
      <c r="G85" s="202"/>
      <c r="H85" s="184" t="s">
        <v>480</v>
      </c>
      <c r="I85" s="184" t="s">
        <v>462</v>
      </c>
      <c r="J85" s="184">
        <v>50</v>
      </c>
      <c r="K85" s="195"/>
    </row>
    <row r="86" spans="2:11" ht="15" customHeight="1">
      <c r="B86" s="204"/>
      <c r="C86" s="184" t="s">
        <v>481</v>
      </c>
      <c r="D86" s="184"/>
      <c r="E86" s="184"/>
      <c r="F86" s="203" t="s">
        <v>466</v>
      </c>
      <c r="G86" s="202"/>
      <c r="H86" s="184" t="s">
        <v>482</v>
      </c>
      <c r="I86" s="184" t="s">
        <v>462</v>
      </c>
      <c r="J86" s="184">
        <v>20</v>
      </c>
      <c r="K86" s="195"/>
    </row>
    <row r="87" spans="2:11" ht="15" customHeight="1">
      <c r="B87" s="204"/>
      <c r="C87" s="184" t="s">
        <v>483</v>
      </c>
      <c r="D87" s="184"/>
      <c r="E87" s="184"/>
      <c r="F87" s="203" t="s">
        <v>466</v>
      </c>
      <c r="G87" s="202"/>
      <c r="H87" s="184" t="s">
        <v>484</v>
      </c>
      <c r="I87" s="184" t="s">
        <v>462</v>
      </c>
      <c r="J87" s="184">
        <v>20</v>
      </c>
      <c r="K87" s="195"/>
    </row>
    <row r="88" spans="2:11" ht="15" customHeight="1">
      <c r="B88" s="204"/>
      <c r="C88" s="184" t="s">
        <v>485</v>
      </c>
      <c r="D88" s="184"/>
      <c r="E88" s="184"/>
      <c r="F88" s="203" t="s">
        <v>466</v>
      </c>
      <c r="G88" s="202"/>
      <c r="H88" s="184" t="s">
        <v>486</v>
      </c>
      <c r="I88" s="184" t="s">
        <v>462</v>
      </c>
      <c r="J88" s="184">
        <v>50</v>
      </c>
      <c r="K88" s="195"/>
    </row>
    <row r="89" spans="2:11" ht="15" customHeight="1">
      <c r="B89" s="204"/>
      <c r="C89" s="184" t="s">
        <v>487</v>
      </c>
      <c r="D89" s="184"/>
      <c r="E89" s="184"/>
      <c r="F89" s="203" t="s">
        <v>466</v>
      </c>
      <c r="G89" s="202"/>
      <c r="H89" s="184" t="s">
        <v>487</v>
      </c>
      <c r="I89" s="184" t="s">
        <v>462</v>
      </c>
      <c r="J89" s="184">
        <v>50</v>
      </c>
      <c r="K89" s="195"/>
    </row>
    <row r="90" spans="2:11" ht="15" customHeight="1">
      <c r="B90" s="204"/>
      <c r="C90" s="184" t="s">
        <v>109</v>
      </c>
      <c r="D90" s="184"/>
      <c r="E90" s="184"/>
      <c r="F90" s="203" t="s">
        <v>466</v>
      </c>
      <c r="G90" s="202"/>
      <c r="H90" s="184" t="s">
        <v>488</v>
      </c>
      <c r="I90" s="184" t="s">
        <v>462</v>
      </c>
      <c r="J90" s="184">
        <v>255</v>
      </c>
      <c r="K90" s="195"/>
    </row>
    <row r="91" spans="2:11" ht="15" customHeight="1">
      <c r="B91" s="204"/>
      <c r="C91" s="184" t="s">
        <v>489</v>
      </c>
      <c r="D91" s="184"/>
      <c r="E91" s="184"/>
      <c r="F91" s="203" t="s">
        <v>460</v>
      </c>
      <c r="G91" s="202"/>
      <c r="H91" s="184" t="s">
        <v>490</v>
      </c>
      <c r="I91" s="184" t="s">
        <v>491</v>
      </c>
      <c r="J91" s="184"/>
      <c r="K91" s="195"/>
    </row>
    <row r="92" spans="2:11" ht="15" customHeight="1">
      <c r="B92" s="204"/>
      <c r="C92" s="184" t="s">
        <v>492</v>
      </c>
      <c r="D92" s="184"/>
      <c r="E92" s="184"/>
      <c r="F92" s="203" t="s">
        <v>460</v>
      </c>
      <c r="G92" s="202"/>
      <c r="H92" s="184" t="s">
        <v>493</v>
      </c>
      <c r="I92" s="184" t="s">
        <v>494</v>
      </c>
      <c r="J92" s="184"/>
      <c r="K92" s="195"/>
    </row>
    <row r="93" spans="2:11" ht="15" customHeight="1">
      <c r="B93" s="204"/>
      <c r="C93" s="184" t="s">
        <v>495</v>
      </c>
      <c r="D93" s="184"/>
      <c r="E93" s="184"/>
      <c r="F93" s="203" t="s">
        <v>460</v>
      </c>
      <c r="G93" s="202"/>
      <c r="H93" s="184" t="s">
        <v>495</v>
      </c>
      <c r="I93" s="184" t="s">
        <v>494</v>
      </c>
      <c r="J93" s="184"/>
      <c r="K93" s="195"/>
    </row>
    <row r="94" spans="2:11" ht="15" customHeight="1">
      <c r="B94" s="204"/>
      <c r="C94" s="184" t="s">
        <v>33</v>
      </c>
      <c r="D94" s="184"/>
      <c r="E94" s="184"/>
      <c r="F94" s="203" t="s">
        <v>460</v>
      </c>
      <c r="G94" s="202"/>
      <c r="H94" s="184" t="s">
        <v>496</v>
      </c>
      <c r="I94" s="184" t="s">
        <v>494</v>
      </c>
      <c r="J94" s="184"/>
      <c r="K94" s="195"/>
    </row>
    <row r="95" spans="2:11" ht="15" customHeight="1">
      <c r="B95" s="204"/>
      <c r="C95" s="184" t="s">
        <v>43</v>
      </c>
      <c r="D95" s="184"/>
      <c r="E95" s="184"/>
      <c r="F95" s="203" t="s">
        <v>460</v>
      </c>
      <c r="G95" s="202"/>
      <c r="H95" s="184" t="s">
        <v>497</v>
      </c>
      <c r="I95" s="184" t="s">
        <v>494</v>
      </c>
      <c r="J95" s="184"/>
      <c r="K95" s="195"/>
    </row>
    <row r="96" spans="2:11" ht="15" customHeight="1">
      <c r="B96" s="207"/>
      <c r="C96" s="208"/>
      <c r="D96" s="208"/>
      <c r="E96" s="208"/>
      <c r="F96" s="208"/>
      <c r="G96" s="208"/>
      <c r="H96" s="208"/>
      <c r="I96" s="208"/>
      <c r="J96" s="208"/>
      <c r="K96" s="209"/>
    </row>
    <row r="97" spans="2:11" ht="18.75" customHeight="1">
      <c r="B97" s="210"/>
      <c r="C97" s="211"/>
      <c r="D97" s="211"/>
      <c r="E97" s="211"/>
      <c r="F97" s="211"/>
      <c r="G97" s="211"/>
      <c r="H97" s="211"/>
      <c r="I97" s="211"/>
      <c r="J97" s="211"/>
      <c r="K97" s="210"/>
    </row>
    <row r="98" spans="2:11" ht="18.75" customHeight="1">
      <c r="B98" s="190"/>
      <c r="C98" s="190"/>
      <c r="D98" s="190"/>
      <c r="E98" s="190"/>
      <c r="F98" s="190"/>
      <c r="G98" s="190"/>
      <c r="H98" s="190"/>
      <c r="I98" s="190"/>
      <c r="J98" s="190"/>
      <c r="K98" s="190"/>
    </row>
    <row r="99" spans="2:11" ht="7.5" customHeight="1">
      <c r="B99" s="191"/>
      <c r="C99" s="192"/>
      <c r="D99" s="192"/>
      <c r="E99" s="192"/>
      <c r="F99" s="192"/>
      <c r="G99" s="192"/>
      <c r="H99" s="192"/>
      <c r="I99" s="192"/>
      <c r="J99" s="192"/>
      <c r="K99" s="193"/>
    </row>
    <row r="100" spans="2:11" ht="45" customHeight="1">
      <c r="B100" s="194"/>
      <c r="C100" s="290" t="s">
        <v>498</v>
      </c>
      <c r="D100" s="290"/>
      <c r="E100" s="290"/>
      <c r="F100" s="290"/>
      <c r="G100" s="290"/>
      <c r="H100" s="290"/>
      <c r="I100" s="290"/>
      <c r="J100" s="290"/>
      <c r="K100" s="195"/>
    </row>
    <row r="101" spans="2:11" ht="17.25" customHeight="1">
      <c r="B101" s="194"/>
      <c r="C101" s="196" t="s">
        <v>454</v>
      </c>
      <c r="D101" s="196"/>
      <c r="E101" s="196"/>
      <c r="F101" s="196" t="s">
        <v>455</v>
      </c>
      <c r="G101" s="197"/>
      <c r="H101" s="196" t="s">
        <v>103</v>
      </c>
      <c r="I101" s="196" t="s">
        <v>52</v>
      </c>
      <c r="J101" s="196" t="s">
        <v>456</v>
      </c>
      <c r="K101" s="195"/>
    </row>
    <row r="102" spans="2:11" ht="17.25" customHeight="1">
      <c r="B102" s="194"/>
      <c r="C102" s="198" t="s">
        <v>457</v>
      </c>
      <c r="D102" s="198"/>
      <c r="E102" s="198"/>
      <c r="F102" s="199" t="s">
        <v>458</v>
      </c>
      <c r="G102" s="200"/>
      <c r="H102" s="198"/>
      <c r="I102" s="198"/>
      <c r="J102" s="198" t="s">
        <v>459</v>
      </c>
      <c r="K102" s="195"/>
    </row>
    <row r="103" spans="2:11" ht="5.25" customHeight="1">
      <c r="B103" s="194"/>
      <c r="C103" s="196"/>
      <c r="D103" s="196"/>
      <c r="E103" s="196"/>
      <c r="F103" s="196"/>
      <c r="G103" s="212"/>
      <c r="H103" s="196"/>
      <c r="I103" s="196"/>
      <c r="J103" s="196"/>
      <c r="K103" s="195"/>
    </row>
    <row r="104" spans="2:11" ht="15" customHeight="1">
      <c r="B104" s="194"/>
      <c r="C104" s="184" t="s">
        <v>48</v>
      </c>
      <c r="D104" s="201"/>
      <c r="E104" s="201"/>
      <c r="F104" s="203" t="s">
        <v>460</v>
      </c>
      <c r="G104" s="212"/>
      <c r="H104" s="184" t="s">
        <v>499</v>
      </c>
      <c r="I104" s="184" t="s">
        <v>462</v>
      </c>
      <c r="J104" s="184">
        <v>20</v>
      </c>
      <c r="K104" s="195"/>
    </row>
    <row r="105" spans="2:11" ht="15" customHeight="1">
      <c r="B105" s="194"/>
      <c r="C105" s="184" t="s">
        <v>463</v>
      </c>
      <c r="D105" s="184"/>
      <c r="E105" s="184"/>
      <c r="F105" s="203" t="s">
        <v>460</v>
      </c>
      <c r="G105" s="184"/>
      <c r="H105" s="184" t="s">
        <v>499</v>
      </c>
      <c r="I105" s="184" t="s">
        <v>462</v>
      </c>
      <c r="J105" s="184">
        <v>120</v>
      </c>
      <c r="K105" s="195"/>
    </row>
    <row r="106" spans="2:11" ht="15" customHeight="1">
      <c r="B106" s="204"/>
      <c r="C106" s="184" t="s">
        <v>465</v>
      </c>
      <c r="D106" s="184"/>
      <c r="E106" s="184"/>
      <c r="F106" s="203" t="s">
        <v>466</v>
      </c>
      <c r="G106" s="184"/>
      <c r="H106" s="184" t="s">
        <v>499</v>
      </c>
      <c r="I106" s="184" t="s">
        <v>462</v>
      </c>
      <c r="J106" s="184">
        <v>50</v>
      </c>
      <c r="K106" s="195"/>
    </row>
    <row r="107" spans="2:11" ht="15" customHeight="1">
      <c r="B107" s="204"/>
      <c r="C107" s="184" t="s">
        <v>468</v>
      </c>
      <c r="D107" s="184"/>
      <c r="E107" s="184"/>
      <c r="F107" s="203" t="s">
        <v>460</v>
      </c>
      <c r="G107" s="184"/>
      <c r="H107" s="184" t="s">
        <v>499</v>
      </c>
      <c r="I107" s="184" t="s">
        <v>470</v>
      </c>
      <c r="J107" s="184"/>
      <c r="K107" s="195"/>
    </row>
    <row r="108" spans="2:11" ht="15" customHeight="1">
      <c r="B108" s="204"/>
      <c r="C108" s="184" t="s">
        <v>479</v>
      </c>
      <c r="D108" s="184"/>
      <c r="E108" s="184"/>
      <c r="F108" s="203" t="s">
        <v>466</v>
      </c>
      <c r="G108" s="184"/>
      <c r="H108" s="184" t="s">
        <v>499</v>
      </c>
      <c r="I108" s="184" t="s">
        <v>462</v>
      </c>
      <c r="J108" s="184">
        <v>50</v>
      </c>
      <c r="K108" s="195"/>
    </row>
    <row r="109" spans="2:11" ht="15" customHeight="1">
      <c r="B109" s="204"/>
      <c r="C109" s="184" t="s">
        <v>487</v>
      </c>
      <c r="D109" s="184"/>
      <c r="E109" s="184"/>
      <c r="F109" s="203" t="s">
        <v>466</v>
      </c>
      <c r="G109" s="184"/>
      <c r="H109" s="184" t="s">
        <v>499</v>
      </c>
      <c r="I109" s="184" t="s">
        <v>462</v>
      </c>
      <c r="J109" s="184">
        <v>50</v>
      </c>
      <c r="K109" s="195"/>
    </row>
    <row r="110" spans="2:11" ht="15" customHeight="1">
      <c r="B110" s="204"/>
      <c r="C110" s="184" t="s">
        <v>485</v>
      </c>
      <c r="D110" s="184"/>
      <c r="E110" s="184"/>
      <c r="F110" s="203" t="s">
        <v>466</v>
      </c>
      <c r="G110" s="184"/>
      <c r="H110" s="184" t="s">
        <v>499</v>
      </c>
      <c r="I110" s="184" t="s">
        <v>462</v>
      </c>
      <c r="J110" s="184">
        <v>50</v>
      </c>
      <c r="K110" s="195"/>
    </row>
    <row r="111" spans="2:11" ht="15" customHeight="1">
      <c r="B111" s="204"/>
      <c r="C111" s="184" t="s">
        <v>48</v>
      </c>
      <c r="D111" s="184"/>
      <c r="E111" s="184"/>
      <c r="F111" s="203" t="s">
        <v>460</v>
      </c>
      <c r="G111" s="184"/>
      <c r="H111" s="184" t="s">
        <v>500</v>
      </c>
      <c r="I111" s="184" t="s">
        <v>462</v>
      </c>
      <c r="J111" s="184">
        <v>20</v>
      </c>
      <c r="K111" s="195"/>
    </row>
    <row r="112" spans="2:11" ht="15" customHeight="1">
      <c r="B112" s="204"/>
      <c r="C112" s="184" t="s">
        <v>501</v>
      </c>
      <c r="D112" s="184"/>
      <c r="E112" s="184"/>
      <c r="F112" s="203" t="s">
        <v>460</v>
      </c>
      <c r="G112" s="184"/>
      <c r="H112" s="184" t="s">
        <v>502</v>
      </c>
      <c r="I112" s="184" t="s">
        <v>462</v>
      </c>
      <c r="J112" s="184">
        <v>120</v>
      </c>
      <c r="K112" s="195"/>
    </row>
    <row r="113" spans="2:11" ht="15" customHeight="1">
      <c r="B113" s="204"/>
      <c r="C113" s="184" t="s">
        <v>33</v>
      </c>
      <c r="D113" s="184"/>
      <c r="E113" s="184"/>
      <c r="F113" s="203" t="s">
        <v>460</v>
      </c>
      <c r="G113" s="184"/>
      <c r="H113" s="184" t="s">
        <v>503</v>
      </c>
      <c r="I113" s="184" t="s">
        <v>494</v>
      </c>
      <c r="J113" s="184"/>
      <c r="K113" s="195"/>
    </row>
    <row r="114" spans="2:11" ht="15" customHeight="1">
      <c r="B114" s="204"/>
      <c r="C114" s="184" t="s">
        <v>43</v>
      </c>
      <c r="D114" s="184"/>
      <c r="E114" s="184"/>
      <c r="F114" s="203" t="s">
        <v>460</v>
      </c>
      <c r="G114" s="184"/>
      <c r="H114" s="184" t="s">
        <v>504</v>
      </c>
      <c r="I114" s="184" t="s">
        <v>494</v>
      </c>
      <c r="J114" s="184"/>
      <c r="K114" s="195"/>
    </row>
    <row r="115" spans="2:11" ht="15" customHeight="1">
      <c r="B115" s="204"/>
      <c r="C115" s="184" t="s">
        <v>52</v>
      </c>
      <c r="D115" s="184"/>
      <c r="E115" s="184"/>
      <c r="F115" s="203" t="s">
        <v>460</v>
      </c>
      <c r="G115" s="184"/>
      <c r="H115" s="184" t="s">
        <v>505</v>
      </c>
      <c r="I115" s="184" t="s">
        <v>506</v>
      </c>
      <c r="J115" s="184"/>
      <c r="K115" s="195"/>
    </row>
    <row r="116" spans="2:11" ht="15" customHeight="1">
      <c r="B116" s="207"/>
      <c r="C116" s="213"/>
      <c r="D116" s="213"/>
      <c r="E116" s="213"/>
      <c r="F116" s="213"/>
      <c r="G116" s="213"/>
      <c r="H116" s="213"/>
      <c r="I116" s="213"/>
      <c r="J116" s="213"/>
      <c r="K116" s="209"/>
    </row>
    <row r="117" spans="2:11" ht="18.75" customHeight="1">
      <c r="B117" s="214"/>
      <c r="C117" s="180"/>
      <c r="D117" s="180"/>
      <c r="E117" s="180"/>
      <c r="F117" s="215"/>
      <c r="G117" s="180"/>
      <c r="H117" s="180"/>
      <c r="I117" s="180"/>
      <c r="J117" s="180"/>
      <c r="K117" s="214"/>
    </row>
    <row r="118" spans="2:11" ht="18.75" customHeight="1">
      <c r="B118" s="190"/>
      <c r="C118" s="190"/>
      <c r="D118" s="190"/>
      <c r="E118" s="190"/>
      <c r="F118" s="190"/>
      <c r="G118" s="190"/>
      <c r="H118" s="190"/>
      <c r="I118" s="190"/>
      <c r="J118" s="190"/>
      <c r="K118" s="190"/>
    </row>
    <row r="119" spans="2:11" ht="7.5" customHeight="1">
      <c r="B119" s="216"/>
      <c r="C119" s="217"/>
      <c r="D119" s="217"/>
      <c r="E119" s="217"/>
      <c r="F119" s="217"/>
      <c r="G119" s="217"/>
      <c r="H119" s="217"/>
      <c r="I119" s="217"/>
      <c r="J119" s="217"/>
      <c r="K119" s="218"/>
    </row>
    <row r="120" spans="2:11" ht="45" customHeight="1">
      <c r="B120" s="219"/>
      <c r="C120" s="286" t="s">
        <v>507</v>
      </c>
      <c r="D120" s="286"/>
      <c r="E120" s="286"/>
      <c r="F120" s="286"/>
      <c r="G120" s="286"/>
      <c r="H120" s="286"/>
      <c r="I120" s="286"/>
      <c r="J120" s="286"/>
      <c r="K120" s="220"/>
    </row>
    <row r="121" spans="2:11" ht="17.25" customHeight="1">
      <c r="B121" s="221"/>
      <c r="C121" s="196" t="s">
        <v>454</v>
      </c>
      <c r="D121" s="196"/>
      <c r="E121" s="196"/>
      <c r="F121" s="196" t="s">
        <v>455</v>
      </c>
      <c r="G121" s="197"/>
      <c r="H121" s="196" t="s">
        <v>103</v>
      </c>
      <c r="I121" s="196" t="s">
        <v>52</v>
      </c>
      <c r="J121" s="196" t="s">
        <v>456</v>
      </c>
      <c r="K121" s="222"/>
    </row>
    <row r="122" spans="2:11" ht="17.25" customHeight="1">
      <c r="B122" s="221"/>
      <c r="C122" s="198" t="s">
        <v>457</v>
      </c>
      <c r="D122" s="198"/>
      <c r="E122" s="198"/>
      <c r="F122" s="199" t="s">
        <v>458</v>
      </c>
      <c r="G122" s="200"/>
      <c r="H122" s="198"/>
      <c r="I122" s="198"/>
      <c r="J122" s="198" t="s">
        <v>459</v>
      </c>
      <c r="K122" s="222"/>
    </row>
    <row r="123" spans="2:11" ht="5.25" customHeight="1">
      <c r="B123" s="223"/>
      <c r="C123" s="201"/>
      <c r="D123" s="201"/>
      <c r="E123" s="201"/>
      <c r="F123" s="201"/>
      <c r="G123" s="184"/>
      <c r="H123" s="201"/>
      <c r="I123" s="201"/>
      <c r="J123" s="201"/>
      <c r="K123" s="224"/>
    </row>
    <row r="124" spans="2:11" ht="15" customHeight="1">
      <c r="B124" s="223"/>
      <c r="C124" s="184" t="s">
        <v>463</v>
      </c>
      <c r="D124" s="201"/>
      <c r="E124" s="201"/>
      <c r="F124" s="203" t="s">
        <v>460</v>
      </c>
      <c r="G124" s="184"/>
      <c r="H124" s="184" t="s">
        <v>499</v>
      </c>
      <c r="I124" s="184" t="s">
        <v>462</v>
      </c>
      <c r="J124" s="184">
        <v>120</v>
      </c>
      <c r="K124" s="225"/>
    </row>
    <row r="125" spans="2:11" ht="15" customHeight="1">
      <c r="B125" s="223"/>
      <c r="C125" s="184" t="s">
        <v>508</v>
      </c>
      <c r="D125" s="184"/>
      <c r="E125" s="184"/>
      <c r="F125" s="203" t="s">
        <v>460</v>
      </c>
      <c r="G125" s="184"/>
      <c r="H125" s="184" t="s">
        <v>509</v>
      </c>
      <c r="I125" s="184" t="s">
        <v>462</v>
      </c>
      <c r="J125" s="184" t="s">
        <v>510</v>
      </c>
      <c r="K125" s="225"/>
    </row>
    <row r="126" spans="2:11" ht="15" customHeight="1">
      <c r="B126" s="223"/>
      <c r="C126" s="184" t="s">
        <v>409</v>
      </c>
      <c r="D126" s="184"/>
      <c r="E126" s="184"/>
      <c r="F126" s="203" t="s">
        <v>460</v>
      </c>
      <c r="G126" s="184"/>
      <c r="H126" s="184" t="s">
        <v>511</v>
      </c>
      <c r="I126" s="184" t="s">
        <v>462</v>
      </c>
      <c r="J126" s="184" t="s">
        <v>510</v>
      </c>
      <c r="K126" s="225"/>
    </row>
    <row r="127" spans="2:11" ht="15" customHeight="1">
      <c r="B127" s="223"/>
      <c r="C127" s="184" t="s">
        <v>471</v>
      </c>
      <c r="D127" s="184"/>
      <c r="E127" s="184"/>
      <c r="F127" s="203" t="s">
        <v>466</v>
      </c>
      <c r="G127" s="184"/>
      <c r="H127" s="184" t="s">
        <v>472</v>
      </c>
      <c r="I127" s="184" t="s">
        <v>462</v>
      </c>
      <c r="J127" s="184">
        <v>15</v>
      </c>
      <c r="K127" s="225"/>
    </row>
    <row r="128" spans="2:11" ht="15" customHeight="1">
      <c r="B128" s="223"/>
      <c r="C128" s="205" t="s">
        <v>473</v>
      </c>
      <c r="D128" s="205"/>
      <c r="E128" s="205"/>
      <c r="F128" s="206" t="s">
        <v>466</v>
      </c>
      <c r="G128" s="205"/>
      <c r="H128" s="205" t="s">
        <v>474</v>
      </c>
      <c r="I128" s="205" t="s">
        <v>462</v>
      </c>
      <c r="J128" s="205">
        <v>15</v>
      </c>
      <c r="K128" s="225"/>
    </row>
    <row r="129" spans="2:11" ht="15" customHeight="1">
      <c r="B129" s="223"/>
      <c r="C129" s="205" t="s">
        <v>475</v>
      </c>
      <c r="D129" s="205"/>
      <c r="E129" s="205"/>
      <c r="F129" s="206" t="s">
        <v>466</v>
      </c>
      <c r="G129" s="205"/>
      <c r="H129" s="205" t="s">
        <v>476</v>
      </c>
      <c r="I129" s="205" t="s">
        <v>462</v>
      </c>
      <c r="J129" s="205">
        <v>20</v>
      </c>
      <c r="K129" s="225"/>
    </row>
    <row r="130" spans="2:11" ht="15" customHeight="1">
      <c r="B130" s="223"/>
      <c r="C130" s="205" t="s">
        <v>477</v>
      </c>
      <c r="D130" s="205"/>
      <c r="E130" s="205"/>
      <c r="F130" s="206" t="s">
        <v>466</v>
      </c>
      <c r="G130" s="205"/>
      <c r="H130" s="205" t="s">
        <v>478</v>
      </c>
      <c r="I130" s="205" t="s">
        <v>462</v>
      </c>
      <c r="J130" s="205">
        <v>20</v>
      </c>
      <c r="K130" s="225"/>
    </row>
    <row r="131" spans="2:11" ht="15" customHeight="1">
      <c r="B131" s="223"/>
      <c r="C131" s="184" t="s">
        <v>465</v>
      </c>
      <c r="D131" s="184"/>
      <c r="E131" s="184"/>
      <c r="F131" s="203" t="s">
        <v>466</v>
      </c>
      <c r="G131" s="184"/>
      <c r="H131" s="184" t="s">
        <v>499</v>
      </c>
      <c r="I131" s="184" t="s">
        <v>462</v>
      </c>
      <c r="J131" s="184">
        <v>50</v>
      </c>
      <c r="K131" s="225"/>
    </row>
    <row r="132" spans="2:11" ht="15" customHeight="1">
      <c r="B132" s="223"/>
      <c r="C132" s="184" t="s">
        <v>479</v>
      </c>
      <c r="D132" s="184"/>
      <c r="E132" s="184"/>
      <c r="F132" s="203" t="s">
        <v>466</v>
      </c>
      <c r="G132" s="184"/>
      <c r="H132" s="184" t="s">
        <v>499</v>
      </c>
      <c r="I132" s="184" t="s">
        <v>462</v>
      </c>
      <c r="J132" s="184">
        <v>50</v>
      </c>
      <c r="K132" s="225"/>
    </row>
    <row r="133" spans="2:11" ht="15" customHeight="1">
      <c r="B133" s="223"/>
      <c r="C133" s="184" t="s">
        <v>485</v>
      </c>
      <c r="D133" s="184"/>
      <c r="E133" s="184"/>
      <c r="F133" s="203" t="s">
        <v>466</v>
      </c>
      <c r="G133" s="184"/>
      <c r="H133" s="184" t="s">
        <v>499</v>
      </c>
      <c r="I133" s="184" t="s">
        <v>462</v>
      </c>
      <c r="J133" s="184">
        <v>50</v>
      </c>
      <c r="K133" s="225"/>
    </row>
    <row r="134" spans="2:11" ht="15" customHeight="1">
      <c r="B134" s="223"/>
      <c r="C134" s="184" t="s">
        <v>487</v>
      </c>
      <c r="D134" s="184"/>
      <c r="E134" s="184"/>
      <c r="F134" s="203" t="s">
        <v>466</v>
      </c>
      <c r="G134" s="184"/>
      <c r="H134" s="184" t="s">
        <v>499</v>
      </c>
      <c r="I134" s="184" t="s">
        <v>462</v>
      </c>
      <c r="J134" s="184">
        <v>50</v>
      </c>
      <c r="K134" s="225"/>
    </row>
    <row r="135" spans="2:11" ht="15" customHeight="1">
      <c r="B135" s="223"/>
      <c r="C135" s="184" t="s">
        <v>109</v>
      </c>
      <c r="D135" s="184"/>
      <c r="E135" s="184"/>
      <c r="F135" s="203" t="s">
        <v>466</v>
      </c>
      <c r="G135" s="184"/>
      <c r="H135" s="184" t="s">
        <v>512</v>
      </c>
      <c r="I135" s="184" t="s">
        <v>462</v>
      </c>
      <c r="J135" s="184">
        <v>255</v>
      </c>
      <c r="K135" s="225"/>
    </row>
    <row r="136" spans="2:11" ht="15" customHeight="1">
      <c r="B136" s="223"/>
      <c r="C136" s="184" t="s">
        <v>489</v>
      </c>
      <c r="D136" s="184"/>
      <c r="E136" s="184"/>
      <c r="F136" s="203" t="s">
        <v>460</v>
      </c>
      <c r="G136" s="184"/>
      <c r="H136" s="184" t="s">
        <v>513</v>
      </c>
      <c r="I136" s="184" t="s">
        <v>491</v>
      </c>
      <c r="J136" s="184"/>
      <c r="K136" s="225"/>
    </row>
    <row r="137" spans="2:11" ht="15" customHeight="1">
      <c r="B137" s="223"/>
      <c r="C137" s="184" t="s">
        <v>492</v>
      </c>
      <c r="D137" s="184"/>
      <c r="E137" s="184"/>
      <c r="F137" s="203" t="s">
        <v>460</v>
      </c>
      <c r="G137" s="184"/>
      <c r="H137" s="184" t="s">
        <v>514</v>
      </c>
      <c r="I137" s="184" t="s">
        <v>494</v>
      </c>
      <c r="J137" s="184"/>
      <c r="K137" s="225"/>
    </row>
    <row r="138" spans="2:11" ht="15" customHeight="1">
      <c r="B138" s="223"/>
      <c r="C138" s="184" t="s">
        <v>495</v>
      </c>
      <c r="D138" s="184"/>
      <c r="E138" s="184"/>
      <c r="F138" s="203" t="s">
        <v>460</v>
      </c>
      <c r="G138" s="184"/>
      <c r="H138" s="184" t="s">
        <v>495</v>
      </c>
      <c r="I138" s="184" t="s">
        <v>494</v>
      </c>
      <c r="J138" s="184"/>
      <c r="K138" s="225"/>
    </row>
    <row r="139" spans="2:11" ht="15" customHeight="1">
      <c r="B139" s="223"/>
      <c r="C139" s="184" t="s">
        <v>33</v>
      </c>
      <c r="D139" s="184"/>
      <c r="E139" s="184"/>
      <c r="F139" s="203" t="s">
        <v>460</v>
      </c>
      <c r="G139" s="184"/>
      <c r="H139" s="184" t="s">
        <v>515</v>
      </c>
      <c r="I139" s="184" t="s">
        <v>494</v>
      </c>
      <c r="J139" s="184"/>
      <c r="K139" s="225"/>
    </row>
    <row r="140" spans="2:11" ht="15" customHeight="1">
      <c r="B140" s="223"/>
      <c r="C140" s="184" t="s">
        <v>516</v>
      </c>
      <c r="D140" s="184"/>
      <c r="E140" s="184"/>
      <c r="F140" s="203" t="s">
        <v>460</v>
      </c>
      <c r="G140" s="184"/>
      <c r="H140" s="184" t="s">
        <v>517</v>
      </c>
      <c r="I140" s="184" t="s">
        <v>494</v>
      </c>
      <c r="J140" s="184"/>
      <c r="K140" s="225"/>
    </row>
    <row r="141" spans="2:11" ht="15" customHeight="1">
      <c r="B141" s="226"/>
      <c r="C141" s="227"/>
      <c r="D141" s="227"/>
      <c r="E141" s="227"/>
      <c r="F141" s="227"/>
      <c r="G141" s="227"/>
      <c r="H141" s="227"/>
      <c r="I141" s="227"/>
      <c r="J141" s="227"/>
      <c r="K141" s="228"/>
    </row>
    <row r="142" spans="2:11" ht="18.75" customHeight="1">
      <c r="B142" s="180"/>
      <c r="C142" s="180"/>
      <c r="D142" s="180"/>
      <c r="E142" s="180"/>
      <c r="F142" s="215"/>
      <c r="G142" s="180"/>
      <c r="H142" s="180"/>
      <c r="I142" s="180"/>
      <c r="J142" s="180"/>
      <c r="K142" s="180"/>
    </row>
    <row r="143" spans="2:11" ht="18.75" customHeight="1">
      <c r="B143" s="190"/>
      <c r="C143" s="190"/>
      <c r="D143" s="190"/>
      <c r="E143" s="190"/>
      <c r="F143" s="190"/>
      <c r="G143" s="190"/>
      <c r="H143" s="190"/>
      <c r="I143" s="190"/>
      <c r="J143" s="190"/>
      <c r="K143" s="190"/>
    </row>
    <row r="144" spans="2:11" ht="7.5" customHeight="1">
      <c r="B144" s="191"/>
      <c r="C144" s="192"/>
      <c r="D144" s="192"/>
      <c r="E144" s="192"/>
      <c r="F144" s="192"/>
      <c r="G144" s="192"/>
      <c r="H144" s="192"/>
      <c r="I144" s="192"/>
      <c r="J144" s="192"/>
      <c r="K144" s="193"/>
    </row>
    <row r="145" spans="2:11" ht="45" customHeight="1">
      <c r="B145" s="194"/>
      <c r="C145" s="290" t="s">
        <v>518</v>
      </c>
      <c r="D145" s="290"/>
      <c r="E145" s="290"/>
      <c r="F145" s="290"/>
      <c r="G145" s="290"/>
      <c r="H145" s="290"/>
      <c r="I145" s="290"/>
      <c r="J145" s="290"/>
      <c r="K145" s="195"/>
    </row>
    <row r="146" spans="2:11" ht="17.25" customHeight="1">
      <c r="B146" s="194"/>
      <c r="C146" s="196" t="s">
        <v>454</v>
      </c>
      <c r="D146" s="196"/>
      <c r="E146" s="196"/>
      <c r="F146" s="196" t="s">
        <v>455</v>
      </c>
      <c r="G146" s="197"/>
      <c r="H146" s="196" t="s">
        <v>103</v>
      </c>
      <c r="I146" s="196" t="s">
        <v>52</v>
      </c>
      <c r="J146" s="196" t="s">
        <v>456</v>
      </c>
      <c r="K146" s="195"/>
    </row>
    <row r="147" spans="2:11" ht="17.25" customHeight="1">
      <c r="B147" s="194"/>
      <c r="C147" s="198" t="s">
        <v>457</v>
      </c>
      <c r="D147" s="198"/>
      <c r="E147" s="198"/>
      <c r="F147" s="199" t="s">
        <v>458</v>
      </c>
      <c r="G147" s="200"/>
      <c r="H147" s="198"/>
      <c r="I147" s="198"/>
      <c r="J147" s="198" t="s">
        <v>459</v>
      </c>
      <c r="K147" s="195"/>
    </row>
    <row r="148" spans="2:11" ht="5.25" customHeight="1">
      <c r="B148" s="204"/>
      <c r="C148" s="201"/>
      <c r="D148" s="201"/>
      <c r="E148" s="201"/>
      <c r="F148" s="201"/>
      <c r="G148" s="202"/>
      <c r="H148" s="201"/>
      <c r="I148" s="201"/>
      <c r="J148" s="201"/>
      <c r="K148" s="225"/>
    </row>
    <row r="149" spans="2:11" ht="15" customHeight="1">
      <c r="B149" s="204"/>
      <c r="C149" s="229" t="s">
        <v>463</v>
      </c>
      <c r="D149" s="184"/>
      <c r="E149" s="184"/>
      <c r="F149" s="230" t="s">
        <v>460</v>
      </c>
      <c r="G149" s="184"/>
      <c r="H149" s="229" t="s">
        <v>499</v>
      </c>
      <c r="I149" s="229" t="s">
        <v>462</v>
      </c>
      <c r="J149" s="229">
        <v>120</v>
      </c>
      <c r="K149" s="225"/>
    </row>
    <row r="150" spans="2:11" ht="15" customHeight="1">
      <c r="B150" s="204"/>
      <c r="C150" s="229" t="s">
        <v>508</v>
      </c>
      <c r="D150" s="184"/>
      <c r="E150" s="184"/>
      <c r="F150" s="230" t="s">
        <v>460</v>
      </c>
      <c r="G150" s="184"/>
      <c r="H150" s="229" t="s">
        <v>519</v>
      </c>
      <c r="I150" s="229" t="s">
        <v>462</v>
      </c>
      <c r="J150" s="229" t="s">
        <v>510</v>
      </c>
      <c r="K150" s="225"/>
    </row>
    <row r="151" spans="2:11" ht="15" customHeight="1">
      <c r="B151" s="204"/>
      <c r="C151" s="229" t="s">
        <v>409</v>
      </c>
      <c r="D151" s="184"/>
      <c r="E151" s="184"/>
      <c r="F151" s="230" t="s">
        <v>460</v>
      </c>
      <c r="G151" s="184"/>
      <c r="H151" s="229" t="s">
        <v>520</v>
      </c>
      <c r="I151" s="229" t="s">
        <v>462</v>
      </c>
      <c r="J151" s="229" t="s">
        <v>510</v>
      </c>
      <c r="K151" s="225"/>
    </row>
    <row r="152" spans="2:11" ht="15" customHeight="1">
      <c r="B152" s="204"/>
      <c r="C152" s="229" t="s">
        <v>465</v>
      </c>
      <c r="D152" s="184"/>
      <c r="E152" s="184"/>
      <c r="F152" s="230" t="s">
        <v>466</v>
      </c>
      <c r="G152" s="184"/>
      <c r="H152" s="229" t="s">
        <v>499</v>
      </c>
      <c r="I152" s="229" t="s">
        <v>462</v>
      </c>
      <c r="J152" s="229">
        <v>50</v>
      </c>
      <c r="K152" s="225"/>
    </row>
    <row r="153" spans="2:11" ht="15" customHeight="1">
      <c r="B153" s="204"/>
      <c r="C153" s="229" t="s">
        <v>468</v>
      </c>
      <c r="D153" s="184"/>
      <c r="E153" s="184"/>
      <c r="F153" s="230" t="s">
        <v>460</v>
      </c>
      <c r="G153" s="184"/>
      <c r="H153" s="229" t="s">
        <v>499</v>
      </c>
      <c r="I153" s="229" t="s">
        <v>470</v>
      </c>
      <c r="J153" s="229"/>
      <c r="K153" s="225"/>
    </row>
    <row r="154" spans="2:11" ht="15" customHeight="1">
      <c r="B154" s="204"/>
      <c r="C154" s="229" t="s">
        <v>479</v>
      </c>
      <c r="D154" s="184"/>
      <c r="E154" s="184"/>
      <c r="F154" s="230" t="s">
        <v>466</v>
      </c>
      <c r="G154" s="184"/>
      <c r="H154" s="229" t="s">
        <v>499</v>
      </c>
      <c r="I154" s="229" t="s">
        <v>462</v>
      </c>
      <c r="J154" s="229">
        <v>50</v>
      </c>
      <c r="K154" s="225"/>
    </row>
    <row r="155" spans="2:11" ht="15" customHeight="1">
      <c r="B155" s="204"/>
      <c r="C155" s="229" t="s">
        <v>487</v>
      </c>
      <c r="D155" s="184"/>
      <c r="E155" s="184"/>
      <c r="F155" s="230" t="s">
        <v>466</v>
      </c>
      <c r="G155" s="184"/>
      <c r="H155" s="229" t="s">
        <v>499</v>
      </c>
      <c r="I155" s="229" t="s">
        <v>462</v>
      </c>
      <c r="J155" s="229">
        <v>50</v>
      </c>
      <c r="K155" s="225"/>
    </row>
    <row r="156" spans="2:11" ht="15" customHeight="1">
      <c r="B156" s="204"/>
      <c r="C156" s="229" t="s">
        <v>485</v>
      </c>
      <c r="D156" s="184"/>
      <c r="E156" s="184"/>
      <c r="F156" s="230" t="s">
        <v>466</v>
      </c>
      <c r="G156" s="184"/>
      <c r="H156" s="229" t="s">
        <v>499</v>
      </c>
      <c r="I156" s="229" t="s">
        <v>462</v>
      </c>
      <c r="J156" s="229">
        <v>50</v>
      </c>
      <c r="K156" s="225"/>
    </row>
    <row r="157" spans="2:11" ht="15" customHeight="1">
      <c r="B157" s="204"/>
      <c r="C157" s="229" t="s">
        <v>94</v>
      </c>
      <c r="D157" s="184"/>
      <c r="E157" s="184"/>
      <c r="F157" s="230" t="s">
        <v>460</v>
      </c>
      <c r="G157" s="184"/>
      <c r="H157" s="229" t="s">
        <v>521</v>
      </c>
      <c r="I157" s="229" t="s">
        <v>462</v>
      </c>
      <c r="J157" s="229" t="s">
        <v>522</v>
      </c>
      <c r="K157" s="225"/>
    </row>
    <row r="158" spans="2:11" ht="15" customHeight="1">
      <c r="B158" s="204"/>
      <c r="C158" s="229" t="s">
        <v>523</v>
      </c>
      <c r="D158" s="184"/>
      <c r="E158" s="184"/>
      <c r="F158" s="230" t="s">
        <v>460</v>
      </c>
      <c r="G158" s="184"/>
      <c r="H158" s="229" t="s">
        <v>524</v>
      </c>
      <c r="I158" s="229" t="s">
        <v>494</v>
      </c>
      <c r="J158" s="229"/>
      <c r="K158" s="225"/>
    </row>
    <row r="159" spans="2:11" ht="15" customHeight="1">
      <c r="B159" s="231"/>
      <c r="C159" s="213"/>
      <c r="D159" s="213"/>
      <c r="E159" s="213"/>
      <c r="F159" s="213"/>
      <c r="G159" s="213"/>
      <c r="H159" s="213"/>
      <c r="I159" s="213"/>
      <c r="J159" s="213"/>
      <c r="K159" s="232"/>
    </row>
    <row r="160" spans="2:11" ht="18.75" customHeight="1">
      <c r="B160" s="180"/>
      <c r="C160" s="184"/>
      <c r="D160" s="184"/>
      <c r="E160" s="184"/>
      <c r="F160" s="203"/>
      <c r="G160" s="184"/>
      <c r="H160" s="184"/>
      <c r="I160" s="184"/>
      <c r="J160" s="184"/>
      <c r="K160" s="180"/>
    </row>
    <row r="161" spans="2:11" ht="18.75" customHeight="1">
      <c r="B161" s="190"/>
      <c r="C161" s="190"/>
      <c r="D161" s="190"/>
      <c r="E161" s="190"/>
      <c r="F161" s="190"/>
      <c r="G161" s="190"/>
      <c r="H161" s="190"/>
      <c r="I161" s="190"/>
      <c r="J161" s="190"/>
      <c r="K161" s="190"/>
    </row>
    <row r="162" spans="2:11" ht="7.5" customHeight="1">
      <c r="B162" s="171"/>
      <c r="C162" s="172"/>
      <c r="D162" s="172"/>
      <c r="E162" s="172"/>
      <c r="F162" s="172"/>
      <c r="G162" s="172"/>
      <c r="H162" s="172"/>
      <c r="I162" s="172"/>
      <c r="J162" s="172"/>
      <c r="K162" s="173"/>
    </row>
    <row r="163" spans="2:11" ht="45" customHeight="1">
      <c r="B163" s="174"/>
      <c r="C163" s="286" t="s">
        <v>525</v>
      </c>
      <c r="D163" s="286"/>
      <c r="E163" s="286"/>
      <c r="F163" s="286"/>
      <c r="G163" s="286"/>
      <c r="H163" s="286"/>
      <c r="I163" s="286"/>
      <c r="J163" s="286"/>
      <c r="K163" s="175"/>
    </row>
    <row r="164" spans="2:11" ht="17.25" customHeight="1">
      <c r="B164" s="174"/>
      <c r="C164" s="196" t="s">
        <v>454</v>
      </c>
      <c r="D164" s="196"/>
      <c r="E164" s="196"/>
      <c r="F164" s="196" t="s">
        <v>455</v>
      </c>
      <c r="G164" s="233"/>
      <c r="H164" s="234" t="s">
        <v>103</v>
      </c>
      <c r="I164" s="234" t="s">
        <v>52</v>
      </c>
      <c r="J164" s="196" t="s">
        <v>456</v>
      </c>
      <c r="K164" s="175"/>
    </row>
    <row r="165" spans="2:11" ht="17.25" customHeight="1">
      <c r="B165" s="177"/>
      <c r="C165" s="198" t="s">
        <v>457</v>
      </c>
      <c r="D165" s="198"/>
      <c r="E165" s="198"/>
      <c r="F165" s="199" t="s">
        <v>458</v>
      </c>
      <c r="G165" s="235"/>
      <c r="H165" s="236"/>
      <c r="I165" s="236"/>
      <c r="J165" s="198" t="s">
        <v>459</v>
      </c>
      <c r="K165" s="178"/>
    </row>
    <row r="166" spans="2:11" ht="5.25" customHeight="1">
      <c r="B166" s="204"/>
      <c r="C166" s="201"/>
      <c r="D166" s="201"/>
      <c r="E166" s="201"/>
      <c r="F166" s="201"/>
      <c r="G166" s="202"/>
      <c r="H166" s="201"/>
      <c r="I166" s="201"/>
      <c r="J166" s="201"/>
      <c r="K166" s="225"/>
    </row>
    <row r="167" spans="2:11" ht="15" customHeight="1">
      <c r="B167" s="204"/>
      <c r="C167" s="184" t="s">
        <v>463</v>
      </c>
      <c r="D167" s="184"/>
      <c r="E167" s="184"/>
      <c r="F167" s="203" t="s">
        <v>460</v>
      </c>
      <c r="G167" s="184"/>
      <c r="H167" s="184" t="s">
        <v>499</v>
      </c>
      <c r="I167" s="184" t="s">
        <v>462</v>
      </c>
      <c r="J167" s="184">
        <v>120</v>
      </c>
      <c r="K167" s="225"/>
    </row>
    <row r="168" spans="2:11" ht="15" customHeight="1">
      <c r="B168" s="204"/>
      <c r="C168" s="184" t="s">
        <v>508</v>
      </c>
      <c r="D168" s="184"/>
      <c r="E168" s="184"/>
      <c r="F168" s="203" t="s">
        <v>460</v>
      </c>
      <c r="G168" s="184"/>
      <c r="H168" s="184" t="s">
        <v>509</v>
      </c>
      <c r="I168" s="184" t="s">
        <v>462</v>
      </c>
      <c r="J168" s="184" t="s">
        <v>510</v>
      </c>
      <c r="K168" s="225"/>
    </row>
    <row r="169" spans="2:11" ht="15" customHeight="1">
      <c r="B169" s="204"/>
      <c r="C169" s="184" t="s">
        <v>409</v>
      </c>
      <c r="D169" s="184"/>
      <c r="E169" s="184"/>
      <c r="F169" s="203" t="s">
        <v>460</v>
      </c>
      <c r="G169" s="184"/>
      <c r="H169" s="184" t="s">
        <v>526</v>
      </c>
      <c r="I169" s="184" t="s">
        <v>462</v>
      </c>
      <c r="J169" s="184" t="s">
        <v>510</v>
      </c>
      <c r="K169" s="225"/>
    </row>
    <row r="170" spans="2:11" ht="15" customHeight="1">
      <c r="B170" s="204"/>
      <c r="C170" s="184" t="s">
        <v>465</v>
      </c>
      <c r="D170" s="184"/>
      <c r="E170" s="184"/>
      <c r="F170" s="203" t="s">
        <v>466</v>
      </c>
      <c r="G170" s="184"/>
      <c r="H170" s="184" t="s">
        <v>526</v>
      </c>
      <c r="I170" s="184" t="s">
        <v>462</v>
      </c>
      <c r="J170" s="184">
        <v>50</v>
      </c>
      <c r="K170" s="225"/>
    </row>
    <row r="171" spans="2:11" ht="15" customHeight="1">
      <c r="B171" s="204"/>
      <c r="C171" s="184" t="s">
        <v>468</v>
      </c>
      <c r="D171" s="184"/>
      <c r="E171" s="184"/>
      <c r="F171" s="203" t="s">
        <v>460</v>
      </c>
      <c r="G171" s="184"/>
      <c r="H171" s="184" t="s">
        <v>526</v>
      </c>
      <c r="I171" s="184" t="s">
        <v>470</v>
      </c>
      <c r="J171" s="184"/>
      <c r="K171" s="225"/>
    </row>
    <row r="172" spans="2:11" ht="15" customHeight="1">
      <c r="B172" s="204"/>
      <c r="C172" s="184" t="s">
        <v>479</v>
      </c>
      <c r="D172" s="184"/>
      <c r="E172" s="184"/>
      <c r="F172" s="203" t="s">
        <v>466</v>
      </c>
      <c r="G172" s="184"/>
      <c r="H172" s="184" t="s">
        <v>526</v>
      </c>
      <c r="I172" s="184" t="s">
        <v>462</v>
      </c>
      <c r="J172" s="184">
        <v>50</v>
      </c>
      <c r="K172" s="225"/>
    </row>
    <row r="173" spans="2:11" ht="15" customHeight="1">
      <c r="B173" s="204"/>
      <c r="C173" s="184" t="s">
        <v>487</v>
      </c>
      <c r="D173" s="184"/>
      <c r="E173" s="184"/>
      <c r="F173" s="203" t="s">
        <v>466</v>
      </c>
      <c r="G173" s="184"/>
      <c r="H173" s="184" t="s">
        <v>526</v>
      </c>
      <c r="I173" s="184" t="s">
        <v>462</v>
      </c>
      <c r="J173" s="184">
        <v>50</v>
      </c>
      <c r="K173" s="225"/>
    </row>
    <row r="174" spans="2:11" ht="15" customHeight="1">
      <c r="B174" s="204"/>
      <c r="C174" s="184" t="s">
        <v>485</v>
      </c>
      <c r="D174" s="184"/>
      <c r="E174" s="184"/>
      <c r="F174" s="203" t="s">
        <v>466</v>
      </c>
      <c r="G174" s="184"/>
      <c r="H174" s="184" t="s">
        <v>526</v>
      </c>
      <c r="I174" s="184" t="s">
        <v>462</v>
      </c>
      <c r="J174" s="184">
        <v>50</v>
      </c>
      <c r="K174" s="225"/>
    </row>
    <row r="175" spans="2:11" ht="15" customHeight="1">
      <c r="B175" s="204"/>
      <c r="C175" s="184" t="s">
        <v>102</v>
      </c>
      <c r="D175" s="184"/>
      <c r="E175" s="184"/>
      <c r="F175" s="203" t="s">
        <v>460</v>
      </c>
      <c r="G175" s="184"/>
      <c r="H175" s="184" t="s">
        <v>527</v>
      </c>
      <c r="I175" s="184" t="s">
        <v>528</v>
      </c>
      <c r="J175" s="184"/>
      <c r="K175" s="225"/>
    </row>
    <row r="176" spans="2:11" ht="15" customHeight="1">
      <c r="B176" s="204"/>
      <c r="C176" s="184" t="s">
        <v>52</v>
      </c>
      <c r="D176" s="184"/>
      <c r="E176" s="184"/>
      <c r="F176" s="203" t="s">
        <v>460</v>
      </c>
      <c r="G176" s="184"/>
      <c r="H176" s="184" t="s">
        <v>529</v>
      </c>
      <c r="I176" s="184" t="s">
        <v>530</v>
      </c>
      <c r="J176" s="184">
        <v>1</v>
      </c>
      <c r="K176" s="225"/>
    </row>
    <row r="177" spans="2:11" ht="15" customHeight="1">
      <c r="B177" s="204"/>
      <c r="C177" s="184" t="s">
        <v>48</v>
      </c>
      <c r="D177" s="184"/>
      <c r="E177" s="184"/>
      <c r="F177" s="203" t="s">
        <v>460</v>
      </c>
      <c r="G177" s="184"/>
      <c r="H177" s="184" t="s">
        <v>531</v>
      </c>
      <c r="I177" s="184" t="s">
        <v>462</v>
      </c>
      <c r="J177" s="184">
        <v>20</v>
      </c>
      <c r="K177" s="225"/>
    </row>
    <row r="178" spans="2:11" ht="15" customHeight="1">
      <c r="B178" s="204"/>
      <c r="C178" s="184" t="s">
        <v>103</v>
      </c>
      <c r="D178" s="184"/>
      <c r="E178" s="184"/>
      <c r="F178" s="203" t="s">
        <v>460</v>
      </c>
      <c r="G178" s="184"/>
      <c r="H178" s="184" t="s">
        <v>532</v>
      </c>
      <c r="I178" s="184" t="s">
        <v>462</v>
      </c>
      <c r="J178" s="184">
        <v>255</v>
      </c>
      <c r="K178" s="225"/>
    </row>
    <row r="179" spans="2:11" ht="15" customHeight="1">
      <c r="B179" s="204"/>
      <c r="C179" s="184" t="s">
        <v>104</v>
      </c>
      <c r="D179" s="184"/>
      <c r="E179" s="184"/>
      <c r="F179" s="203" t="s">
        <v>460</v>
      </c>
      <c r="G179" s="184"/>
      <c r="H179" s="184" t="s">
        <v>425</v>
      </c>
      <c r="I179" s="184" t="s">
        <v>462</v>
      </c>
      <c r="J179" s="184">
        <v>10</v>
      </c>
      <c r="K179" s="225"/>
    </row>
    <row r="180" spans="2:11" ht="15" customHeight="1">
      <c r="B180" s="204"/>
      <c r="C180" s="184" t="s">
        <v>105</v>
      </c>
      <c r="D180" s="184"/>
      <c r="E180" s="184"/>
      <c r="F180" s="203" t="s">
        <v>460</v>
      </c>
      <c r="G180" s="184"/>
      <c r="H180" s="184" t="s">
        <v>533</v>
      </c>
      <c r="I180" s="184" t="s">
        <v>494</v>
      </c>
      <c r="J180" s="184"/>
      <c r="K180" s="225"/>
    </row>
    <row r="181" spans="2:11" ht="15" customHeight="1">
      <c r="B181" s="204"/>
      <c r="C181" s="184" t="s">
        <v>534</v>
      </c>
      <c r="D181" s="184"/>
      <c r="E181" s="184"/>
      <c r="F181" s="203" t="s">
        <v>460</v>
      </c>
      <c r="G181" s="184"/>
      <c r="H181" s="184" t="s">
        <v>535</v>
      </c>
      <c r="I181" s="184" t="s">
        <v>494</v>
      </c>
      <c r="J181" s="184"/>
      <c r="K181" s="225"/>
    </row>
    <row r="182" spans="2:11" ht="15" customHeight="1">
      <c r="B182" s="204"/>
      <c r="C182" s="184" t="s">
        <v>523</v>
      </c>
      <c r="D182" s="184"/>
      <c r="E182" s="184"/>
      <c r="F182" s="203" t="s">
        <v>460</v>
      </c>
      <c r="G182" s="184"/>
      <c r="H182" s="184" t="s">
        <v>536</v>
      </c>
      <c r="I182" s="184" t="s">
        <v>494</v>
      </c>
      <c r="J182" s="184"/>
      <c r="K182" s="225"/>
    </row>
    <row r="183" spans="2:11" ht="15" customHeight="1">
      <c r="B183" s="204"/>
      <c r="C183" s="184" t="s">
        <v>108</v>
      </c>
      <c r="D183" s="184"/>
      <c r="E183" s="184"/>
      <c r="F183" s="203" t="s">
        <v>466</v>
      </c>
      <c r="G183" s="184"/>
      <c r="H183" s="184" t="s">
        <v>537</v>
      </c>
      <c r="I183" s="184" t="s">
        <v>462</v>
      </c>
      <c r="J183" s="184">
        <v>50</v>
      </c>
      <c r="K183" s="225"/>
    </row>
    <row r="184" spans="2:11" ht="15" customHeight="1">
      <c r="B184" s="204"/>
      <c r="C184" s="184" t="s">
        <v>538</v>
      </c>
      <c r="D184" s="184"/>
      <c r="E184" s="184"/>
      <c r="F184" s="203" t="s">
        <v>466</v>
      </c>
      <c r="G184" s="184"/>
      <c r="H184" s="184" t="s">
        <v>539</v>
      </c>
      <c r="I184" s="184" t="s">
        <v>540</v>
      </c>
      <c r="J184" s="184"/>
      <c r="K184" s="225"/>
    </row>
    <row r="185" spans="2:11" ht="15" customHeight="1">
      <c r="B185" s="204"/>
      <c r="C185" s="184" t="s">
        <v>541</v>
      </c>
      <c r="D185" s="184"/>
      <c r="E185" s="184"/>
      <c r="F185" s="203" t="s">
        <v>466</v>
      </c>
      <c r="G185" s="184"/>
      <c r="H185" s="184" t="s">
        <v>542</v>
      </c>
      <c r="I185" s="184" t="s">
        <v>540</v>
      </c>
      <c r="J185" s="184"/>
      <c r="K185" s="225"/>
    </row>
    <row r="186" spans="2:11" ht="15" customHeight="1">
      <c r="B186" s="204"/>
      <c r="C186" s="184" t="s">
        <v>543</v>
      </c>
      <c r="D186" s="184"/>
      <c r="E186" s="184"/>
      <c r="F186" s="203" t="s">
        <v>466</v>
      </c>
      <c r="G186" s="184"/>
      <c r="H186" s="184" t="s">
        <v>544</v>
      </c>
      <c r="I186" s="184" t="s">
        <v>540</v>
      </c>
      <c r="J186" s="184"/>
      <c r="K186" s="225"/>
    </row>
    <row r="187" spans="2:11" ht="15" customHeight="1">
      <c r="B187" s="204"/>
      <c r="C187" s="237" t="s">
        <v>545</v>
      </c>
      <c r="D187" s="184"/>
      <c r="E187" s="184"/>
      <c r="F187" s="203" t="s">
        <v>466</v>
      </c>
      <c r="G187" s="184"/>
      <c r="H187" s="184" t="s">
        <v>546</v>
      </c>
      <c r="I187" s="184" t="s">
        <v>547</v>
      </c>
      <c r="J187" s="238" t="s">
        <v>548</v>
      </c>
      <c r="K187" s="225"/>
    </row>
    <row r="188" spans="2:11" ht="15" customHeight="1">
      <c r="B188" s="231"/>
      <c r="C188" s="239"/>
      <c r="D188" s="213"/>
      <c r="E188" s="213"/>
      <c r="F188" s="213"/>
      <c r="G188" s="213"/>
      <c r="H188" s="213"/>
      <c r="I188" s="213"/>
      <c r="J188" s="213"/>
      <c r="K188" s="232"/>
    </row>
    <row r="189" spans="2:11" ht="18.75" customHeight="1">
      <c r="B189" s="240"/>
      <c r="C189" s="241"/>
      <c r="D189" s="241"/>
      <c r="E189" s="241"/>
      <c r="F189" s="242"/>
      <c r="G189" s="184"/>
      <c r="H189" s="184"/>
      <c r="I189" s="184"/>
      <c r="J189" s="184"/>
      <c r="K189" s="180"/>
    </row>
    <row r="190" spans="2:11" ht="18.75" customHeight="1">
      <c r="B190" s="180"/>
      <c r="C190" s="184"/>
      <c r="D190" s="184"/>
      <c r="E190" s="184"/>
      <c r="F190" s="203"/>
      <c r="G190" s="184"/>
      <c r="H190" s="184"/>
      <c r="I190" s="184"/>
      <c r="J190" s="184"/>
      <c r="K190" s="180"/>
    </row>
    <row r="191" spans="2:11" ht="18.75" customHeight="1">
      <c r="B191" s="190"/>
      <c r="C191" s="190"/>
      <c r="D191" s="190"/>
      <c r="E191" s="190"/>
      <c r="F191" s="190"/>
      <c r="G191" s="190"/>
      <c r="H191" s="190"/>
      <c r="I191" s="190"/>
      <c r="J191" s="190"/>
      <c r="K191" s="190"/>
    </row>
    <row r="192" spans="2:11">
      <c r="B192" s="171"/>
      <c r="C192" s="172"/>
      <c r="D192" s="172"/>
      <c r="E192" s="172"/>
      <c r="F192" s="172"/>
      <c r="G192" s="172"/>
      <c r="H192" s="172"/>
      <c r="I192" s="172"/>
      <c r="J192" s="172"/>
      <c r="K192" s="173"/>
    </row>
    <row r="193" spans="2:11" ht="21">
      <c r="B193" s="174"/>
      <c r="C193" s="286" t="s">
        <v>549</v>
      </c>
      <c r="D193" s="286"/>
      <c r="E193" s="286"/>
      <c r="F193" s="286"/>
      <c r="G193" s="286"/>
      <c r="H193" s="286"/>
      <c r="I193" s="286"/>
      <c r="J193" s="286"/>
      <c r="K193" s="175"/>
    </row>
    <row r="194" spans="2:11" ht="25.5" customHeight="1">
      <c r="B194" s="174"/>
      <c r="C194" s="243" t="s">
        <v>550</v>
      </c>
      <c r="D194" s="243"/>
      <c r="E194" s="243"/>
      <c r="F194" s="243" t="s">
        <v>551</v>
      </c>
      <c r="G194" s="244"/>
      <c r="H194" s="287" t="s">
        <v>552</v>
      </c>
      <c r="I194" s="287"/>
      <c r="J194" s="287"/>
      <c r="K194" s="175"/>
    </row>
    <row r="195" spans="2:11" ht="5.25" customHeight="1">
      <c r="B195" s="204"/>
      <c r="C195" s="201"/>
      <c r="D195" s="201"/>
      <c r="E195" s="201"/>
      <c r="F195" s="201"/>
      <c r="G195" s="184"/>
      <c r="H195" s="201"/>
      <c r="I195" s="201"/>
      <c r="J195" s="201"/>
      <c r="K195" s="225"/>
    </row>
    <row r="196" spans="2:11" ht="15" customHeight="1">
      <c r="B196" s="204"/>
      <c r="C196" s="184" t="s">
        <v>553</v>
      </c>
      <c r="D196" s="184"/>
      <c r="E196" s="184"/>
      <c r="F196" s="203" t="s">
        <v>38</v>
      </c>
      <c r="G196" s="184"/>
      <c r="H196" s="288" t="s">
        <v>554</v>
      </c>
      <c r="I196" s="288"/>
      <c r="J196" s="288"/>
      <c r="K196" s="225"/>
    </row>
    <row r="197" spans="2:11" ht="15" customHeight="1">
      <c r="B197" s="204"/>
      <c r="C197" s="210"/>
      <c r="D197" s="184"/>
      <c r="E197" s="184"/>
      <c r="F197" s="203" t="s">
        <v>39</v>
      </c>
      <c r="G197" s="184"/>
      <c r="H197" s="288" t="s">
        <v>555</v>
      </c>
      <c r="I197" s="288"/>
      <c r="J197" s="288"/>
      <c r="K197" s="225"/>
    </row>
    <row r="198" spans="2:11" ht="15" customHeight="1">
      <c r="B198" s="204"/>
      <c r="C198" s="210"/>
      <c r="D198" s="184"/>
      <c r="E198" s="184"/>
      <c r="F198" s="203" t="s">
        <v>42</v>
      </c>
      <c r="G198" s="184"/>
      <c r="H198" s="288" t="s">
        <v>556</v>
      </c>
      <c r="I198" s="288"/>
      <c r="J198" s="288"/>
      <c r="K198" s="225"/>
    </row>
    <row r="199" spans="2:11" ht="15" customHeight="1">
      <c r="B199" s="204"/>
      <c r="C199" s="184"/>
      <c r="D199" s="184"/>
      <c r="E199" s="184"/>
      <c r="F199" s="203" t="s">
        <v>40</v>
      </c>
      <c r="G199" s="184"/>
      <c r="H199" s="288" t="s">
        <v>557</v>
      </c>
      <c r="I199" s="288"/>
      <c r="J199" s="288"/>
      <c r="K199" s="225"/>
    </row>
    <row r="200" spans="2:11" ht="15" customHeight="1">
      <c r="B200" s="204"/>
      <c r="C200" s="184"/>
      <c r="D200" s="184"/>
      <c r="E200" s="184"/>
      <c r="F200" s="203" t="s">
        <v>41</v>
      </c>
      <c r="G200" s="184"/>
      <c r="H200" s="288" t="s">
        <v>558</v>
      </c>
      <c r="I200" s="288"/>
      <c r="J200" s="288"/>
      <c r="K200" s="225"/>
    </row>
    <row r="201" spans="2:11" ht="15" customHeight="1">
      <c r="B201" s="204"/>
      <c r="C201" s="184"/>
      <c r="D201" s="184"/>
      <c r="E201" s="184"/>
      <c r="F201" s="203"/>
      <c r="G201" s="184"/>
      <c r="H201" s="184"/>
      <c r="I201" s="184"/>
      <c r="J201" s="184"/>
      <c r="K201" s="225"/>
    </row>
    <row r="202" spans="2:11" ht="15" customHeight="1">
      <c r="B202" s="204"/>
      <c r="C202" s="184" t="s">
        <v>506</v>
      </c>
      <c r="D202" s="184"/>
      <c r="E202" s="184"/>
      <c r="F202" s="203" t="s">
        <v>78</v>
      </c>
      <c r="G202" s="184"/>
      <c r="H202" s="288" t="s">
        <v>559</v>
      </c>
      <c r="I202" s="288"/>
      <c r="J202" s="288"/>
      <c r="K202" s="225"/>
    </row>
    <row r="203" spans="2:11" ht="15" customHeight="1">
      <c r="B203" s="204"/>
      <c r="C203" s="210"/>
      <c r="D203" s="184"/>
      <c r="E203" s="184"/>
      <c r="F203" s="203" t="s">
        <v>406</v>
      </c>
      <c r="G203" s="184"/>
      <c r="H203" s="288" t="s">
        <v>407</v>
      </c>
      <c r="I203" s="288"/>
      <c r="J203" s="288"/>
      <c r="K203" s="225"/>
    </row>
    <row r="204" spans="2:11" ht="15" customHeight="1">
      <c r="B204" s="204"/>
      <c r="C204" s="184"/>
      <c r="D204" s="184"/>
      <c r="E204" s="184"/>
      <c r="F204" s="203" t="s">
        <v>404</v>
      </c>
      <c r="G204" s="184"/>
      <c r="H204" s="288" t="s">
        <v>560</v>
      </c>
      <c r="I204" s="288"/>
      <c r="J204" s="288"/>
      <c r="K204" s="225"/>
    </row>
    <row r="205" spans="2:11" ht="15" customHeight="1">
      <c r="B205" s="245"/>
      <c r="C205" s="210"/>
      <c r="D205" s="210"/>
      <c r="E205" s="210"/>
      <c r="F205" s="203" t="s">
        <v>71</v>
      </c>
      <c r="G205" s="189"/>
      <c r="H205" s="285" t="s">
        <v>72</v>
      </c>
      <c r="I205" s="285"/>
      <c r="J205" s="285"/>
      <c r="K205" s="246"/>
    </row>
    <row r="206" spans="2:11" ht="15" customHeight="1">
      <c r="B206" s="245"/>
      <c r="C206" s="210"/>
      <c r="D206" s="210"/>
      <c r="E206" s="210"/>
      <c r="F206" s="203" t="s">
        <v>224</v>
      </c>
      <c r="G206" s="189"/>
      <c r="H206" s="285" t="s">
        <v>561</v>
      </c>
      <c r="I206" s="285"/>
      <c r="J206" s="285"/>
      <c r="K206" s="246"/>
    </row>
    <row r="207" spans="2:11" ht="15" customHeight="1">
      <c r="B207" s="245"/>
      <c r="C207" s="210"/>
      <c r="D207" s="210"/>
      <c r="E207" s="210"/>
      <c r="F207" s="247"/>
      <c r="G207" s="189"/>
      <c r="H207" s="248"/>
      <c r="I207" s="248"/>
      <c r="J207" s="248"/>
      <c r="K207" s="246"/>
    </row>
    <row r="208" spans="2:11" ht="15" customHeight="1">
      <c r="B208" s="245"/>
      <c r="C208" s="184" t="s">
        <v>530</v>
      </c>
      <c r="D208" s="210"/>
      <c r="E208" s="210"/>
      <c r="F208" s="203">
        <v>1</v>
      </c>
      <c r="G208" s="189"/>
      <c r="H208" s="285" t="s">
        <v>562</v>
      </c>
      <c r="I208" s="285"/>
      <c r="J208" s="285"/>
      <c r="K208" s="246"/>
    </row>
    <row r="209" spans="2:11" ht="15" customHeight="1">
      <c r="B209" s="245"/>
      <c r="C209" s="210"/>
      <c r="D209" s="210"/>
      <c r="E209" s="210"/>
      <c r="F209" s="203">
        <v>2</v>
      </c>
      <c r="G209" s="189"/>
      <c r="H209" s="285" t="s">
        <v>563</v>
      </c>
      <c r="I209" s="285"/>
      <c r="J209" s="285"/>
      <c r="K209" s="246"/>
    </row>
    <row r="210" spans="2:11" ht="15" customHeight="1">
      <c r="B210" s="245"/>
      <c r="C210" s="210"/>
      <c r="D210" s="210"/>
      <c r="E210" s="210"/>
      <c r="F210" s="203">
        <v>3</v>
      </c>
      <c r="G210" s="189"/>
      <c r="H210" s="285" t="s">
        <v>564</v>
      </c>
      <c r="I210" s="285"/>
      <c r="J210" s="285"/>
      <c r="K210" s="246"/>
    </row>
    <row r="211" spans="2:11" ht="15" customHeight="1">
      <c r="B211" s="245"/>
      <c r="C211" s="210"/>
      <c r="D211" s="210"/>
      <c r="E211" s="210"/>
      <c r="F211" s="203">
        <v>4</v>
      </c>
      <c r="G211" s="189"/>
      <c r="H211" s="285" t="s">
        <v>565</v>
      </c>
      <c r="I211" s="285"/>
      <c r="J211" s="285"/>
      <c r="K211" s="246"/>
    </row>
    <row r="212" spans="2:11" ht="12.75" customHeight="1">
      <c r="B212" s="249"/>
      <c r="C212" s="250"/>
      <c r="D212" s="250"/>
      <c r="E212" s="250"/>
      <c r="F212" s="250"/>
      <c r="G212" s="250"/>
      <c r="H212" s="250"/>
      <c r="I212" s="250"/>
      <c r="J212" s="250"/>
      <c r="K212" s="251"/>
    </row>
  </sheetData>
  <mergeCells count="77">
    <mergeCell ref="C3:J3"/>
    <mergeCell ref="C4:J4"/>
    <mergeCell ref="C6:J6"/>
    <mergeCell ref="C7:J7"/>
    <mergeCell ref="C9:J9"/>
    <mergeCell ref="D10:J10"/>
    <mergeCell ref="D11:J11"/>
    <mergeCell ref="D13:J13"/>
    <mergeCell ref="D14:J14"/>
    <mergeCell ref="D15:J15"/>
    <mergeCell ref="F16:J16"/>
    <mergeCell ref="F17:J17"/>
    <mergeCell ref="F18:J18"/>
    <mergeCell ref="F19:J19"/>
    <mergeCell ref="F20:J20"/>
    <mergeCell ref="F21:J21"/>
    <mergeCell ref="C23:J23"/>
    <mergeCell ref="C24:J24"/>
    <mergeCell ref="D25:J25"/>
    <mergeCell ref="D26:J26"/>
    <mergeCell ref="D28:J28"/>
    <mergeCell ref="D29:J29"/>
    <mergeCell ref="D31:J31"/>
    <mergeCell ref="D32:J32"/>
    <mergeCell ref="D33:J33"/>
    <mergeCell ref="G34:J34"/>
    <mergeCell ref="G35:J35"/>
    <mergeCell ref="G36:J36"/>
    <mergeCell ref="G37:J37"/>
    <mergeCell ref="G38:J38"/>
    <mergeCell ref="G39:J39"/>
    <mergeCell ref="G40:J40"/>
    <mergeCell ref="G41:J41"/>
    <mergeCell ref="G42:J42"/>
    <mergeCell ref="G43:J43"/>
    <mergeCell ref="D45:J45"/>
    <mergeCell ref="E46:J46"/>
    <mergeCell ref="E47:J47"/>
    <mergeCell ref="E48:J48"/>
    <mergeCell ref="D49:J49"/>
    <mergeCell ref="C50:J50"/>
    <mergeCell ref="C52:J52"/>
    <mergeCell ref="C53:J53"/>
    <mergeCell ref="C55:J55"/>
    <mergeCell ref="D56:J56"/>
    <mergeCell ref="D57:J57"/>
    <mergeCell ref="D58:J58"/>
    <mergeCell ref="D59:J59"/>
    <mergeCell ref="D60:J60"/>
    <mergeCell ref="D61:J61"/>
    <mergeCell ref="D63:J63"/>
    <mergeCell ref="D64:J64"/>
    <mergeCell ref="D65:J65"/>
    <mergeCell ref="D66:J66"/>
    <mergeCell ref="D67:J67"/>
    <mergeCell ref="D68:J68"/>
    <mergeCell ref="C73:J73"/>
    <mergeCell ref="C100:J100"/>
    <mergeCell ref="C120:J120"/>
    <mergeCell ref="C145:J145"/>
    <mergeCell ref="H205:J205"/>
    <mergeCell ref="C163:J163"/>
    <mergeCell ref="C193:J193"/>
    <mergeCell ref="H194:J194"/>
    <mergeCell ref="H196:J196"/>
    <mergeCell ref="H197:J197"/>
    <mergeCell ref="H198:J198"/>
    <mergeCell ref="H199:J199"/>
    <mergeCell ref="H200:J200"/>
    <mergeCell ref="H202:J202"/>
    <mergeCell ref="H203:J203"/>
    <mergeCell ref="H204:J204"/>
    <mergeCell ref="H206:J206"/>
    <mergeCell ref="H208:J208"/>
    <mergeCell ref="H209:J209"/>
    <mergeCell ref="H210:J210"/>
    <mergeCell ref="H211:J211"/>
  </mergeCells>
  <pageMargins left="0.59055118110236227" right="0.59055118110236227" top="0.59055118110236227" bottom="0.59055118110236227" header="0" footer="0"/>
  <pageSetup paperSize="9" scale="7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13</vt:i4>
      </vt:variant>
    </vt:vector>
  </HeadingPairs>
  <TitlesOfParts>
    <vt:vector size="20" baseType="lpstr">
      <vt:lpstr>Rekapitulace stavby</vt:lpstr>
      <vt:lpstr>VON - Vedlejší a ostatní ...</vt:lpstr>
      <vt:lpstr>SO 00 - Příprava staveniš...</vt:lpstr>
      <vt:lpstr>SO 01 - Budova A - DEMOLI...</vt:lpstr>
      <vt:lpstr>SO 02 - Objekt ČOV - DEMO...</vt:lpstr>
      <vt:lpstr>SO 03 - Zpevněné plochy -...</vt:lpstr>
      <vt:lpstr>Pokyny pro vyplnění</vt:lpstr>
      <vt:lpstr>'Rekapitulace stavby'!Názvy_tisku</vt:lpstr>
      <vt:lpstr>'SO 00 - Příprava staveniš...'!Názvy_tisku</vt:lpstr>
      <vt:lpstr>'SO 01 - Budova A - DEMOLI...'!Názvy_tisku</vt:lpstr>
      <vt:lpstr>'SO 02 - Objekt ČOV - DEMO...'!Názvy_tisku</vt:lpstr>
      <vt:lpstr>'SO 03 - Zpevněné plochy -...'!Názvy_tisku</vt:lpstr>
      <vt:lpstr>'VON - Vedlejší a ostatní ...'!Názvy_tisku</vt:lpstr>
      <vt:lpstr>'Pokyny pro vyplnění'!Oblast_tisku</vt:lpstr>
      <vt:lpstr>'Rekapitulace stavby'!Oblast_tisku</vt:lpstr>
      <vt:lpstr>'SO 00 - Příprava staveniš...'!Oblast_tisku</vt:lpstr>
      <vt:lpstr>'SO 01 - Budova A - DEMOLI...'!Oblast_tisku</vt:lpstr>
      <vt:lpstr>'SO 02 - Objekt ČOV - DEMO...'!Oblast_tisku</vt:lpstr>
      <vt:lpstr>'SO 03 - Zpevněné plochy -...'!Oblast_tisku</vt:lpstr>
      <vt:lpstr>'VON - Vedlejší a ostatní ...'!Oblast_tisku</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Ondra</dc:creator>
  <cp:lastModifiedBy>Ondra</cp:lastModifiedBy>
  <dcterms:created xsi:type="dcterms:W3CDTF">2016-03-03T19:56:53Z</dcterms:created>
  <dcterms:modified xsi:type="dcterms:W3CDTF">2016-03-03T19:59:51Z</dcterms:modified>
</cp:coreProperties>
</file>