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H:\BLEZZ\Náchod\VYBAVENÍ\monitory\FINAL\"/>
    </mc:Choice>
  </mc:AlternateContent>
  <xr:revisionPtr revIDLastSave="0" documentId="8_{01C2BF2E-5230-4979-B307-D248F5C1B244}" xr6:coauthVersionLast="36" xr6:coauthVersionMax="36" xr10:uidLastSave="{00000000-0000-0000-0000-000000000000}"/>
  <bookViews>
    <workbookView xWindow="0" yWindow="0" windowWidth="19395" windowHeight="7215" activeTab="2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dodávek'!$B$1:$K$15</definedName>
    <definedName name="_xlnm.Print_Area" localSheetId="2">'B - servisní práce'!$B$1:$N$22</definedName>
    <definedName name="_xlnm.Print_Area" localSheetId="0">'Souhrnný list'!$B$1:$H$13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2" i="2"/>
  <c r="N14" i="2" l="1"/>
  <c r="N13" i="2"/>
  <c r="N12" i="2"/>
  <c r="N11" i="2"/>
  <c r="N10" i="2"/>
  <c r="L11" i="2"/>
  <c r="L12" i="2"/>
  <c r="L13" i="2"/>
  <c r="L14" i="2"/>
  <c r="L10" i="2"/>
  <c r="I11" i="2" l="1"/>
  <c r="I12" i="2"/>
  <c r="I13" i="2"/>
  <c r="I14" i="2"/>
  <c r="I10" i="2"/>
  <c r="L4" i="2" l="1"/>
  <c r="E4" i="2"/>
  <c r="E4" i="1"/>
  <c r="G4" i="1"/>
  <c r="F4" i="2"/>
  <c r="D4" i="2"/>
  <c r="K4" i="1"/>
  <c r="D4" i="1"/>
  <c r="H11" i="1" l="1"/>
  <c r="K11" i="1" s="1"/>
  <c r="H9" i="1" l="1"/>
  <c r="K9" i="1" s="1"/>
  <c r="L15" i="2" l="1"/>
  <c r="N15" i="2"/>
  <c r="E11" i="3" s="1"/>
  <c r="F11" i="3" s="1"/>
  <c r="I15" i="2"/>
  <c r="E9" i="3" s="1"/>
  <c r="F9" i="3" s="1"/>
  <c r="H8" i="1"/>
  <c r="K8" i="1" s="1"/>
  <c r="H10" i="1"/>
  <c r="K10" i="1" s="1"/>
  <c r="H7" i="1"/>
  <c r="E10" i="3" l="1"/>
  <c r="F10" i="3" s="1"/>
  <c r="I18" i="2"/>
  <c r="E8" i="3" s="1"/>
  <c r="K7" i="1"/>
  <c r="H12" i="1"/>
  <c r="E7" i="3" s="1"/>
  <c r="K12" i="1"/>
  <c r="F7" i="3" s="1"/>
  <c r="E12" i="3" l="1"/>
  <c r="F8" i="3"/>
  <c r="F12" i="3" s="1"/>
</calcChain>
</file>

<file path=xl/sharedStrings.xml><?xml version="1.0" encoding="utf-8"?>
<sst xmlns="http://schemas.openxmlformats.org/spreadsheetml/2006/main" count="102" uniqueCount="63">
  <si>
    <t>Stavba:</t>
  </si>
  <si>
    <t xml:space="preserve">Oblastní nemocnice Náchod – I. etapa modernizace a dostavby </t>
  </si>
  <si>
    <t>Komplexní monitorovací systém životních funkcí pro Oblastní nemocnici Náchod</t>
  </si>
  <si>
    <t>Pol. č.</t>
  </si>
  <si>
    <t>Ozn.</t>
  </si>
  <si>
    <t>T-0901</t>
  </si>
  <si>
    <t>Centrála monitorovací</t>
  </si>
  <si>
    <t>Název VZ:</t>
  </si>
  <si>
    <t>Datum:</t>
  </si>
  <si>
    <t>T-0902</t>
  </si>
  <si>
    <t>T-0903</t>
  </si>
  <si>
    <t>T-0904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</si>
  <si>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</si>
  <si>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</si>
  <si>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</si>
  <si>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</si>
  <si>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</si>
  <si>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</si>
  <si>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</si>
  <si>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</si>
  <si>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</si>
  <si>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</si>
  <si>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</si>
  <si>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</si>
  <si>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</si>
  <si>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</si>
  <si>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</si>
  <si>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</si>
  <si>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</si>
  <si>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</si>
  <si>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</si>
  <si>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</si>
  <si>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Monitor vitálních funkcí - transportní</t>
  </si>
  <si>
    <t>Monitor vitálních funkcí - "specifikace JIP"</t>
  </si>
  <si>
    <t>Monitor vitálních funkcí - "specifikace ARO"</t>
  </si>
  <si>
    <t>Telemetrický systém s 8 ks telemetrických jednotek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</si>
  <si>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</si>
  <si>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</si>
  <si>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</si>
  <si>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</si>
  <si>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</si>
  <si>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</si>
  <si>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</si>
  <si>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</si>
  <si>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</si>
  <si>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</si>
  <si>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</si>
  <si>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</si>
  <si>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</si>
  <si>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</si>
  <si>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</si>
  <si>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</si>
  <si>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</si>
  <si>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</si>
  <si>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</si>
  <si>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</si>
  <si>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za servisní práce - hodinové sazby (při negarantovaném předpokladu 200 hodin)</t>
  </si>
  <si>
    <t>Cena za dopravu do místa požadovaného servisu a zpět (při negarantovaném předpokladu 8000 km)</t>
  </si>
  <si>
    <t>Cena bez DPH
za negarantovaný  počet hodin
[Kč/200 hod]</t>
  </si>
  <si>
    <t>Cena bez DPH
za negarantovaný  počet kilometrů
[Kč/8000 km]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</si>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</sst>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24" xfId="0" applyNumberFormat="1" applyFont="1" applyFill="1" applyBorder="1" applyAlignment="1">
      <alignment vertical="center"/>
    </xf>
    <xf numFmtId="4" fontId="6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4" fontId="6" fillId="5" borderId="3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5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vertical="center"/>
    </xf>
    <xf numFmtId="4" fontId="8" fillId="7" borderId="27" xfId="0" applyNumberFormat="1" applyFont="1" applyFill="1" applyBorder="1" applyAlignment="1">
      <alignment vertical="center"/>
    </xf>
    <xf numFmtId="0" fontId="8" fillId="7" borderId="2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6" borderId="26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wrapText="1"/>
    </xf>
    <xf numFmtId="4" fontId="8" fillId="3" borderId="36" xfId="0" applyNumberFormat="1" applyFont="1" applyFill="1" applyBorder="1" applyAlignment="1">
      <alignment vertical="center"/>
    </xf>
    <xf numFmtId="1" fontId="3" fillId="3" borderId="36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vertical="center"/>
    </xf>
    <xf numFmtId="4" fontId="4" fillId="3" borderId="37" xfId="0" applyNumberFormat="1" applyFont="1" applyFill="1" applyBorder="1" applyAlignment="1">
      <alignment vertical="center"/>
    </xf>
    <xf numFmtId="4" fontId="4" fillId="3" borderId="38" xfId="0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2" fillId="6" borderId="23" xfId="0" applyNumberFormat="1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4" fontId="12" fillId="6" borderId="24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14" fontId="2" fillId="3" borderId="40" xfId="0" applyNumberFormat="1" applyFont="1" applyFill="1" applyBorder="1" applyAlignment="1">
      <alignment horizontal="left" vertical="center"/>
    </xf>
    <xf numFmtId="0" fontId="2" fillId="3" borderId="4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39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4" fontId="9" fillId="3" borderId="46" xfId="0" applyNumberFormat="1" applyFont="1" applyFill="1" applyBorder="1" applyAlignment="1">
      <alignment vertical="center"/>
    </xf>
    <xf numFmtId="4" fontId="2" fillId="3" borderId="44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44" xfId="0" applyNumberFormat="1" applyFont="1" applyFill="1" applyBorder="1" applyAlignment="1">
      <alignment horizontal="right" vertical="center"/>
    </xf>
    <xf numFmtId="4" fontId="9" fillId="5" borderId="46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9" xfId="0" applyNumberFormat="1" applyFont="1" applyFill="1" applyBorder="1" applyAlignment="1" applyProtection="1">
      <alignment horizontal="right" vertical="center"/>
      <protection locked="0"/>
    </xf>
    <xf numFmtId="4" fontId="4" fillId="4" borderId="20" xfId="0" applyNumberFormat="1" applyFont="1" applyFill="1" applyBorder="1" applyAlignment="1" applyProtection="1">
      <alignment horizontal="right" vertical="center"/>
      <protection locked="0"/>
    </xf>
    <xf numFmtId="4" fontId="4" fillId="4" borderId="21" xfId="0" applyNumberFormat="1" applyFont="1" applyFill="1" applyBorder="1" applyAlignment="1" applyProtection="1">
      <alignment horizontal="right" vertical="center"/>
      <protection locked="0"/>
    </xf>
    <xf numFmtId="4" fontId="4" fillId="4" borderId="13" xfId="0" applyNumberFormat="1" applyFont="1" applyFill="1" applyBorder="1" applyAlignment="1" applyProtection="1">
      <alignment horizontal="right" vertical="center"/>
      <protection locked="0"/>
    </xf>
    <xf numFmtId="4" fontId="4" fillId="4" borderId="8" xfId="0" applyNumberFormat="1" applyFont="1" applyFill="1" applyBorder="1" applyAlignment="1" applyProtection="1">
      <alignment horizontal="right" vertical="center"/>
      <protection locked="0"/>
    </xf>
    <xf numFmtId="4" fontId="4" fillId="4" borderId="1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12" fillId="6" borderId="24" xfId="0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61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58" xfId="0" applyNumberFormat="1" applyFont="1" applyFill="1" applyBorder="1" applyAlignment="1" applyProtection="1">
      <alignment horizontal="right" vertical="center" wrapText="1"/>
    </xf>
    <xf numFmtId="2" fontId="4" fillId="4" borderId="59" xfId="0" applyNumberFormat="1" applyFont="1" applyFill="1" applyBorder="1" applyAlignment="1" applyProtection="1">
      <alignment horizontal="left" vertical="center" wrapText="1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2" fontId="4" fillId="4" borderId="8" xfId="0" applyNumberFormat="1" applyFont="1" applyFill="1" applyBorder="1" applyAlignment="1" applyProtection="1">
      <alignment horizontal="left" vertical="center" wrapText="1"/>
    </xf>
    <xf numFmtId="2" fontId="4" fillId="4" borderId="60" xfId="0" applyNumberFormat="1" applyFont="1" applyFill="1" applyBorder="1" applyAlignment="1" applyProtection="1">
      <alignment horizontal="right" vertical="center" wrapText="1"/>
    </xf>
    <xf numFmtId="2" fontId="4" fillId="4" borderId="62" xfId="0" applyNumberFormat="1" applyFont="1" applyFill="1" applyBorder="1" applyAlignment="1" applyProtection="1">
      <alignment horizontal="left" vertical="center" wrapText="1"/>
    </xf>
    <xf numFmtId="0" fontId="9" fillId="5" borderId="50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5" borderId="5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50" xfId="0" applyFont="1" applyFill="1" applyBorder="1" applyAlignment="1">
      <alignment vertical="center"/>
    </xf>
    <xf numFmtId="0" fontId="9" fillId="3" borderId="51" xfId="0" applyFont="1" applyFill="1" applyBorder="1" applyAlignment="1">
      <alignment vertical="center"/>
    </xf>
    <xf numFmtId="0" fontId="9" fillId="3" borderId="52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justify" vertical="center" wrapText="1"/>
    </xf>
    <xf numFmtId="0" fontId="8" fillId="5" borderId="34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justify" vertical="center" wrapText="1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zoomScaleNormal="100" workbookViewId="0">
      <selection activeCell="E14" sqref="E14"/>
    </sheetView>
  </sheetViews>
  <sheetFormatPr defaultColWidth="8.85546875" defaultRowHeight="15" x14ac:dyDescent="0.25"/>
  <cols>
    <col min="1" max="1" width="2.7109375" style="2" customWidth="1"/>
    <col min="2" max="2" width="3.28515625" style="1" customWidth="1"/>
    <col min="3" max="3" width="10" style="1" customWidth="1"/>
    <col min="4" max="4" width="70.5703125" style="1" customWidth="1"/>
    <col min="5" max="5" width="23.28515625" style="1" customWidth="1"/>
    <col min="6" max="6" width="23.28515625" style="5" customWidth="1"/>
    <col min="7" max="7" width="7.5703125" style="1" bestFit="1" customWidth="1"/>
    <col min="8" max="8" width="14.42578125" style="1" customWidth="1"/>
    <col min="9" max="9" width="53.5703125" style="2" customWidth="1"/>
    <col min="10" max="16384" width="8.85546875" style="1"/>
  </cols>
  <sheetData>
    <row r="1" spans="2:8" s="2" customFormat="1" ht="45" customHeight="1" x14ac:dyDescent="0.25">
      <c r="B1" s="97" t="s">
        <v>40</v>
      </c>
      <c r="C1" s="97"/>
      <c r="D1" s="97"/>
      <c r="E1" s="97"/>
      <c r="F1" s="97"/>
      <c r="G1" s="97"/>
      <c r="H1" s="97"/>
    </row>
    <row r="2" spans="2:8" s="2" customFormat="1" ht="30" customHeight="1" x14ac:dyDescent="0.25">
      <c r="B2" s="96" t="s">
        <v>7</v>
      </c>
      <c r="C2" s="96"/>
      <c r="D2" s="98" t="s">
        <v>2</v>
      </c>
      <c r="E2" s="98"/>
      <c r="F2" s="98"/>
      <c r="G2" s="98"/>
      <c r="H2" s="98"/>
    </row>
    <row r="3" spans="2:8" s="2" customFormat="1" x14ac:dyDescent="0.25">
      <c r="B3" s="96" t="s">
        <v>0</v>
      </c>
      <c r="C3" s="96"/>
      <c r="D3" s="99" t="s">
        <v>1</v>
      </c>
      <c r="E3" s="99"/>
      <c r="F3" s="99"/>
      <c r="G3" s="99"/>
      <c r="H3" s="99"/>
    </row>
    <row r="4" spans="2:8" s="2" customFormat="1" x14ac:dyDescent="0.25">
      <c r="B4" s="96" t="s">
        <v>36</v>
      </c>
      <c r="C4" s="96"/>
      <c r="D4" s="64"/>
      <c r="E4" s="65" t="s">
        <v>13</v>
      </c>
      <c r="F4" s="65" t="s">
        <v>14</v>
      </c>
      <c r="G4" s="29" t="s">
        <v>8</v>
      </c>
      <c r="H4" s="66"/>
    </row>
    <row r="5" spans="2:8" s="2" customFormat="1" ht="24" customHeight="1" x14ac:dyDescent="0.25">
      <c r="B5" s="53"/>
      <c r="C5" s="53"/>
      <c r="D5" s="53"/>
      <c r="G5" s="53"/>
      <c r="H5" s="53"/>
    </row>
    <row r="6" spans="2:8" s="2" customFormat="1" ht="21" customHeight="1" x14ac:dyDescent="0.25">
      <c r="B6" s="58"/>
      <c r="C6" s="58"/>
      <c r="D6" s="58"/>
      <c r="E6" s="59" t="s">
        <v>48</v>
      </c>
      <c r="F6" s="59" t="s">
        <v>49</v>
      </c>
      <c r="G6" s="24"/>
      <c r="H6" s="24"/>
    </row>
    <row r="7" spans="2:8" s="2" customFormat="1" ht="21" customHeight="1" x14ac:dyDescent="0.25">
      <c r="B7" s="89" t="s">
        <v>41</v>
      </c>
      <c r="C7" s="90"/>
      <c r="D7" s="91"/>
      <c r="E7" s="56">
        <f>'A - soupis dodávek'!H12</f>
        <v>0</v>
      </c>
      <c r="F7" s="62">
        <f>'A - soupis dodávek'!K12</f>
        <v>0</v>
      </c>
      <c r="G7" s="60"/>
      <c r="H7" s="61"/>
    </row>
    <row r="8" spans="2:8" s="2" customFormat="1" ht="21" customHeight="1" x14ac:dyDescent="0.25">
      <c r="B8" s="89" t="s">
        <v>42</v>
      </c>
      <c r="C8" s="90"/>
      <c r="D8" s="91"/>
      <c r="E8" s="56">
        <f>'B - servisní práce'!I18</f>
        <v>0</v>
      </c>
      <c r="F8" s="56">
        <f>E8*1.21</f>
        <v>0</v>
      </c>
      <c r="G8" s="60"/>
      <c r="H8" s="61"/>
    </row>
    <row r="9" spans="2:8" s="2" customFormat="1" ht="21" customHeight="1" x14ac:dyDescent="0.25">
      <c r="B9" s="55"/>
      <c r="C9" s="92" t="s">
        <v>47</v>
      </c>
      <c r="D9" s="93"/>
      <c r="E9" s="57">
        <f>'B - servisní práce'!I15</f>
        <v>0</v>
      </c>
      <c r="F9" s="57">
        <f t="shared" ref="F9:F11" si="0">E9*1.21</f>
        <v>0</v>
      </c>
      <c r="G9" s="60"/>
      <c r="H9" s="61"/>
    </row>
    <row r="10" spans="2:8" s="2" customFormat="1" ht="21" customHeight="1" x14ac:dyDescent="0.25">
      <c r="B10" s="54"/>
      <c r="C10" s="94" t="s">
        <v>56</v>
      </c>
      <c r="D10" s="95"/>
      <c r="E10" s="57">
        <f>'B - servisní práce'!L15</f>
        <v>0</v>
      </c>
      <c r="F10" s="57">
        <f t="shared" si="0"/>
        <v>0</v>
      </c>
      <c r="G10" s="60"/>
      <c r="H10" s="61"/>
    </row>
    <row r="11" spans="2:8" s="2" customFormat="1" ht="21" customHeight="1" x14ac:dyDescent="0.25">
      <c r="B11" s="54"/>
      <c r="C11" s="94" t="s">
        <v>57</v>
      </c>
      <c r="D11" s="95"/>
      <c r="E11" s="57">
        <f>'B - servisní práce'!N15</f>
        <v>0</v>
      </c>
      <c r="F11" s="57">
        <f t="shared" si="0"/>
        <v>0</v>
      </c>
      <c r="G11" s="60"/>
      <c r="H11" s="61"/>
    </row>
    <row r="12" spans="2:8" s="2" customFormat="1" ht="36" customHeight="1" x14ac:dyDescent="0.25">
      <c r="B12" s="85" t="s">
        <v>50</v>
      </c>
      <c r="C12" s="86"/>
      <c r="D12" s="87"/>
      <c r="E12" s="63">
        <f>E7+E8</f>
        <v>0</v>
      </c>
      <c r="F12" s="63">
        <f>F7+F8</f>
        <v>0</v>
      </c>
      <c r="G12" s="60"/>
      <c r="H12" s="61"/>
    </row>
    <row r="13" spans="2:8" ht="30.6" customHeight="1" x14ac:dyDescent="0.25">
      <c r="B13" s="2"/>
      <c r="C13" s="88"/>
      <c r="D13" s="88"/>
      <c r="E13" s="2"/>
      <c r="F13" s="4"/>
      <c r="G13" s="2"/>
      <c r="H13" s="2"/>
    </row>
    <row r="14" spans="2:8" x14ac:dyDescent="0.25">
      <c r="B14" s="2"/>
      <c r="C14" s="88"/>
      <c r="D14" s="88"/>
      <c r="E14" s="2"/>
      <c r="F14" s="4"/>
      <c r="G14" s="2"/>
      <c r="H14" s="2"/>
    </row>
  </sheetData>
  <sheetProtection algorithmName="SHA-512" hashValue="w/KZD4Q9/tR2n9jTRAW9rIN0A0zJeN2v8RXS17UnpJNFK8AR+1mNQd3GNGqjHeZB3D619l1ICY0TNyX/68P1Vw==" saltValue="79zVFh/xTL3T6Uw4uqLF+Q==" spinCount="100000" sheet="1" objects="1" scenarios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ageMargins left="0.39370078740157483" right="0.39370078740157483" top="0.59055118110236227" bottom="0.59055118110236227" header="0.31496062992125984" footer="0.31496062992125984"/>
  <pageSetup paperSize="9" scale="91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zoomScaleNormal="100" workbookViewId="0">
      <selection activeCell="F15" sqref="F15"/>
    </sheetView>
  </sheetViews>
  <sheetFormatPr defaultColWidth="8.85546875" defaultRowHeight="15" x14ac:dyDescent="0.25"/>
  <cols>
    <col min="1" max="1" width="2.7109375" style="2" customWidth="1"/>
    <col min="2" max="2" width="6.7109375" style="1" customWidth="1"/>
    <col min="3" max="3" width="10" style="1" customWidth="1"/>
    <col min="4" max="4" width="67.7109375" style="1" customWidth="1"/>
    <col min="5" max="5" width="5.28515625" style="1" customWidth="1"/>
    <col min="6" max="6" width="10" style="1" customWidth="1"/>
    <col min="7" max="7" width="16.140625" style="5" customWidth="1"/>
    <col min="8" max="8" width="17.28515625" style="1" customWidth="1"/>
    <col min="9" max="9" width="1.7109375" style="1" customWidth="1"/>
    <col min="10" max="10" width="13.28515625" style="1" bestFit="1" customWidth="1"/>
    <col min="11" max="11" width="17.28515625" style="1" customWidth="1"/>
    <col min="12" max="12" width="53.5703125" style="2" customWidth="1"/>
    <col min="13" max="16384" width="8.85546875" style="1"/>
  </cols>
  <sheetData>
    <row r="1" spans="2:11" ht="45" customHeight="1" x14ac:dyDescent="0.25">
      <c r="B1" s="97" t="s">
        <v>26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30" customHeight="1" x14ac:dyDescent="0.25">
      <c r="B2" s="96" t="s">
        <v>7</v>
      </c>
      <c r="C2" s="96"/>
      <c r="D2" s="98" t="str">
        <f>'Souhrnný list'!D2:H2</f>
        <v>Komplexní monitorovací systém životních funkcí pro Oblastní nemocnici Náchod</v>
      </c>
      <c r="E2" s="98"/>
      <c r="F2" s="98"/>
      <c r="G2" s="98"/>
      <c r="H2" s="98"/>
      <c r="I2" s="98"/>
      <c r="J2" s="98"/>
      <c r="K2" s="98"/>
    </row>
    <row r="3" spans="2:11" x14ac:dyDescent="0.25">
      <c r="B3" s="96" t="s">
        <v>0</v>
      </c>
      <c r="C3" s="96"/>
      <c r="D3" s="99" t="s">
        <v>1</v>
      </c>
      <c r="E3" s="99"/>
      <c r="F3" s="99"/>
      <c r="G3" s="99"/>
      <c r="H3" s="99"/>
      <c r="I3" s="99"/>
      <c r="J3" s="99"/>
      <c r="K3" s="99"/>
    </row>
    <row r="4" spans="2:11" x14ac:dyDescent="0.25">
      <c r="B4" s="96" t="s">
        <v>36</v>
      </c>
      <c r="C4" s="96"/>
      <c r="D4" s="51">
        <f>'Souhrnný list'!D4</f>
        <v>0</v>
      </c>
      <c r="E4" s="102" t="str">
        <f>'Souhrnný list'!E4</f>
        <v>IČO:</v>
      </c>
      <c r="F4" s="103"/>
      <c r="G4" s="102" t="str">
        <f>'Souhrnný list'!F4</f>
        <v>DIČ:</v>
      </c>
      <c r="H4" s="103"/>
      <c r="I4" s="104"/>
      <c r="J4" s="3" t="s">
        <v>8</v>
      </c>
      <c r="K4" s="52">
        <f>'Souhrnný list'!H4</f>
        <v>0</v>
      </c>
    </row>
    <row r="5" spans="2:11" ht="30" customHeight="1" x14ac:dyDescent="0.25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 x14ac:dyDescent="0.25">
      <c r="B6" s="6" t="s">
        <v>3</v>
      </c>
      <c r="C6" s="7" t="s">
        <v>4</v>
      </c>
      <c r="D6" s="7" t="s">
        <v>12</v>
      </c>
      <c r="E6" s="7" t="s">
        <v>15</v>
      </c>
      <c r="F6" s="6" t="s">
        <v>17</v>
      </c>
      <c r="G6" s="6" t="s">
        <v>19</v>
      </c>
      <c r="H6" s="6" t="s">
        <v>18</v>
      </c>
      <c r="I6" s="17"/>
      <c r="J6" s="6" t="s">
        <v>20</v>
      </c>
      <c r="K6" s="6" t="s">
        <v>24</v>
      </c>
    </row>
    <row r="7" spans="2:11" ht="30" customHeight="1" x14ac:dyDescent="0.25">
      <c r="B7" s="10">
        <v>1</v>
      </c>
      <c r="C7" s="8" t="s">
        <v>5</v>
      </c>
      <c r="D7" s="9" t="s">
        <v>6</v>
      </c>
      <c r="E7" s="10" t="s">
        <v>16</v>
      </c>
      <c r="F7" s="11">
        <v>11</v>
      </c>
      <c r="G7" s="67"/>
      <c r="H7" s="12">
        <f>F7*G7</f>
        <v>0</v>
      </c>
      <c r="I7" s="18"/>
      <c r="J7" s="67"/>
      <c r="K7" s="12">
        <f>H7*((100+J7)/100)</f>
        <v>0</v>
      </c>
    </row>
    <row r="8" spans="2:11" ht="30" customHeight="1" x14ac:dyDescent="0.25">
      <c r="B8" s="10">
        <v>2</v>
      </c>
      <c r="C8" s="8" t="s">
        <v>9</v>
      </c>
      <c r="D8" s="9" t="s">
        <v>33</v>
      </c>
      <c r="E8" s="10" t="s">
        <v>16</v>
      </c>
      <c r="F8" s="11">
        <v>55</v>
      </c>
      <c r="G8" s="67"/>
      <c r="H8" s="12">
        <f t="shared" ref="H8:H11" si="0">F8*G8</f>
        <v>0</v>
      </c>
      <c r="I8" s="18"/>
      <c r="J8" s="67"/>
      <c r="K8" s="12">
        <f t="shared" ref="K8:K11" si="1">H8*((100+J8)/100)</f>
        <v>0</v>
      </c>
    </row>
    <row r="9" spans="2:11" ht="30" customHeight="1" x14ac:dyDescent="0.25">
      <c r="B9" s="10">
        <v>3</v>
      </c>
      <c r="C9" s="8" t="s">
        <v>10</v>
      </c>
      <c r="D9" s="9" t="s">
        <v>34</v>
      </c>
      <c r="E9" s="10" t="s">
        <v>16</v>
      </c>
      <c r="F9" s="11">
        <v>6</v>
      </c>
      <c r="G9" s="67"/>
      <c r="H9" s="12">
        <f t="shared" ref="H9" si="2">F9*G9</f>
        <v>0</v>
      </c>
      <c r="I9" s="18"/>
      <c r="J9" s="67"/>
      <c r="K9" s="12">
        <f t="shared" ref="K9" si="3">H9*((100+J9)/100)</f>
        <v>0</v>
      </c>
    </row>
    <row r="10" spans="2:11" ht="30" customHeight="1" x14ac:dyDescent="0.25">
      <c r="B10" s="10">
        <v>4</v>
      </c>
      <c r="C10" s="8" t="s">
        <v>11</v>
      </c>
      <c r="D10" s="9" t="s">
        <v>32</v>
      </c>
      <c r="E10" s="10" t="s">
        <v>16</v>
      </c>
      <c r="F10" s="11">
        <v>18</v>
      </c>
      <c r="G10" s="67"/>
      <c r="H10" s="12">
        <f t="shared" si="0"/>
        <v>0</v>
      </c>
      <c r="I10" s="18"/>
      <c r="J10" s="67"/>
      <c r="K10" s="12">
        <f t="shared" si="1"/>
        <v>0</v>
      </c>
    </row>
    <row r="11" spans="2:11" ht="30" customHeight="1" x14ac:dyDescent="0.25">
      <c r="B11" s="10">
        <v>5</v>
      </c>
      <c r="C11" s="8"/>
      <c r="D11" s="9" t="s">
        <v>35</v>
      </c>
      <c r="E11" s="10" t="s">
        <v>16</v>
      </c>
      <c r="F11" s="11">
        <v>1</v>
      </c>
      <c r="G11" s="67"/>
      <c r="H11" s="12">
        <f t="shared" si="0"/>
        <v>0</v>
      </c>
      <c r="I11" s="18"/>
      <c r="J11" s="67"/>
      <c r="K11" s="12">
        <f t="shared" si="1"/>
        <v>0</v>
      </c>
    </row>
    <row r="12" spans="2:11" ht="30" customHeight="1" x14ac:dyDescent="0.25">
      <c r="B12" s="100" t="s">
        <v>21</v>
      </c>
      <c r="C12" s="101"/>
      <c r="D12" s="101"/>
      <c r="E12" s="13"/>
      <c r="F12" s="13"/>
      <c r="G12" s="14" t="s">
        <v>22</v>
      </c>
      <c r="H12" s="15">
        <f>SUM(H7:H11)</f>
        <v>0</v>
      </c>
      <c r="I12" s="16"/>
      <c r="J12" s="14" t="s">
        <v>23</v>
      </c>
      <c r="K12" s="15">
        <f>SUM(K7:K11)</f>
        <v>0</v>
      </c>
    </row>
    <row r="13" spans="2:11" x14ac:dyDescent="0.25">
      <c r="B13" s="2"/>
      <c r="C13" s="2"/>
      <c r="D13" s="2"/>
      <c r="E13" s="2"/>
      <c r="F13" s="2"/>
      <c r="G13" s="4"/>
      <c r="H13" s="2"/>
      <c r="I13" s="2"/>
      <c r="J13" s="2"/>
      <c r="K13" s="2"/>
    </row>
    <row r="14" spans="2:11" ht="18" customHeight="1" x14ac:dyDescent="0.25">
      <c r="B14" s="2" t="s">
        <v>25</v>
      </c>
      <c r="C14" s="2"/>
      <c r="D14" s="2"/>
      <c r="E14" s="2"/>
      <c r="F14" s="2"/>
      <c r="G14" s="4"/>
      <c r="H14" s="2"/>
      <c r="I14" s="2"/>
      <c r="J14" s="2"/>
      <c r="K14" s="2"/>
    </row>
    <row r="15" spans="2:11" ht="18" customHeight="1" x14ac:dyDescent="0.25">
      <c r="B15" s="2" t="s">
        <v>60</v>
      </c>
      <c r="C15" s="2"/>
      <c r="D15" s="2"/>
      <c r="E15" s="2"/>
      <c r="F15" s="2"/>
      <c r="G15" s="4"/>
      <c r="H15" s="2"/>
      <c r="I15" s="2"/>
      <c r="J15" s="2"/>
      <c r="K15" s="2"/>
    </row>
    <row r="16" spans="2:11" ht="30" customHeight="1" x14ac:dyDescent="0.25">
      <c r="B16" s="2"/>
      <c r="C16" s="2"/>
      <c r="D16" s="2"/>
      <c r="E16" s="2"/>
      <c r="F16" s="2"/>
      <c r="G16" s="4"/>
      <c r="H16" s="2"/>
      <c r="I16" s="2"/>
      <c r="J16" s="2"/>
      <c r="K16" s="2"/>
    </row>
  </sheetData>
  <sheetProtection algorithmName="SHA-512" hashValue="pO6E6WGuLGB2gI24KIvzn/Q0yx/Q0iSVi7loe2v1772xMktwfYI+U1gOpkkbwQviT7tDz4gEJq41llI4kEvvFw==" saltValue="AovpPD3N0X2IfI/fulxj0A==" spinCount="100000" sheet="1" objects="1" scenarios="1" formatColumns="0" formatRows="0"/>
  <mergeCells count="9">
    <mergeCell ref="B12:D12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84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2"/>
  <sheetViews>
    <sheetView tabSelected="1" topLeftCell="E10" zoomScaleNormal="100" workbookViewId="0">
      <selection activeCell="B1" sqref="B1:N1"/>
    </sheetView>
  </sheetViews>
  <sheetFormatPr defaultColWidth="8.85546875" defaultRowHeight="15" x14ac:dyDescent="0.25"/>
  <cols>
    <col min="1" max="1" width="2.7109375" style="2" customWidth="1"/>
    <col min="2" max="2" width="6.7109375" style="1" customWidth="1"/>
    <col min="3" max="3" width="10" style="1" customWidth="1"/>
    <col min="4" max="4" width="67.7109375" style="1" customWidth="1"/>
    <col min="5" max="5" width="14.42578125" style="1" customWidth="1"/>
    <col min="6" max="6" width="5" style="1" bestFit="1" customWidth="1"/>
    <col min="7" max="7" width="4.28515625" style="1" customWidth="1"/>
    <col min="8" max="8" width="5.28515625" style="1" bestFit="1" customWidth="1"/>
    <col min="9" max="9" width="17.28515625" style="1" customWidth="1"/>
    <col min="10" max="10" width="1.140625" style="1" customWidth="1"/>
    <col min="11" max="11" width="14.42578125" style="1" customWidth="1"/>
    <col min="12" max="12" width="17.28515625" style="5" customWidth="1"/>
    <col min="13" max="13" width="14.42578125" style="1" customWidth="1"/>
    <col min="14" max="14" width="17.28515625" style="1" customWidth="1"/>
    <col min="15" max="15" width="17.7109375" style="2" customWidth="1"/>
    <col min="16" max="16384" width="8.85546875" style="1"/>
  </cols>
  <sheetData>
    <row r="1" spans="2:14" ht="45" customHeight="1" x14ac:dyDescent="0.25">
      <c r="B1" s="97" t="s">
        <v>37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4" ht="30" customHeight="1" x14ac:dyDescent="0.25">
      <c r="B2" s="96" t="s">
        <v>7</v>
      </c>
      <c r="C2" s="96"/>
      <c r="D2" s="129" t="str">
        <f>'Souhrnný list'!D2:H2</f>
        <v>Komplexní monitorovací systém životních funkcí pro Oblastní nemocnici Náchod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x14ac:dyDescent="0.25">
      <c r="B3" s="96" t="s">
        <v>0</v>
      </c>
      <c r="C3" s="96"/>
      <c r="D3" s="131" t="s">
        <v>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2:14" x14ac:dyDescent="0.25">
      <c r="B4" s="96" t="s">
        <v>36</v>
      </c>
      <c r="C4" s="96"/>
      <c r="D4" s="47">
        <f>'Souhrnný list'!D4</f>
        <v>0</v>
      </c>
      <c r="E4" s="48" t="str">
        <f>'Souhrnný list'!E4</f>
        <v>IČO:</v>
      </c>
      <c r="F4" s="133" t="str">
        <f>'Souhrnný list'!F4</f>
        <v>DIČ:</v>
      </c>
      <c r="G4" s="134"/>
      <c r="H4" s="134"/>
      <c r="I4" s="134"/>
      <c r="J4" s="50"/>
      <c r="K4" s="42" t="s">
        <v>8</v>
      </c>
      <c r="L4" s="49">
        <f>'Souhrnný list'!H4</f>
        <v>0</v>
      </c>
      <c r="M4" s="133"/>
      <c r="N4" s="134"/>
    </row>
    <row r="5" spans="2:14" ht="14.45" customHeight="1" thickBot="1" x14ac:dyDescent="0.3">
      <c r="B5" s="2"/>
      <c r="C5" s="2"/>
      <c r="D5" s="2"/>
      <c r="E5" s="2"/>
      <c r="F5" s="2"/>
      <c r="G5" s="74"/>
      <c r="H5" s="74"/>
      <c r="I5" s="2"/>
      <c r="J5" s="2"/>
      <c r="K5" s="2"/>
      <c r="L5" s="4"/>
      <c r="M5" s="2"/>
      <c r="N5" s="2"/>
    </row>
    <row r="6" spans="2:14" s="2" customFormat="1" ht="30" customHeight="1" x14ac:dyDescent="0.3">
      <c r="B6" s="30"/>
      <c r="E6" s="135" t="s">
        <v>27</v>
      </c>
      <c r="F6" s="107"/>
      <c r="G6" s="107"/>
      <c r="H6" s="107"/>
      <c r="I6" s="108"/>
      <c r="J6" s="33"/>
      <c r="K6" s="135" t="s">
        <v>44</v>
      </c>
      <c r="L6" s="108"/>
      <c r="M6" s="107" t="s">
        <v>45</v>
      </c>
      <c r="N6" s="108"/>
    </row>
    <row r="7" spans="2:14" s="2" customFormat="1" ht="45" customHeight="1" x14ac:dyDescent="0.25">
      <c r="B7" s="43" t="s">
        <v>46</v>
      </c>
      <c r="E7" s="122" t="s">
        <v>61</v>
      </c>
      <c r="F7" s="109"/>
      <c r="G7" s="109"/>
      <c r="H7" s="109"/>
      <c r="I7" s="110"/>
      <c r="J7" s="34"/>
      <c r="K7" s="122" t="s">
        <v>29</v>
      </c>
      <c r="L7" s="110"/>
      <c r="M7" s="109" t="s">
        <v>62</v>
      </c>
      <c r="N7" s="110"/>
    </row>
    <row r="8" spans="2:14" s="2" customFormat="1" ht="15" customHeight="1" x14ac:dyDescent="0.25">
      <c r="B8" s="115" t="s">
        <v>3</v>
      </c>
      <c r="C8" s="125" t="s">
        <v>4</v>
      </c>
      <c r="D8" s="127" t="s">
        <v>12</v>
      </c>
      <c r="E8" s="113" t="s">
        <v>55</v>
      </c>
      <c r="F8" s="117" t="s">
        <v>51</v>
      </c>
      <c r="G8" s="118"/>
      <c r="H8" s="119"/>
      <c r="I8" s="31" t="s">
        <v>28</v>
      </c>
      <c r="J8" s="35"/>
      <c r="K8" s="113" t="s">
        <v>30</v>
      </c>
      <c r="L8" s="31" t="s">
        <v>28</v>
      </c>
      <c r="M8" s="111" t="s">
        <v>31</v>
      </c>
      <c r="N8" s="31" t="s">
        <v>28</v>
      </c>
    </row>
    <row r="9" spans="2:14" s="2" customFormat="1" ht="57" customHeight="1" thickBot="1" x14ac:dyDescent="0.3">
      <c r="B9" s="116"/>
      <c r="C9" s="126"/>
      <c r="D9" s="128"/>
      <c r="E9" s="114"/>
      <c r="F9" s="120"/>
      <c r="G9" s="121"/>
      <c r="H9" s="112"/>
      <c r="I9" s="28" t="s">
        <v>54</v>
      </c>
      <c r="J9" s="36"/>
      <c r="K9" s="114"/>
      <c r="L9" s="28" t="s">
        <v>58</v>
      </c>
      <c r="M9" s="112"/>
      <c r="N9" s="28" t="s">
        <v>59</v>
      </c>
    </row>
    <row r="10" spans="2:14" s="2" customFormat="1" ht="30" customHeight="1" x14ac:dyDescent="0.25">
      <c r="B10" s="10">
        <v>1</v>
      </c>
      <c r="C10" s="8" t="s">
        <v>5</v>
      </c>
      <c r="D10" s="9" t="s">
        <v>6</v>
      </c>
      <c r="E10" s="68"/>
      <c r="F10" s="79" t="s">
        <v>52</v>
      </c>
      <c r="G10" s="76"/>
      <c r="H10" s="80" t="s">
        <v>53</v>
      </c>
      <c r="I10" s="26">
        <f>IFERROR((1/G10)*5*E10,0)</f>
        <v>0</v>
      </c>
      <c r="J10" s="39"/>
      <c r="K10" s="68"/>
      <c r="L10" s="26">
        <f>K10*200</f>
        <v>0</v>
      </c>
      <c r="M10" s="71"/>
      <c r="N10" s="26">
        <f>M10*8000</f>
        <v>0</v>
      </c>
    </row>
    <row r="11" spans="2:14" s="2" customFormat="1" ht="30" customHeight="1" x14ac:dyDescent="0.25">
      <c r="B11" s="10">
        <v>2</v>
      </c>
      <c r="C11" s="8" t="s">
        <v>9</v>
      </c>
      <c r="D11" s="9" t="s">
        <v>33</v>
      </c>
      <c r="E11" s="69"/>
      <c r="F11" s="81" t="s">
        <v>52</v>
      </c>
      <c r="G11" s="77"/>
      <c r="H11" s="82" t="s">
        <v>53</v>
      </c>
      <c r="I11" s="26">
        <f t="shared" ref="I11:I14" si="0">IFERROR((1/G11)*5*E11,0)</f>
        <v>0</v>
      </c>
      <c r="J11" s="40"/>
      <c r="K11" s="69"/>
      <c r="L11" s="26">
        <f t="shared" ref="L11:L14" si="1">K11*200</f>
        <v>0</v>
      </c>
      <c r="M11" s="72"/>
      <c r="N11" s="26">
        <f t="shared" ref="N11:N14" si="2">M11*8000</f>
        <v>0</v>
      </c>
    </row>
    <row r="12" spans="2:14" s="2" customFormat="1" ht="30" customHeight="1" x14ac:dyDescent="0.25">
      <c r="B12" s="10">
        <v>3</v>
      </c>
      <c r="C12" s="8" t="s">
        <v>10</v>
      </c>
      <c r="D12" s="9" t="s">
        <v>34</v>
      </c>
      <c r="E12" s="69"/>
      <c r="F12" s="81" t="s">
        <v>52</v>
      </c>
      <c r="G12" s="77"/>
      <c r="H12" s="82" t="s">
        <v>53</v>
      </c>
      <c r="I12" s="26">
        <f t="shared" si="0"/>
        <v>0</v>
      </c>
      <c r="J12" s="40"/>
      <c r="K12" s="69"/>
      <c r="L12" s="26">
        <f t="shared" si="1"/>
        <v>0</v>
      </c>
      <c r="M12" s="72"/>
      <c r="N12" s="26">
        <f t="shared" si="2"/>
        <v>0</v>
      </c>
    </row>
    <row r="13" spans="2:14" s="2" customFormat="1" ht="30" customHeight="1" x14ac:dyDescent="0.25">
      <c r="B13" s="10">
        <v>4</v>
      </c>
      <c r="C13" s="8" t="s">
        <v>11</v>
      </c>
      <c r="D13" s="9" t="s">
        <v>32</v>
      </c>
      <c r="E13" s="69"/>
      <c r="F13" s="81" t="s">
        <v>52</v>
      </c>
      <c r="G13" s="77"/>
      <c r="H13" s="82" t="s">
        <v>53</v>
      </c>
      <c r="I13" s="26">
        <f t="shared" si="0"/>
        <v>0</v>
      </c>
      <c r="J13" s="40"/>
      <c r="K13" s="69"/>
      <c r="L13" s="26">
        <f t="shared" si="1"/>
        <v>0</v>
      </c>
      <c r="M13" s="72"/>
      <c r="N13" s="26">
        <f t="shared" si="2"/>
        <v>0</v>
      </c>
    </row>
    <row r="14" spans="2:14" s="2" customFormat="1" ht="30" customHeight="1" thickBot="1" x14ac:dyDescent="0.3">
      <c r="B14" s="10">
        <v>5</v>
      </c>
      <c r="C14" s="8"/>
      <c r="D14" s="9" t="s">
        <v>35</v>
      </c>
      <c r="E14" s="70"/>
      <c r="F14" s="83" t="s">
        <v>52</v>
      </c>
      <c r="G14" s="78"/>
      <c r="H14" s="84" t="s">
        <v>53</v>
      </c>
      <c r="I14" s="26">
        <f t="shared" si="0"/>
        <v>0</v>
      </c>
      <c r="J14" s="41"/>
      <c r="K14" s="70"/>
      <c r="L14" s="26">
        <f t="shared" si="1"/>
        <v>0</v>
      </c>
      <c r="M14" s="73"/>
      <c r="N14" s="26">
        <f t="shared" si="2"/>
        <v>0</v>
      </c>
    </row>
    <row r="15" spans="2:14" s="2" customFormat="1" ht="30" customHeight="1" thickBot="1" x14ac:dyDescent="0.3">
      <c r="B15" s="123" t="s">
        <v>43</v>
      </c>
      <c r="C15" s="124"/>
      <c r="D15" s="124"/>
      <c r="E15" s="23"/>
      <c r="F15" s="22"/>
      <c r="G15" s="22"/>
      <c r="H15" s="22"/>
      <c r="I15" s="27">
        <f>SUM(I10:I14)</f>
        <v>0</v>
      </c>
      <c r="J15" s="37"/>
      <c r="K15" s="21"/>
      <c r="L15" s="27">
        <f>SUM(L10:L14)</f>
        <v>0</v>
      </c>
      <c r="M15" s="20"/>
      <c r="N15" s="27">
        <f>SUM(N10:N14)</f>
        <v>0</v>
      </c>
    </row>
    <row r="16" spans="2:14" ht="30.75" thickBot="1" x14ac:dyDescent="0.3">
      <c r="B16" s="2"/>
      <c r="C16" s="2"/>
      <c r="D16" s="2"/>
      <c r="E16" s="2"/>
      <c r="F16" s="2"/>
      <c r="G16" s="74"/>
      <c r="H16" s="74"/>
      <c r="I16" s="25" t="s">
        <v>28</v>
      </c>
      <c r="J16" s="38"/>
      <c r="L16" s="25" t="s">
        <v>28</v>
      </c>
      <c r="N16" s="25" t="s">
        <v>28</v>
      </c>
    </row>
    <row r="17" spans="2:14" ht="15.75" thickBot="1" x14ac:dyDescent="0.3">
      <c r="B17" s="2"/>
      <c r="C17" s="2"/>
      <c r="D17" s="2"/>
      <c r="E17" s="2"/>
      <c r="F17" s="2"/>
      <c r="G17" s="74"/>
      <c r="H17" s="74"/>
      <c r="I17" s="32"/>
      <c r="J17" s="32"/>
      <c r="K17" s="2"/>
      <c r="L17" s="32"/>
      <c r="M17" s="2"/>
      <c r="N17" s="32"/>
    </row>
    <row r="18" spans="2:14" s="2" customFormat="1" ht="30" customHeight="1" thickBot="1" x14ac:dyDescent="0.3">
      <c r="B18" s="105" t="s">
        <v>38</v>
      </c>
      <c r="C18" s="106"/>
      <c r="D18" s="106"/>
      <c r="E18" s="106"/>
      <c r="F18" s="106"/>
      <c r="G18" s="75"/>
      <c r="H18" s="75"/>
      <c r="I18" s="44">
        <f>I15+L15+N15</f>
        <v>0</v>
      </c>
      <c r="J18" s="46"/>
      <c r="K18" s="45" t="s">
        <v>39</v>
      </c>
      <c r="L18" s="4"/>
    </row>
    <row r="19" spans="2:14" s="2" customFormat="1" ht="30.6" customHeight="1" x14ac:dyDescent="0.25">
      <c r="G19" s="74"/>
      <c r="H19" s="74"/>
      <c r="L19" s="4"/>
    </row>
    <row r="20" spans="2:14" s="2" customFormat="1" ht="18" customHeight="1" x14ac:dyDescent="0.25">
      <c r="B20" s="19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spans="2:14" s="2" customFormat="1" ht="18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  <c r="N21" s="1"/>
    </row>
    <row r="22" spans="2:14" ht="18" customHeight="1" x14ac:dyDescent="0.25"/>
  </sheetData>
  <sheetProtection algorithmName="SHA-512" hashValue="rcZ90uRU5ahYqu4m4LfXFflvB+KG9kIQLCAb+pVDKInFv8iP5kOQxkEKfuci6AvQc95nF4HUbF7qeHaMLzLplQ==" saltValue="GyNwRtsa23oaeigOyWMGTQ==" spinCount="100000" sheet="1" objects="1" scenarios="1" formatColumns="0" formatRows="0"/>
  <mergeCells count="23">
    <mergeCell ref="B4:C4"/>
    <mergeCell ref="B15:D15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8:F18"/>
    <mergeCell ref="M6:N6"/>
    <mergeCell ref="M7:N7"/>
    <mergeCell ref="M8:M9"/>
    <mergeCell ref="E8:E9"/>
    <mergeCell ref="B8:B9"/>
    <mergeCell ref="F8:H9"/>
    <mergeCell ref="E7:I7"/>
  </mergeCells>
  <pageMargins left="0.39370078740157483" right="0.39370078740157483" top="0.59055118110236227" bottom="0.59055118110236227" header="0.31496062992125984" footer="0.31496062992125984"/>
  <pageSetup paperSize="9" scale="71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Mitrović Jana JUDr.</cp:lastModifiedBy>
  <cp:lastPrinted>2019-12-06T09:38:31Z</cp:lastPrinted>
  <dcterms:created xsi:type="dcterms:W3CDTF">2019-10-21T13:53:46Z</dcterms:created>
  <dcterms:modified xsi:type="dcterms:W3CDTF">2019-12-06T09:43:23Z</dcterms:modified>
</cp:coreProperties>
</file>