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NOVAPAKA 1 - SO-01-V - NO..." sheetId="2" r:id="rId2"/>
    <sheet name="EL-Položky - EL-Položky" sheetId="3" r:id="rId3"/>
  </sheets>
  <definedNames>
    <definedName name="_xlnm.Print_Area" localSheetId="0">'Rekapitulace stavby'!$D$4:$AO$76,'Rekapitulace stavby'!$C$82:$AQ$97</definedName>
    <definedName name="_xlnm._FilterDatabase" localSheetId="1" hidden="1">'NOVAPAKA 1 - SO-01-V - NO...'!$C$139:$K$489</definedName>
    <definedName name="_xlnm.Print_Area" localSheetId="1">'NOVAPAKA 1 - SO-01-V - NO...'!$C$4:$J$76,'NOVAPAKA 1 - SO-01-V - NO...'!$C$82:$J$121,'NOVAPAKA 1 - SO-01-V - NO...'!$C$127:$K$489</definedName>
    <definedName name="_xlnm._FilterDatabase" localSheetId="2" hidden="1">'EL-Položky - EL-Položky'!$C$116:$K$130</definedName>
    <definedName name="_xlnm.Print_Area" localSheetId="2">'EL-Položky - EL-Položky'!$C$4:$J$76,'EL-Položky - EL-Položky'!$C$82:$J$98,'EL-Položky - EL-Položky'!$C$104:$K$130</definedName>
    <definedName name="_xlnm.Print_Titles" localSheetId="0">'Rekapitulace stavby'!$92:$92</definedName>
    <definedName name="_xlnm.Print_Titles" localSheetId="1">'NOVAPAKA 1 - SO-01-V - NO...'!$139:$139</definedName>
    <definedName name="_xlnm.Print_Titles" localSheetId="2">'EL-Položky - EL-Položky'!$116:$116</definedName>
  </definedNames>
  <calcPr fullCalcOnLoad="1"/>
</workbook>
</file>

<file path=xl/sharedStrings.xml><?xml version="1.0" encoding="utf-8"?>
<sst xmlns="http://schemas.openxmlformats.org/spreadsheetml/2006/main" count="4440" uniqueCount="762">
  <si>
    <t>Export Komplet</t>
  </si>
  <si>
    <t/>
  </si>
  <si>
    <t>2.0</t>
  </si>
  <si>
    <t>ZAMOK</t>
  </si>
  <si>
    <t>False</t>
  </si>
  <si>
    <t>{973fcbe6-3050-4b6e-a724-7e188d0a3846}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</si>
  <si>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</si>
  <si>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</si>
  <si>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</si>
  <si>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</si>
  <si>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</si>
  <si>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</si>
  <si>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</si>
  <si>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</si>
  <si>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</si>
  <si>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</si>
  <si>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</si>
  <si>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NOVAPAKA_-_Domov_mládeže,Gymnazium_a_SOŠ_-zateplení_objektu_a_střechy</t>
  </si>
  <si>
    <t>KSO:</t>
  </si>
  <si>
    <t>CC-CZ:</t>
  </si>
  <si>
    <t>Místo:</t>
  </si>
  <si>
    <t xml:space="preserve"> </t>
  </si>
  <si>
    <t>Datum:</t>
  </si>
  <si>
    <t>19. 2. 2019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</si>
  <si>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</si>
  <si>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</si>
  <si>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</si>
  <si>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</si>
  <si>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</si>
  <si>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</si>
  <si>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</si>
  <si>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</si>
  <si>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</si>
  <si>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</si>
  <si>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</si>
  <si>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</si>
  <si>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</si>
  <si>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</si>
  <si>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</si>
  <si>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</si>
  <si>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</si>
  <si>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</si>
  <si>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</si>
  <si>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</si>
  <si>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</si>
  <si>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</si>
  <si>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</si>
  <si>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</si>
  <si>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</si>
  <si>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</si>
  <si>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</si>
  <si>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</si>
  <si>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</si>
  <si>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</si>
  <si>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</si>
  <si>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</si>
  <si>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</si>
  <si>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</si>
  <si>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</si>
  <si>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</si>
  <si>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</si>
  <si>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</si>
  <si>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</si>
  <si>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</si>
  <si>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</si>
  <si>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</si>
  <si>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</si>
  <si>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</si>
  <si>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</si>
  <si>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</si>
  <si>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</si>
  <si>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</si>
  <si>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</si>
  <si>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</si>
  <si>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</si>
  <si>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</si>
  <si>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</si>
  <si>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</si>
  <si>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NOVAPAKA 1 - SO-01-V</t>
  </si>
  <si>
    <t>NOVAPAKA 1 - SO-01-Vlastn...</t>
  </si>
  <si>
    <t>STA</t>
  </si>
  <si>
    <t>1</t>
  </si>
  <si>
    <t>{1a07ebdc-ccf7-45fa-8771-08c79c1cbadc}</t>
  </si>
  <si>
    <t>2</t>
  </si>
  <si>
    <t>EL-Položky</t>
  </si>
  <si>
    <t>{f6047e0a-978f-4856-a520-10ac02c01380}</t>
  </si>
  <si>
    <t>KRYCÍ LIST SOUPISU PRACÍ</t>
  </si>
  <si>
    <t>Objekt:</t>
  </si>
  <si>
    <t>NOVAPAKA 1 - SO-01-V - NOVAPAKA 1 - SO-01-Vlastn...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</si>
  <si>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</si>
  <si>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</si>
  <si>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</si>
  <si>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</si>
  <si>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</si>
  <si>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</si>
  <si>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</si>
  <si>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</si>
  <si>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</si>
  <si>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</si>
  <si>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</si>
  <si>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</si>
  <si>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</si>
  <si>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</si>
  <si>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</si>
  <si>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</si>
  <si>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</si>
  <si>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731 - Ústřední vytápění - kotelny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</si>
  <si>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</si>
  <si>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</si>
  <si>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</si>
  <si>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</si>
  <si>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</si>
  <si>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783 - Dokončovací práce - nátěry</t>
  </si>
  <si>
    <t>M - Práce a dodávky M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</si>
  <si>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</si>
  <si>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</si>
  <si>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</si>
  <si>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</si>
  <si>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</si>
  <si>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</si>
  <si>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</si>
  <si>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</si>
  <si>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</si>
  <si>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</si>
  <si>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</si>
  <si>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</si>
  <si>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</si>
  <si>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</si>
  <si>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</si>
  <si>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</si>
  <si>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</si>
  <si>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</si>
  <si>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</si>
  <si>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</si>
  <si>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</si>
  <si>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</si>
  <si>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</si>
  <si>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</si>
  <si>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</si>
  <si>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2019 01</t>
  </si>
  <si>
    <t>4</t>
  </si>
  <si>
    <t>VV</t>
  </si>
  <si>
    <t>(3,6*10+11,51+47,3+14,8)*0,6*1,0</t>
  </si>
  <si>
    <t>Součet</t>
  </si>
  <si>
    <t>174101101</t>
  </si>
  <si>
    <t>Zásyp jam, šachet rýh nebo kolem objektů sypaninou se zhutněním</t>
  </si>
  <si>
    <t>3</t>
  </si>
  <si>
    <t>Svislé a kompletní konstrukce</t>
  </si>
  <si>
    <t>311235181</t>
  </si>
  <si>
    <t>Zdivo jednovrstvé z cihel broušených do P10 na tenkovrstvou maltu tl 380 mm</t>
  </si>
  <si>
    <t>m2</t>
  </si>
  <si>
    <t>6</t>
  </si>
  <si>
    <t>"zvýšení atiky" 0,2*(47,62*2+14,4*2+2,4*2)</t>
  </si>
  <si>
    <t>Úpravy povrchů, podlahy a osazování výplní</t>
  </si>
  <si>
    <t>621221121</t>
  </si>
  <si>
    <t>Montáž kontaktního zateplení vnějších podhledů z minerální vlny s kolmou orientací tl do 120 mm</t>
  </si>
  <si>
    <t>8</t>
  </si>
  <si>
    <t>"spodní strana lodžie"  2,95*0,95*77</t>
  </si>
  <si>
    <t>5</t>
  </si>
  <si>
    <t>M</t>
  </si>
  <si>
    <t>63151551.ISV</t>
  </si>
  <si>
    <t>Isover TWINNER - základní desky 120mm, ?D = 0,033 (W·m-1·K-1),1000 x 500 x 120 mm, fasádní desky pro kontaktní zateplovací systémy ETICS se zvýšenými nároky na účinnost tepelné izolace při zajištění velmi vysoké požární bezpečnosti.</t>
  </si>
  <si>
    <t>10</t>
  </si>
  <si>
    <t>215,793*1,02 "Přepočtené koeficientem množství</t>
  </si>
  <si>
    <t>621531021</t>
  </si>
  <si>
    <t>Tenkovrstvá silikonová zrnitá omítka tl. 2,0 mm včetně penetrace vnějších podhledů</t>
  </si>
  <si>
    <t>12</t>
  </si>
  <si>
    <t>7</t>
  </si>
  <si>
    <t>622143004</t>
  </si>
  <si>
    <t>Montáž omítkových samolepících začišťovacích profilů pro spojení s okenním rámem</t>
  </si>
  <si>
    <t>m</t>
  </si>
  <si>
    <t>14</t>
  </si>
  <si>
    <t>2,4*9+1,8*2*9+2,4+1,5*2+1,2+1,6*2+1,84+2,62*2+3,0*7</t>
  </si>
  <si>
    <t>0,4*2*7+1,84+2,62*2+1,2+1,6*2+1,8*2+2,07*4+1,84+2,62*2</t>
  </si>
  <si>
    <t>2,95*77+2,4*2*77+2,1*56+1,6*2*56+1,2*14+1,6*2*14</t>
  </si>
  <si>
    <t>59051476</t>
  </si>
  <si>
    <t>profil okenní začišťovací se sklovláknitou armovací tkaninou 9 mm/2,4 m</t>
  </si>
  <si>
    <t>16</t>
  </si>
  <si>
    <t>1083,07*1,05 "Přepočtené koeficientem množství</t>
  </si>
  <si>
    <t>9</t>
  </si>
  <si>
    <t>622211021</t>
  </si>
  <si>
    <t>Montáž kontaktního zateplení vnějších stěn z polystyrénových desek tl do 120 mm</t>
  </si>
  <si>
    <t>18</t>
  </si>
  <si>
    <t>(6,12+4,04)*2*(22,72-20,76)</t>
  </si>
  <si>
    <t>28376077</t>
  </si>
  <si>
    <t>deska EPS grafitová fasadní  ?=0,031  tl 120mm</t>
  </si>
  <si>
    <t>20</t>
  </si>
  <si>
    <t>39,827*1,02 "Přepočtené koeficientem množství</t>
  </si>
  <si>
    <t>11</t>
  </si>
  <si>
    <t>622211031</t>
  </si>
  <si>
    <t>Montáž kontaktního zateplení vnějších stěn z polystyrénových desek tl do 160 mm</t>
  </si>
  <si>
    <t>22</t>
  </si>
  <si>
    <t>(36,0+14,8+11,51+47,3)*1,0</t>
  </si>
  <si>
    <t>28376357.ISV</t>
  </si>
  <si>
    <t>Isover EPS PERIMETR 140mm, ?D = 0,034 (W·m-1·K-1),1250 x 600 x 160 mm, izolační desky s minimální nasákavostí pro konstrukce v přímém styku s vlhkostí a vysokým zatížením, např. základových desek apod. Maximální hloubka použití pod terénem 4,5 m.</t>
  </si>
  <si>
    <t>24</t>
  </si>
  <si>
    <t>109,61*1,02 "Přepočtené koeficientem množství</t>
  </si>
  <si>
    <t>13</t>
  </si>
  <si>
    <t>26</t>
  </si>
  <si>
    <t xml:space="preserve">"skladba 2b"  </t>
  </si>
  <si>
    <t>"pohled severozápadní"  15,12*10,82-1,2*1,6*4-3,575*1,2*3</t>
  </si>
  <si>
    <t>"pohled severovýchodní" 8,01*12,02-1,2*1,6*4-3,8*1,2*4+178,12</t>
  </si>
  <si>
    <t xml:space="preserve">"skladba 1a" </t>
  </si>
  <si>
    <t>"pohled jihozápadní"  0,5*10,92*2+0,5*7,2+3,15*2,8*10-2,4*1,8*8-2,4*1,5*2</t>
  </si>
  <si>
    <t>28376079</t>
  </si>
  <si>
    <t>deska EPS grafitová fasadní  ?=0,031 tl 160mm</t>
  </si>
  <si>
    <t>28</t>
  </si>
  <si>
    <t>622221121</t>
  </si>
  <si>
    <t>Montáž kontaktního zateplení vnějších stěn z minerální vlny s kolmou orientací tl do 120 mm</t>
  </si>
  <si>
    <t>30</t>
  </si>
  <si>
    <t>"sloupy"0,45*3*2,6*77</t>
  </si>
  <si>
    <t>32</t>
  </si>
  <si>
    <t>270,27*1,02 "Přepočtené koeficientem množství</t>
  </si>
  <si>
    <t>17</t>
  </si>
  <si>
    <t>622221131</t>
  </si>
  <si>
    <t>Montáž kontaktního zateplení vnějších stěn z minerální vlny s kolmou orientací tl do 160 mm</t>
  </si>
  <si>
    <t>34</t>
  </si>
  <si>
    <t xml:space="preserve">"skladba 2a"  </t>
  </si>
  <si>
    <t>" pohled jihozápadní"  7,3*10,3+0,5*9,84</t>
  </si>
  <si>
    <t>"pohled severozápadní"  15,12*(20,76-10,82)-1,2*1,6*3+3,575*1,2*3</t>
  </si>
  <si>
    <t>"pohled severovýchodní"  8,01*(20,76-12,02)-1,2*1,6*3</t>
  </si>
  <si>
    <t>7,2*(20,76-10,62)</t>
  </si>
  <si>
    <t xml:space="preserve">"skladba 5a"  </t>
  </si>
  <si>
    <t>"pohled jihovýchodní"  3,4*10,7+3,6*1,2*14+3,6*0,3*2+3,6*0,3</t>
  </si>
  <si>
    <t>63151554.ISV</t>
  </si>
  <si>
    <t>Isover TWINNER - základní desky 160mm, ?D = 0,033 (W·m-1·K-1),1000 x 500 x 160 mm, fasádní desky pro kontaktní zateplovací systémy ETICS se zvýšenými nároky na účinnost tepelné izolace při zajištění velmi vysoké požární bezpečnosti.</t>
  </si>
  <si>
    <t>36</t>
  </si>
  <si>
    <t>474,868*1,02 "Přepočtené koeficientem množství</t>
  </si>
  <si>
    <t>19</t>
  </si>
  <si>
    <t>622221141</t>
  </si>
  <si>
    <t>Montáž kontaktního zateplení vnějších stěn z minerální vlny s kolmou orientací tl do 200 mm</t>
  </si>
  <si>
    <t>38</t>
  </si>
  <si>
    <t>"skladba S08a"  0,65*(3,1+2,4*2)*6</t>
  </si>
  <si>
    <t>63151556.ISV</t>
  </si>
  <si>
    <t>Isover TWINNER - základní desky 200mm, ?D = 0,033 (W·m-1·K-1),1000 x 500 x 200 mm, fasádní desky pro kontaktní zateplovací systémy ETICS se zvýšenými nároky na účinnost tepelné izolace při zajištění velmi vysoké požární bezpečnosti.</t>
  </si>
  <si>
    <t>40</t>
  </si>
  <si>
    <t>30,81*1,02 "Přepočtené koeficientem množství</t>
  </si>
  <si>
    <t>622221151</t>
  </si>
  <si>
    <t>Montáž kontaktního zateplení vnějších stěn z minerální vlny s kolmou orientací tl přes 200 mm</t>
  </si>
  <si>
    <t>42</t>
  </si>
  <si>
    <t xml:space="preserve">"skladba S04a" </t>
  </si>
  <si>
    <t>"pohled jihovýchodní" 0,675*2,6*3+1,1*2,6+1,8*0,3*2+4,4*1,5</t>
  </si>
  <si>
    <t>0,675*1,6*12+3,6*2,4</t>
  </si>
  <si>
    <t>"pohled severovýchodní"  0,675*1,6*22+1,6*1,6*36</t>
  </si>
  <si>
    <t>63151543</t>
  </si>
  <si>
    <t>deska izolační minerální kontaktních fasád kolmé vlákno ?=0,041 tl 260mm</t>
  </si>
  <si>
    <t>44</t>
  </si>
  <si>
    <t>153,325*1,02 "Přepočtené koeficientem množství</t>
  </si>
  <si>
    <t>23</t>
  </si>
  <si>
    <t>622252001</t>
  </si>
  <si>
    <t>Montáž zakládacích soklových lišt kontaktního zateplení</t>
  </si>
  <si>
    <t>46</t>
  </si>
  <si>
    <t>59051653</t>
  </si>
  <si>
    <t>lišta soklová Al s okapničkou zakládací U 16cm 0,95/200cm</t>
  </si>
  <si>
    <t>48</t>
  </si>
  <si>
    <t>109,61*1,05 "Přepočtené koeficientem množství</t>
  </si>
  <si>
    <t>25</t>
  </si>
  <si>
    <t>622252002</t>
  </si>
  <si>
    <t>Montáž ostatních lišt kontaktního zateplení</t>
  </si>
  <si>
    <t>50</t>
  </si>
  <si>
    <t>1083,07+20,42*8</t>
  </si>
  <si>
    <t>59051486</t>
  </si>
  <si>
    <t>lišta rohová PVC 10/15cm s tkaninou</t>
  </si>
  <si>
    <t>52</t>
  </si>
  <si>
    <t>1246,43*1,05 "Přepočtené koeficientem množství</t>
  </si>
  <si>
    <t>27</t>
  </si>
  <si>
    <t>622511111</t>
  </si>
  <si>
    <t>Tenkovrstvá akrylátová mozaiková střednězrnná omítka včetně penetrace vnějších stěn</t>
  </si>
  <si>
    <t>54</t>
  </si>
  <si>
    <t>622531021</t>
  </si>
  <si>
    <t>Tenkovrstvá silikonová zrnitá omítka tl. 2,0 mm včetně penetrace vnějších stěn</t>
  </si>
  <si>
    <t>56</t>
  </si>
  <si>
    <t>457,078+474,868+153,325</t>
  </si>
  <si>
    <t>"výtahová šachta"( 6,12+4,04)*2*(22,72-20,76)</t>
  </si>
  <si>
    <t>29</t>
  </si>
  <si>
    <t>623531021</t>
  </si>
  <si>
    <t>Tenkovrstvá silikonová zrnitá omítka tl. 2,0 mm včetně penetrace vnějších pilířů nebo sloupů</t>
  </si>
  <si>
    <t>58</t>
  </si>
  <si>
    <t>30,81+270,27</t>
  </si>
  <si>
    <t>60</t>
  </si>
  <si>
    <t>1125,098*0,07</t>
  </si>
  <si>
    <t>31</t>
  </si>
  <si>
    <t>629991011</t>
  </si>
  <si>
    <t>Zakrytí výplní otvorů a svislých ploch fólií přilepenou lepící páskou</t>
  </si>
  <si>
    <t>62</t>
  </si>
  <si>
    <t>2,4*1,8*9+2,4*1,5+1,2*1,6*16+1,84*2,62*3+3,0*0,4*7+1,8*2,07*2+2,4*2,4*77+2,1*1,6*56</t>
  </si>
  <si>
    <t>133</t>
  </si>
  <si>
    <t>629995101</t>
  </si>
  <si>
    <t>Očištění vnějších ploch tlakovou vodou</t>
  </si>
  <si>
    <t>CS ÚRS 2019 02</t>
  </si>
  <si>
    <t>2083286927</t>
  </si>
  <si>
    <t>1081,271+109,61+301,08-735,194*0,5</t>
  </si>
  <si>
    <t>631311125</t>
  </si>
  <si>
    <t>Mazanina tl do 120 mm z betonu prostého bez zvýšených nároků na prostředí tř. C 20/25</t>
  </si>
  <si>
    <t>64</t>
  </si>
  <si>
    <t>2,95*0,95*77*0,1</t>
  </si>
  <si>
    <t>33</t>
  </si>
  <si>
    <t>631311135</t>
  </si>
  <si>
    <t>Mazanina tl do 240 mm z betonu prostého bez zvýšených nároků na prostředí tř. C 20/25</t>
  </si>
  <si>
    <t>66</t>
  </si>
  <si>
    <t>631319013</t>
  </si>
  <si>
    <t>Příplatek k mazanině tl do 240 mm za přehlazení povrchu</t>
  </si>
  <si>
    <t>68</t>
  </si>
  <si>
    <t>35</t>
  </si>
  <si>
    <t>637211121</t>
  </si>
  <si>
    <t>Okapový chodník z betonových dlaždic tl 40 mm kladených do písku se zalitím spár MC</t>
  </si>
  <si>
    <t>70</t>
  </si>
  <si>
    <t>637311131</t>
  </si>
  <si>
    <t>Okapový chodník z betonových záhonových obrubníků lože beton</t>
  </si>
  <si>
    <t>72</t>
  </si>
  <si>
    <t>44,755*2</t>
  </si>
  <si>
    <t>Ostatní konstrukce a práce, bourání</t>
  </si>
  <si>
    <t>37</t>
  </si>
  <si>
    <t>941111132</t>
  </si>
  <si>
    <t>Montáž lešení řadového trubkového lehkého s podlahami zatížení do 200 kg/m2 š do 1,5 m v do 25 m</t>
  </si>
  <si>
    <t>74</t>
  </si>
  <si>
    <t>(1125,098+109,61+735,194)*1,15</t>
  </si>
  <si>
    <t>941111232</t>
  </si>
  <si>
    <t>Příplatek k lešení řadovému trubkovému lehkému s podlahami š 1,5 m v 25 m za první a ZKD den použití</t>
  </si>
  <si>
    <t>76</t>
  </si>
  <si>
    <t>2265,387*60</t>
  </si>
  <si>
    <t>39</t>
  </si>
  <si>
    <t>941111832</t>
  </si>
  <si>
    <t>Demontáž lešení řadového trubkového lehkého s podlahami zatížení do 200 kg/m2 š do 1,5 m v do 25 m</t>
  </si>
  <si>
    <t>78</t>
  </si>
  <si>
    <t>944511111</t>
  </si>
  <si>
    <t>Montáž ochranné sítě z textilie z umělých vláken</t>
  </si>
  <si>
    <t>80</t>
  </si>
  <si>
    <t>41</t>
  </si>
  <si>
    <t>944511211</t>
  </si>
  <si>
    <t>Příplatek k ochranné síti za první a ZKD den použití</t>
  </si>
  <si>
    <t>82</t>
  </si>
  <si>
    <t>944511811</t>
  </si>
  <si>
    <t>Demontáž ochranné sítě z textilie z umělých vláken</t>
  </si>
  <si>
    <t>84</t>
  </si>
  <si>
    <t>43</t>
  </si>
  <si>
    <t>965042131</t>
  </si>
  <si>
    <t>Bourání podkladů pod dlažby nebo mazanin betonových nebo z litého asfaltu tl do 100 mm pl do 4 m2</t>
  </si>
  <si>
    <t>86</t>
  </si>
  <si>
    <t>2,95*0,95*0,1*77</t>
  </si>
  <si>
    <t>965042231</t>
  </si>
  <si>
    <t>Bourání podkladů pod dlažby nebo mazanin betonových nebo z litého asfaltu tl přes 100 mm pl do 4 m2</t>
  </si>
  <si>
    <t>88</t>
  </si>
  <si>
    <t>3,0*1,5*0,15*3+3,6*1,6*0,15</t>
  </si>
  <si>
    <t>45</t>
  </si>
  <si>
    <t>965046111</t>
  </si>
  <si>
    <t>Broušení stávajících betonových podlah úběr do 3 mm</t>
  </si>
  <si>
    <t>90</t>
  </si>
  <si>
    <t>2,95*0,95*77</t>
  </si>
  <si>
    <t>965081213</t>
  </si>
  <si>
    <t>Bourání podlah z dlaždic keramických nebo xylolitových tl do 10 mm plochy přes 1 m2</t>
  </si>
  <si>
    <t>92</t>
  </si>
  <si>
    <t>47</t>
  </si>
  <si>
    <t>965081353</t>
  </si>
  <si>
    <t>Bourání podlah z dlaždic betonových, teracových nebo čedičových tl přes 40 mm plochy přes 1 m2</t>
  </si>
  <si>
    <t>94</t>
  </si>
  <si>
    <t>"okapový chodník"  0,5*(40,1+7,2-1,84-3,15+14,8+3,6*9)</t>
  </si>
  <si>
    <t>968072455</t>
  </si>
  <si>
    <t>Vybourání kovových dveřních zárubní pl do 2 m2</t>
  </si>
  <si>
    <t>96</t>
  </si>
  <si>
    <t>"8NP" 0,9*1,83</t>
  </si>
  <si>
    <t>49</t>
  </si>
  <si>
    <t>968072641</t>
  </si>
  <si>
    <t>Vybourání kovových stěn kromě výkladních</t>
  </si>
  <si>
    <t>98</t>
  </si>
  <si>
    <t>"výlez do strojovny"  0,6*0,9</t>
  </si>
  <si>
    <t>976085211</t>
  </si>
  <si>
    <t>Vybourání plastových mřížek u dvouplášťové střechy</t>
  </si>
  <si>
    <t>kus</t>
  </si>
  <si>
    <t>100</t>
  </si>
  <si>
    <t>51</t>
  </si>
  <si>
    <t>976085311</t>
  </si>
  <si>
    <t>Vybourání kanalizačních rámů včetně poklopů nebo mříží pl do 0,6 m2</t>
  </si>
  <si>
    <t>102</t>
  </si>
  <si>
    <t>976085411</t>
  </si>
  <si>
    <t>Vybourání kanalizačních rámů včetně poklopů nebo mříží pl přes 0,6 m2</t>
  </si>
  <si>
    <t>104</t>
  </si>
  <si>
    <t>53</t>
  </si>
  <si>
    <t>978059641</t>
  </si>
  <si>
    <t>Odsekání a odebrání obkladů stěn z vnějších obkládaček plochy přes 1 m2</t>
  </si>
  <si>
    <t>106</t>
  </si>
  <si>
    <t xml:space="preserve">"skladba S06,S07" </t>
  </si>
  <si>
    <t>"pohled severovýchodní"  1,7*2,8*0,5*2+(0,225+1,535)*2,5</t>
  </si>
  <si>
    <t>"pohled jihozápadní" 3,6*10*2,5-2,4*1,8*3-2,4*1,5*6-2,0*2,5</t>
  </si>
  <si>
    <t>985311311</t>
  </si>
  <si>
    <t>Reprofilace rubu kleneb a podlah cementovými sanačními maltami tl 10 mm</t>
  </si>
  <si>
    <t>112</t>
  </si>
  <si>
    <t>"venkovní schody" 1,8*0,45*33</t>
  </si>
  <si>
    <t>57</t>
  </si>
  <si>
    <t>985312132</t>
  </si>
  <si>
    <t>Stěrka k vyrovnání betonových ploch rubu kleneb a podlah tl 3 mm</t>
  </si>
  <si>
    <t>114</t>
  </si>
  <si>
    <t>997</t>
  </si>
  <si>
    <t>Přesun sutě</t>
  </si>
  <si>
    <t>997013117</t>
  </si>
  <si>
    <t>Vnitrostaveništní doprava suti a vybouraných hmot pro budovy v do 24 m s použitím mechanizace</t>
  </si>
  <si>
    <t>t</t>
  </si>
  <si>
    <t>116</t>
  </si>
  <si>
    <t>59</t>
  </si>
  <si>
    <t>997013501</t>
  </si>
  <si>
    <t>Odvoz suti a vybouraných hmot na skládku nebo meziskládku do 1 km se složením</t>
  </si>
  <si>
    <t>118</t>
  </si>
  <si>
    <t>997013509</t>
  </si>
  <si>
    <t>Příplatek k odvozu suti a vybouraných hmot na skládku ZKD 1 km přes 1 km</t>
  </si>
  <si>
    <t>120</t>
  </si>
  <si>
    <t>97,068*14</t>
  </si>
  <si>
    <t>61</t>
  </si>
  <si>
    <t>997013831</t>
  </si>
  <si>
    <t>Poplatek za uložení na skládce (skládkovné) stavebního odpadu směsného kód odpadu 170 904</t>
  </si>
  <si>
    <t>122</t>
  </si>
  <si>
    <t>998</t>
  </si>
  <si>
    <t>Přesun hmot</t>
  </si>
  <si>
    <t>998011003</t>
  </si>
  <si>
    <t>Přesun hmot pro budovy zděné v do 24 m</t>
  </si>
  <si>
    <t>124</t>
  </si>
  <si>
    <t>PSV</t>
  </si>
  <si>
    <t>Práce a dodávky PSV</t>
  </si>
  <si>
    <t>711</t>
  </si>
  <si>
    <t>Izolace proti vodě, vlhkosti a plynům</t>
  </si>
  <si>
    <t>63</t>
  </si>
  <si>
    <t>711111001</t>
  </si>
  <si>
    <t>Provedení izolace proti zemní vlhkosti vodorovné za studena nátěrem penetračním</t>
  </si>
  <si>
    <t>126</t>
  </si>
  <si>
    <t xml:space="preserve"> "lodžie"  2,95*0,95*77</t>
  </si>
  <si>
    <t>11163150</t>
  </si>
  <si>
    <t>lak asfaltový penetrační</t>
  </si>
  <si>
    <t>128</t>
  </si>
  <si>
    <t>215,793*0,0003 "Přepočtené koeficientem množství</t>
  </si>
  <si>
    <t>65</t>
  </si>
  <si>
    <t>711191201</t>
  </si>
  <si>
    <t>Provedení izolace proti zemní vlhkosti hydroizolační stěrkou vodorovné na betonu, 2 vrstvy vč. dodávky</t>
  </si>
  <si>
    <t>130</t>
  </si>
  <si>
    <t>"lodžie"  215,793</t>
  </si>
  <si>
    <t>711491273</t>
  </si>
  <si>
    <t>Provedení izolace proti tlakové vodě svislé z nopové folie</t>
  </si>
  <si>
    <t>132</t>
  </si>
  <si>
    <t>67</t>
  </si>
  <si>
    <t>28323024</t>
  </si>
  <si>
    <t>fólie drenážní nopová v 8mm tl 0,4mm š 0,5m</t>
  </si>
  <si>
    <t>134</t>
  </si>
  <si>
    <t>109,61*1,2 "Přepočtené koeficientem množství</t>
  </si>
  <si>
    <t>998711203</t>
  </si>
  <si>
    <t>Přesun hmot procentní pro izolace proti vodě, vlhkosti a plynům v objektech v do 60 m</t>
  </si>
  <si>
    <t>%</t>
  </si>
  <si>
    <t>136</t>
  </si>
  <si>
    <t>712</t>
  </si>
  <si>
    <t>Povlakové krytiny</t>
  </si>
  <si>
    <t>69</t>
  </si>
  <si>
    <t>712363441</t>
  </si>
  <si>
    <t>Provedení povlak krytiny mechanicky kotvenou do betonu TI tl do 140 mm vnitřní pole, budova v do 18m</t>
  </si>
  <si>
    <t>138</t>
  </si>
  <si>
    <t>"skladba R02a"  6,12*4,04</t>
  </si>
  <si>
    <t>28322041</t>
  </si>
  <si>
    <t>fólie střešní mPVC ke kotvení 1,5 mm</t>
  </si>
  <si>
    <t>140</t>
  </si>
  <si>
    <t>24,725*1,15 "Přepočtené koeficientem množství</t>
  </si>
  <si>
    <t>71</t>
  </si>
  <si>
    <t>712363561</t>
  </si>
  <si>
    <t>Provedení povlak krytiny mechanicky kotvenou do betonu TI tl do 240mm vnitřní pole,budova v přes 18m</t>
  </si>
  <si>
    <t>142</t>
  </si>
  <si>
    <t>"skladba R1a"  32,4*16,1+7,615*10,625+13,1*7,565-4,04*6,12</t>
  </si>
  <si>
    <t>144</t>
  </si>
  <si>
    <t>676,926*1,15 "Přepočtené koeficientem množství</t>
  </si>
  <si>
    <t>73</t>
  </si>
  <si>
    <t>712391176</t>
  </si>
  <si>
    <t>Provedení povlakové krytiny střech do 10° připevnění izolace kotvícími terči vč. dodávky</t>
  </si>
  <si>
    <t>146</t>
  </si>
  <si>
    <t>24,725*5+676,926*5</t>
  </si>
  <si>
    <t>998712203</t>
  </si>
  <si>
    <t>Přesun hmot procentní pro krytiny povlakové v objektech v do 24 m</t>
  </si>
  <si>
    <t>148</t>
  </si>
  <si>
    <t>713</t>
  </si>
  <si>
    <t>Izolace tepelné</t>
  </si>
  <si>
    <t>75</t>
  </si>
  <si>
    <t>713121111</t>
  </si>
  <si>
    <t>Montáž izolace tepelné podlah volně kladenými rohožemi, pásy, dílci, deskami 1 vrstva</t>
  </si>
  <si>
    <t>150</t>
  </si>
  <si>
    <t>"atika"  0,4*(47,62*2+14,4*2+2,4*2)</t>
  </si>
  <si>
    <t>28376372</t>
  </si>
  <si>
    <t>deska z polystyrénu XPS, hrana rovná, polo či pero drážka a hladký povrch tl 100mm</t>
  </si>
  <si>
    <t>152</t>
  </si>
  <si>
    <t>51,536*1,02 "Přepočtené koeficientem množství</t>
  </si>
  <si>
    <t>77</t>
  </si>
  <si>
    <t>713131141</t>
  </si>
  <si>
    <t>Montáž izolace tepelné stěn a základů lepením celoplošně rohoží, pásů, dílců, desek</t>
  </si>
  <si>
    <t>154</t>
  </si>
  <si>
    <t>"vnitřní strana atiky"  0,45*(47,62*2+14,4*2+2,4*2)</t>
  </si>
  <si>
    <t>28376383</t>
  </si>
  <si>
    <t>deska z polystyrénu XPS, hrana polodrážková a hladký povrch s vyšší odolností tl 120mm</t>
  </si>
  <si>
    <t>156</t>
  </si>
  <si>
    <t>57,978*1,02 "Přepočtené koeficientem množství</t>
  </si>
  <si>
    <t>79</t>
  </si>
  <si>
    <t>713141151</t>
  </si>
  <si>
    <t>Montáž izolace tepelné střech plochých kladené volně 1 vrstva rohoží, pásů, dílců, desek</t>
  </si>
  <si>
    <t>158</t>
  </si>
  <si>
    <t>"skladba R01a" 32,4*14,4*2+3,765*8,925*2+3,715*11,4*2</t>
  </si>
  <si>
    <t>-6,12*4,04*2</t>
  </si>
  <si>
    <t>28375915</t>
  </si>
  <si>
    <t>deska EPS 150 pro trvalé zatížení v tlaku (max. 3000 kg/m2) tl 120mm</t>
  </si>
  <si>
    <t>160</t>
  </si>
  <si>
    <t>1035,577*1,02 "Přepočtené koeficientem množství</t>
  </si>
  <si>
    <t>81</t>
  </si>
  <si>
    <t>162</t>
  </si>
  <si>
    <t>"skladba R02" 6,12*4,04</t>
  </si>
  <si>
    <t>164</t>
  </si>
  <si>
    <t>24,725*1,02 "Přepočtené koeficientem množství</t>
  </si>
  <si>
    <t>83</t>
  </si>
  <si>
    <t>998713203</t>
  </si>
  <si>
    <t>Přesun hmot procentní pro izolace tepelné v objektech v do 24 m</t>
  </si>
  <si>
    <t>166</t>
  </si>
  <si>
    <t>721</t>
  </si>
  <si>
    <t>Zdravotechnika - vnitřní kanalizace</t>
  </si>
  <si>
    <t>721233113</t>
  </si>
  <si>
    <t>Střešní vtok polypropylen PP pro ploché střechy svislý odtok DN 125</t>
  </si>
  <si>
    <t>168</t>
  </si>
  <si>
    <t>"schema K05"  3</t>
  </si>
  <si>
    <t>85</t>
  </si>
  <si>
    <t>721242116</t>
  </si>
  <si>
    <t>Lapač střešních splavenin z PP se zápachovou klapkou a lapacím košem DN 125 vč. napojení na stáv. kanalizaci</t>
  </si>
  <si>
    <t>170</t>
  </si>
  <si>
    <t>"schema K08"  2</t>
  </si>
  <si>
    <t>721242803</t>
  </si>
  <si>
    <t>Demontáž lapače střešních splavenin DN 110</t>
  </si>
  <si>
    <t>172</t>
  </si>
  <si>
    <t>87</t>
  </si>
  <si>
    <t>998721203</t>
  </si>
  <si>
    <t>Přesun hmot procentní pro vnitřní kanalizace v objektech v do 24 m</t>
  </si>
  <si>
    <t>174</t>
  </si>
  <si>
    <t>731</t>
  </si>
  <si>
    <t>Ústřední vytápění - kotelny</t>
  </si>
  <si>
    <t>731001</t>
  </si>
  <si>
    <t>Doplnění termohlavic v počtu 22 ks a vyregulování otopného systému po provedeném zateplení</t>
  </si>
  <si>
    <t>ks</t>
  </si>
  <si>
    <t>176</t>
  </si>
  <si>
    <t>741</t>
  </si>
  <si>
    <t>Elektroinstalace - silnoproud</t>
  </si>
  <si>
    <t>89</t>
  </si>
  <si>
    <t>741374851</t>
  </si>
  <si>
    <t>Demontáž svítidla bytového se standardní paticí vestavného do 0,09 m2 se zachováním funkčnosti a opětovná montáž</t>
  </si>
  <si>
    <t>178</t>
  </si>
  <si>
    <t>762</t>
  </si>
  <si>
    <t>Konstrukce tesařské</t>
  </si>
  <si>
    <t>762511247</t>
  </si>
  <si>
    <t>Podlahové kce podkladové z desek OSB tl 25 mm na sraz šroubovaných</t>
  </si>
  <si>
    <t>180</t>
  </si>
  <si>
    <t>"atika"  0,85*(47,62*2+11,4*2+2,4*2)</t>
  </si>
  <si>
    <t>91</t>
  </si>
  <si>
    <t>762595001</t>
  </si>
  <si>
    <t>Spojovací prostředky pro položení dřevěných podlah a zakrytí kanálů</t>
  </si>
  <si>
    <t>182</t>
  </si>
  <si>
    <t>998762203</t>
  </si>
  <si>
    <t>Přesun hmot procentní pro kce tesařské v objektech v do 24 m</t>
  </si>
  <si>
    <t>184</t>
  </si>
  <si>
    <t>764</t>
  </si>
  <si>
    <t>Konstrukce klempířské</t>
  </si>
  <si>
    <t>93</t>
  </si>
  <si>
    <t>764001</t>
  </si>
  <si>
    <t>D+M střešní chrlič DN 100</t>
  </si>
  <si>
    <t>186</t>
  </si>
  <si>
    <t>"schema K07"   4</t>
  </si>
  <si>
    <t>764002841</t>
  </si>
  <si>
    <t>Demontáž oplechování horních ploch zdí a nadezdívek do suti</t>
  </si>
  <si>
    <t>188</t>
  </si>
  <si>
    <t>132,0+4,04+16,23</t>
  </si>
  <si>
    <t>95</t>
  </si>
  <si>
    <t>764002851</t>
  </si>
  <si>
    <t>Demontáž oplechování parapetů do suti</t>
  </si>
  <si>
    <t>190</t>
  </si>
  <si>
    <t>2,25*60+1,35*14+25,35+2,55*9</t>
  </si>
  <si>
    <t>764004801</t>
  </si>
  <si>
    <t>Demontáž podokapního žlabu do suti</t>
  </si>
  <si>
    <t>192</t>
  </si>
  <si>
    <t>97</t>
  </si>
  <si>
    <t>764004861</t>
  </si>
  <si>
    <t>Demontáž svodu do suti</t>
  </si>
  <si>
    <t>194</t>
  </si>
  <si>
    <t>2,56*2</t>
  </si>
  <si>
    <t>764214605</t>
  </si>
  <si>
    <t>Oplechování horních ploch a atik bez rohů z Pz s povrch úpravou mechanicky kotvené rš 400 mm</t>
  </si>
  <si>
    <t>196</t>
  </si>
  <si>
    <t>"schema K06" 4,04</t>
  </si>
  <si>
    <t>99</t>
  </si>
  <si>
    <t>764214606</t>
  </si>
  <si>
    <t>Oplechování horních ploch a atik bez rohů z Pz s povrch úpravou mechanicky kotvené rš 500 mm</t>
  </si>
  <si>
    <t>198</t>
  </si>
  <si>
    <t>"schema K10"  16,23</t>
  </si>
  <si>
    <t>764214611</t>
  </si>
  <si>
    <t>Oplechování horních ploch a atik bez rohů z Pz s povrch úpravou mechanicky kotvené rš přes 800mm</t>
  </si>
  <si>
    <t>200</t>
  </si>
  <si>
    <t>"schema K04" 132,0*1,215</t>
  </si>
  <si>
    <t>101</t>
  </si>
  <si>
    <t>764216644</t>
  </si>
  <si>
    <t>Oplechování rovných parapetů celoplošně lepené z Pz s povrchovou úpravou rš 330 mm</t>
  </si>
  <si>
    <t>202</t>
  </si>
  <si>
    <t>"schema K01"  2,25*60</t>
  </si>
  <si>
    <t>764216645</t>
  </si>
  <si>
    <t>Oplechování rovných parapetů celoplošně lepené z Pz s povrchovou úpravou rš 410mm</t>
  </si>
  <si>
    <t>204</t>
  </si>
  <si>
    <t>"schema K02"  1,35*14</t>
  </si>
  <si>
    <t>103</t>
  </si>
  <si>
    <t>206</t>
  </si>
  <si>
    <t>"schema K11"  2,55*9</t>
  </si>
  <si>
    <t>764216646</t>
  </si>
  <si>
    <t>Oplechování rovných parapetů celoplošně lepené z Pz s povrchovou úpravou rš 430mm</t>
  </si>
  <si>
    <t>208</t>
  </si>
  <si>
    <t>"schema K03"  25,35</t>
  </si>
  <si>
    <t>105</t>
  </si>
  <si>
    <t>764218624</t>
  </si>
  <si>
    <t>Oplechování rovné římsy celoplošně lepené z Pz s upraveným povrchem rš 330 mm</t>
  </si>
  <si>
    <t>1952279140</t>
  </si>
  <si>
    <t>32,4+3,4+0,5</t>
  </si>
  <si>
    <t>764511601</t>
  </si>
  <si>
    <t>Žlab podokapní půlkruhový z Pz s povrchovou úpravou rš 250 mm</t>
  </si>
  <si>
    <t>210</t>
  </si>
  <si>
    <t>"schema K09"  4,04</t>
  </si>
  <si>
    <t>107</t>
  </si>
  <si>
    <t>764518622</t>
  </si>
  <si>
    <t>Svody kruhové včetně objímek, kolen, odskoků z Pz s povrchovou úpravou průměru 100 mm</t>
  </si>
  <si>
    <t>212</t>
  </si>
  <si>
    <t>"schema K08"  2,56*2</t>
  </si>
  <si>
    <t>108</t>
  </si>
  <si>
    <t>998764203</t>
  </si>
  <si>
    <t>Přesun hmot procentní pro konstrukce klempířské v objektech v do 24 m</t>
  </si>
  <si>
    <t>214</t>
  </si>
  <si>
    <t>767</t>
  </si>
  <si>
    <t>Konstrukce zámečnické</t>
  </si>
  <si>
    <t>109</t>
  </si>
  <si>
    <t>767001</t>
  </si>
  <si>
    <t>D+M dveře vstupní hliníkové vč.zárubně a kování plné otočné 900/1830mm</t>
  </si>
  <si>
    <t>216</t>
  </si>
  <si>
    <t>"schema D01"   1</t>
  </si>
  <si>
    <t>110</t>
  </si>
  <si>
    <t>767002</t>
  </si>
  <si>
    <t>D+M výlez do strojovny rám hliníkový víko izolované s PO 30 min. 600/900mm</t>
  </si>
  <si>
    <t>218</t>
  </si>
  <si>
    <t>"schema D02"  1</t>
  </si>
  <si>
    <t>111</t>
  </si>
  <si>
    <t>767003</t>
  </si>
  <si>
    <t>D+M větrací plastová mřížka se síťkou proti hmyzu a protidešťovou žaluzií 100/100mm barva bílá</t>
  </si>
  <si>
    <t>220</t>
  </si>
  <si>
    <t>"schema X/01"  180</t>
  </si>
  <si>
    <t>767004</t>
  </si>
  <si>
    <t>dtto,avšak 200/200mm</t>
  </si>
  <si>
    <t>222</t>
  </si>
  <si>
    <t>"schema X/02"  2</t>
  </si>
  <si>
    <t>113</t>
  </si>
  <si>
    <t>767005</t>
  </si>
  <si>
    <t>D+M zábradlí kovové trubkové žárově zinkované s výplní tyčové příčle</t>
  </si>
  <si>
    <t>224</t>
  </si>
  <si>
    <t>"schema Z/01" 1,7*0,9*77</t>
  </si>
  <si>
    <t>767006</t>
  </si>
  <si>
    <t>D+M žebřík nerezový šířka 450mm vč.kotvení</t>
  </si>
  <si>
    <t>bm</t>
  </si>
  <si>
    <t>226</t>
  </si>
  <si>
    <t>"schema Z/02"  2,68</t>
  </si>
  <si>
    <t>115</t>
  </si>
  <si>
    <t>767007</t>
  </si>
  <si>
    <t>D+M venkovní čistící rohož žárově zink. rošt s oky 30/10mm</t>
  </si>
  <si>
    <t>228</t>
  </si>
  <si>
    <t>"schema Z/03"  1,8*0,45*3+0,9*0,45</t>
  </si>
  <si>
    <t>767008</t>
  </si>
  <si>
    <t>D+M bezpečnostní kotvící lanový systém z nerezové oceli vč. kotvení</t>
  </si>
  <si>
    <t>230</t>
  </si>
  <si>
    <t>"schema Z/04"  133,4</t>
  </si>
  <si>
    <t>117</t>
  </si>
  <si>
    <t>767161811</t>
  </si>
  <si>
    <t>Demontáž zábradlí rovného rozebíratelného hmotnosti 1m zábradlí do 20 kg</t>
  </si>
  <si>
    <t>232</t>
  </si>
  <si>
    <t>1,7*77</t>
  </si>
  <si>
    <t>998767203</t>
  </si>
  <si>
    <t>Přesun hmot procentní pro zámečnické konstrukce v objektech v do 24 m</t>
  </si>
  <si>
    <t>234</t>
  </si>
  <si>
    <t>771</t>
  </si>
  <si>
    <t>Podlahy z dlaždic</t>
  </si>
  <si>
    <t>771151011</t>
  </si>
  <si>
    <t xml:space="preserve"> Vyrovnávací stěrka  podlah pevnosti 20 MPa tl 3 mm</t>
  </si>
  <si>
    <t>1279021296</t>
  </si>
  <si>
    <t>119</t>
  </si>
  <si>
    <t>771574131</t>
  </si>
  <si>
    <t>Montáž podlah keramických režných protiskluzných lepených flexibilním lepidlem do 50 ks/m2 vč. dodávky</t>
  </si>
  <si>
    <t>236</t>
  </si>
  <si>
    <t>771591111</t>
  </si>
  <si>
    <t>Podlahy penetrace podkladu</t>
  </si>
  <si>
    <t>238</t>
  </si>
  <si>
    <t>121</t>
  </si>
  <si>
    <t>771591175</t>
  </si>
  <si>
    <t>Montáž profilu ukončujícího pro balkony a terasy</t>
  </si>
  <si>
    <t>240</t>
  </si>
  <si>
    <t>2,95*77</t>
  </si>
  <si>
    <t>59054296</t>
  </si>
  <si>
    <t>profil ukončovací s okapničkou děrovaná hrana s drenáží, barevně lakovaný Al,výška 10 mm,délka 2,5 m</t>
  </si>
  <si>
    <t>242</t>
  </si>
  <si>
    <t>85*1,1 "Přepočtené koeficientem množství</t>
  </si>
  <si>
    <t>998771203</t>
  </si>
  <si>
    <t>Přesun hmot procentní pro podlahy z dlaždic v objektech v do 24 m</t>
  </si>
  <si>
    <t>246</t>
  </si>
  <si>
    <t>783</t>
  </si>
  <si>
    <t>Dokončovací práce - nátěry</t>
  </si>
  <si>
    <t>783823141</t>
  </si>
  <si>
    <t>Penetrační akrylátový nátěr lícového zdiva</t>
  </si>
  <si>
    <t>-467259442</t>
  </si>
  <si>
    <t>Práce a dodávky M</t>
  </si>
  <si>
    <t>VRN</t>
  </si>
  <si>
    <t>Vedlejší rozpočtové náklady</t>
  </si>
  <si>
    <t>VRN1</t>
  </si>
  <si>
    <t>Průzkumné, geodetické a projektové práce</t>
  </si>
  <si>
    <t>125</t>
  </si>
  <si>
    <t>012002000</t>
  </si>
  <si>
    <t>Geodetické práce-vytýčení inžen. sítí</t>
  </si>
  <si>
    <t>soubor</t>
  </si>
  <si>
    <t>250</t>
  </si>
  <si>
    <t>013002000</t>
  </si>
  <si>
    <t>Projektové práce-dokumentace skutečného provedení</t>
  </si>
  <si>
    <t>252</t>
  </si>
  <si>
    <t>VRN3</t>
  </si>
  <si>
    <t>Zařízení staveniště</t>
  </si>
  <si>
    <t>127</t>
  </si>
  <si>
    <t>032002000</t>
  </si>
  <si>
    <t>Vybavení staveniště-mobilní WC,kancelář,sklad,zdvihací mechanizmy</t>
  </si>
  <si>
    <t>254</t>
  </si>
  <si>
    <t>033002000</t>
  </si>
  <si>
    <t>Připojení staveniště na inženýrské sítě-voda,elektro</t>
  </si>
  <si>
    <t>256</t>
  </si>
  <si>
    <t>129</t>
  </si>
  <si>
    <t>034002000</t>
  </si>
  <si>
    <t>Zabezpečení staveniště-provizorní oplocení</t>
  </si>
  <si>
    <t>258</t>
  </si>
  <si>
    <t>039002000</t>
  </si>
  <si>
    <t>Zrušení zařízení staveniště</t>
  </si>
  <si>
    <t>260</t>
  </si>
  <si>
    <t>VRN4</t>
  </si>
  <si>
    <t>Inženýrská činnost</t>
  </si>
  <si>
    <t>131</t>
  </si>
  <si>
    <t>043002000</t>
  </si>
  <si>
    <t>Zkoušky a ostatní měření</t>
  </si>
  <si>
    <t>262</t>
  </si>
  <si>
    <t>EL-Položky - EL-Položky</t>
  </si>
  <si>
    <t>M21 - Elektromontáže</t>
  </si>
  <si>
    <t>M21</t>
  </si>
  <si>
    <t>Elektromontáže</t>
  </si>
  <si>
    <t>Demontáž původního jímacího vedení</t>
  </si>
  <si>
    <t>hod</t>
  </si>
  <si>
    <t>Revize hromosvodu vč. 6x revizní zprávy</t>
  </si>
  <si>
    <t>Zakreslení skutečného stavu vč. 6x paré</t>
  </si>
  <si>
    <t>210 22-0101.RT3</t>
  </si>
  <si>
    <t>Vodiče svodové FeZn D do 10,Al 10,Cu 8 +podpěry včetně dodávky drátu FeZn 8 mm + PV01</t>
  </si>
  <si>
    <t>210 22-0101.RT4</t>
  </si>
  <si>
    <t>Vodiče svodové FeZn D do 10,Al 10,Cu 8 +podpěry včetně dodávky drátu FeZn 8 mm + PV 21</t>
  </si>
  <si>
    <t>210 22-0211.RT1</t>
  </si>
  <si>
    <t>Tyč jímací 2m včetně dodávky jímací tyče +  držáků</t>
  </si>
  <si>
    <t>210 22-0301.RT1</t>
  </si>
  <si>
    <t>Svorka hromosvodová do 2 šroubů /SS, SZ, SO/ včetně dodávky svorky SO</t>
  </si>
  <si>
    <t>210 22-0301.RT2</t>
  </si>
  <si>
    <t>Svorka hromosvodová do 2 šroubů /SS, SZ, SO/ včetně dodávky svorky SS</t>
  </si>
  <si>
    <t>210 22-0302.RT3</t>
  </si>
  <si>
    <t>Svorka hromosvodová nad 2 šrouby /ST, SJ, SR, atd/ včetně dodávky svorky SK</t>
  </si>
  <si>
    <t>210 22-0302.RT6</t>
  </si>
  <si>
    <t>Svorka hromosvodová nad 2 šrouby /ST, SJ, SR, atd/ včetně dodávky svorky SP1</t>
  </si>
  <si>
    <t>210 22-0302.RT7</t>
  </si>
  <si>
    <t>Svorka hromosvodová nad 2 šrouby /ST, SJ, SR, atd/ včetně dodávky svorky ST 02</t>
  </si>
  <si>
    <t>210 22-0421.R00</t>
  </si>
  <si>
    <t>Jiskřiště - sestavení a montáž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</si>
</sst>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NP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NOVAPAKA_-_Domov_mládeže,Gymnazium_a_SOŠ_-zateplení_objektu_a_střechy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19. 2. 2019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54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'NOVAPAKA 1 - SO-01-V - NO...'!J30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'NOVAPAKA 1 - SO-01-V - NO...'!P140</f>
        <v>0</v>
      </c>
      <c r="AV95" s="128">
        <f>'NOVAPAKA 1 - SO-01-V - NO...'!J33</f>
        <v>0</v>
      </c>
      <c r="AW95" s="128">
        <f>'NOVAPAKA 1 - SO-01-V - NO...'!J34</f>
        <v>0</v>
      </c>
      <c r="AX95" s="128">
        <f>'NOVAPAKA 1 - SO-01-V - NO...'!J35</f>
        <v>0</v>
      </c>
      <c r="AY95" s="128">
        <f>'NOVAPAKA 1 - SO-01-V - NO...'!J36</f>
        <v>0</v>
      </c>
      <c r="AZ95" s="128">
        <f>'NOVAPAKA 1 - SO-01-V - NO...'!F33</f>
        <v>0</v>
      </c>
      <c r="BA95" s="128">
        <f>'NOVAPAKA 1 - SO-01-V - NO...'!F34</f>
        <v>0</v>
      </c>
      <c r="BB95" s="128">
        <f>'NOVAPAKA 1 - SO-01-V - NO...'!F35</f>
        <v>0</v>
      </c>
      <c r="BC95" s="128">
        <f>'NOVAPAKA 1 - SO-01-V - NO...'!F36</f>
        <v>0</v>
      </c>
      <c r="BD95" s="130">
        <f>'NOVAPAKA 1 - SO-01-V - NO...'!F37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91" s="7" customFormat="1" ht="27" customHeight="1">
      <c r="A96" s="119" t="s">
        <v>77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84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'EL-Položky - EL-Položky'!J30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80</v>
      </c>
      <c r="AR96" s="126"/>
      <c r="AS96" s="132">
        <v>0</v>
      </c>
      <c r="AT96" s="133">
        <f>ROUND(SUM(AV96:AW96),2)</f>
        <v>0</v>
      </c>
      <c r="AU96" s="134">
        <f>'EL-Položky - EL-Položky'!P117</f>
        <v>0</v>
      </c>
      <c r="AV96" s="133">
        <f>'EL-Položky - EL-Položky'!J33</f>
        <v>0</v>
      </c>
      <c r="AW96" s="133">
        <f>'EL-Položky - EL-Položky'!J34</f>
        <v>0</v>
      </c>
      <c r="AX96" s="133">
        <f>'EL-Položky - EL-Položky'!J35</f>
        <v>0</v>
      </c>
      <c r="AY96" s="133">
        <f>'EL-Položky - EL-Položky'!J36</f>
        <v>0</v>
      </c>
      <c r="AZ96" s="133">
        <f>'EL-Položky - EL-Položky'!F33</f>
        <v>0</v>
      </c>
      <c r="BA96" s="133">
        <f>'EL-Položky - EL-Položky'!F34</f>
        <v>0</v>
      </c>
      <c r="BB96" s="133">
        <f>'EL-Položky - EL-Položky'!F35</f>
        <v>0</v>
      </c>
      <c r="BC96" s="133">
        <f>'EL-Položky - EL-Položky'!F36</f>
        <v>0</v>
      </c>
      <c r="BD96" s="135">
        <f>'EL-Položky - EL-Položky'!F37</f>
        <v>0</v>
      </c>
      <c r="BE96" s="7"/>
      <c r="BT96" s="131" t="s">
        <v>81</v>
      </c>
      <c r="BV96" s="131" t="s">
        <v>75</v>
      </c>
      <c r="BW96" s="131" t="s">
        <v>85</v>
      </c>
      <c r="BX96" s="131" t="s">
        <v>5</v>
      </c>
      <c r="CL96" s="131" t="s">
        <v>1</v>
      </c>
      <c r="CM96" s="131" t="s">
        <v>83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NOVAPAKA 1 - SO-01-V - NO...'!C2" display="/"/>
    <hyperlink ref="A96" location="'EL-Položky - EL-Položk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83</v>
      </c>
    </row>
    <row r="4" spans="2:46" s="1" customFormat="1" ht="24.95" customHeight="1">
      <c r="B4" s="20"/>
      <c r="D4" s="140" t="s">
        <v>86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NOVAPAKA_-_Domov_mládeže,Gymnazium_a_SOŠ_-zateplení_objektu_a_střechy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87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88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19. 2. 2019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26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 xml:space="preserve"> </v>
      </c>
      <c r="F21" s="38"/>
      <c r="G21" s="38"/>
      <c r="H21" s="38"/>
      <c r="I21" s="147" t="s">
        <v>26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26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ROUND(J140,2)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ROUND((SUM(BE140:BE489)),2)</f>
        <v>0</v>
      </c>
      <c r="G33" s="38"/>
      <c r="H33" s="38"/>
      <c r="I33" s="162">
        <v>0.21</v>
      </c>
      <c r="J33" s="161">
        <f>ROUND(((SUM(BE140:BE489))*I33),2)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ROUND((SUM(BF140:BF489)),2)</f>
        <v>0</v>
      </c>
      <c r="G34" s="38"/>
      <c r="H34" s="38"/>
      <c r="I34" s="162">
        <v>0.15</v>
      </c>
      <c r="J34" s="161">
        <f>ROUND(((SUM(BF140:BF489))*I34),2)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ROUND((SUM(BG140:BG489)),2)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ROUND((SUM(BH140:BH489)),2)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ROUND((SUM(BI140:BI489)),2)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NOVAPAKA_-_Domov_mládeže,Gymnazium_a_SOŠ_-zateplení_objektu_a_střechy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NOVAPAKA 1 - SO-01-V - NOVAPAKA 1 - SO-01-Vlastn...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19. 2. 2019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90</v>
      </c>
      <c r="D94" s="189"/>
      <c r="E94" s="189"/>
      <c r="F94" s="189"/>
      <c r="G94" s="189"/>
      <c r="H94" s="189"/>
      <c r="I94" s="190"/>
      <c r="J94" s="191" t="s">
        <v>91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92</v>
      </c>
      <c r="D96" s="40"/>
      <c r="E96" s="40"/>
      <c r="F96" s="40"/>
      <c r="G96" s="40"/>
      <c r="H96" s="40"/>
      <c r="I96" s="144"/>
      <c r="J96" s="110">
        <f>J140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93</v>
      </c>
    </row>
    <row r="97" spans="1:31" s="9" customFormat="1" ht="24.95" customHeight="1">
      <c r="A97" s="9"/>
      <c r="B97" s="193"/>
      <c r="C97" s="194"/>
      <c r="D97" s="195" t="s">
        <v>94</v>
      </c>
      <c r="E97" s="196"/>
      <c r="F97" s="196"/>
      <c r="G97" s="196"/>
      <c r="H97" s="196"/>
      <c r="I97" s="197"/>
      <c r="J97" s="198">
        <f>J141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95</v>
      </c>
      <c r="E98" s="203"/>
      <c r="F98" s="203"/>
      <c r="G98" s="203"/>
      <c r="H98" s="203"/>
      <c r="I98" s="204"/>
      <c r="J98" s="205">
        <f>J142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96</v>
      </c>
      <c r="E99" s="203"/>
      <c r="F99" s="203"/>
      <c r="G99" s="203"/>
      <c r="H99" s="203"/>
      <c r="I99" s="204"/>
      <c r="J99" s="205">
        <f>J147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97</v>
      </c>
      <c r="E100" s="203"/>
      <c r="F100" s="203"/>
      <c r="G100" s="203"/>
      <c r="H100" s="203"/>
      <c r="I100" s="204"/>
      <c r="J100" s="205">
        <f>J151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98</v>
      </c>
      <c r="E101" s="203"/>
      <c r="F101" s="203"/>
      <c r="G101" s="203"/>
      <c r="H101" s="203"/>
      <c r="I101" s="204"/>
      <c r="J101" s="205">
        <f>J255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99</v>
      </c>
      <c r="E102" s="203"/>
      <c r="F102" s="203"/>
      <c r="G102" s="203"/>
      <c r="H102" s="203"/>
      <c r="I102" s="204"/>
      <c r="J102" s="205">
        <f>J301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100</v>
      </c>
      <c r="E103" s="203"/>
      <c r="F103" s="203"/>
      <c r="G103" s="203"/>
      <c r="H103" s="203"/>
      <c r="I103" s="204"/>
      <c r="J103" s="205">
        <f>J308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3"/>
      <c r="C104" s="194"/>
      <c r="D104" s="195" t="s">
        <v>101</v>
      </c>
      <c r="E104" s="196"/>
      <c r="F104" s="196"/>
      <c r="G104" s="196"/>
      <c r="H104" s="196"/>
      <c r="I104" s="197"/>
      <c r="J104" s="198">
        <f>J310</f>
        <v>0</v>
      </c>
      <c r="K104" s="194"/>
      <c r="L104" s="19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00"/>
      <c r="C105" s="201"/>
      <c r="D105" s="202" t="s">
        <v>102</v>
      </c>
      <c r="E105" s="203"/>
      <c r="F105" s="203"/>
      <c r="G105" s="203"/>
      <c r="H105" s="203"/>
      <c r="I105" s="204"/>
      <c r="J105" s="205">
        <f>J311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103</v>
      </c>
      <c r="E106" s="203"/>
      <c r="F106" s="203"/>
      <c r="G106" s="203"/>
      <c r="H106" s="203"/>
      <c r="I106" s="204"/>
      <c r="J106" s="205">
        <f>J326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201"/>
      <c r="D107" s="202" t="s">
        <v>104</v>
      </c>
      <c r="E107" s="203"/>
      <c r="F107" s="203"/>
      <c r="G107" s="203"/>
      <c r="H107" s="203"/>
      <c r="I107" s="204"/>
      <c r="J107" s="205">
        <f>J343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0"/>
      <c r="C108" s="201"/>
      <c r="D108" s="202" t="s">
        <v>105</v>
      </c>
      <c r="E108" s="203"/>
      <c r="F108" s="203"/>
      <c r="G108" s="203"/>
      <c r="H108" s="203"/>
      <c r="I108" s="204"/>
      <c r="J108" s="205">
        <f>J370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0"/>
      <c r="C109" s="201"/>
      <c r="D109" s="202" t="s">
        <v>106</v>
      </c>
      <c r="E109" s="203"/>
      <c r="F109" s="203"/>
      <c r="G109" s="203"/>
      <c r="H109" s="203"/>
      <c r="I109" s="204"/>
      <c r="J109" s="205">
        <f>J379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0"/>
      <c r="C110" s="201"/>
      <c r="D110" s="202" t="s">
        <v>107</v>
      </c>
      <c r="E110" s="203"/>
      <c r="F110" s="203"/>
      <c r="G110" s="203"/>
      <c r="H110" s="203"/>
      <c r="I110" s="204"/>
      <c r="J110" s="205">
        <f>J381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0"/>
      <c r="C111" s="201"/>
      <c r="D111" s="202" t="s">
        <v>108</v>
      </c>
      <c r="E111" s="203"/>
      <c r="F111" s="203"/>
      <c r="G111" s="203"/>
      <c r="H111" s="203"/>
      <c r="I111" s="204"/>
      <c r="J111" s="205">
        <f>J383</f>
        <v>0</v>
      </c>
      <c r="K111" s="201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0"/>
      <c r="C112" s="201"/>
      <c r="D112" s="202" t="s">
        <v>109</v>
      </c>
      <c r="E112" s="203"/>
      <c r="F112" s="203"/>
      <c r="G112" s="203"/>
      <c r="H112" s="203"/>
      <c r="I112" s="204"/>
      <c r="J112" s="205">
        <f>J389</f>
        <v>0</v>
      </c>
      <c r="K112" s="201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0"/>
      <c r="C113" s="201"/>
      <c r="D113" s="202" t="s">
        <v>110</v>
      </c>
      <c r="E113" s="203"/>
      <c r="F113" s="203"/>
      <c r="G113" s="203"/>
      <c r="H113" s="203"/>
      <c r="I113" s="204"/>
      <c r="J113" s="205">
        <f>J433</f>
        <v>0</v>
      </c>
      <c r="K113" s="201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00"/>
      <c r="C114" s="201"/>
      <c r="D114" s="202" t="s">
        <v>111</v>
      </c>
      <c r="E114" s="203"/>
      <c r="F114" s="203"/>
      <c r="G114" s="203"/>
      <c r="H114" s="203"/>
      <c r="I114" s="204"/>
      <c r="J114" s="205">
        <f>J462</f>
        <v>0</v>
      </c>
      <c r="K114" s="201"/>
      <c r="L114" s="20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00"/>
      <c r="C115" s="201"/>
      <c r="D115" s="202" t="s">
        <v>112</v>
      </c>
      <c r="E115" s="203"/>
      <c r="F115" s="203"/>
      <c r="G115" s="203"/>
      <c r="H115" s="203"/>
      <c r="I115" s="204"/>
      <c r="J115" s="205">
        <f>J475</f>
        <v>0</v>
      </c>
      <c r="K115" s="201"/>
      <c r="L115" s="20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93"/>
      <c r="C116" s="194"/>
      <c r="D116" s="195" t="s">
        <v>113</v>
      </c>
      <c r="E116" s="196"/>
      <c r="F116" s="196"/>
      <c r="G116" s="196"/>
      <c r="H116" s="196"/>
      <c r="I116" s="197"/>
      <c r="J116" s="198">
        <f>J478</f>
        <v>0</v>
      </c>
      <c r="K116" s="194"/>
      <c r="L116" s="19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9" customFormat="1" ht="24.95" customHeight="1">
      <c r="A117" s="9"/>
      <c r="B117" s="193"/>
      <c r="C117" s="194"/>
      <c r="D117" s="195" t="s">
        <v>114</v>
      </c>
      <c r="E117" s="196"/>
      <c r="F117" s="196"/>
      <c r="G117" s="196"/>
      <c r="H117" s="196"/>
      <c r="I117" s="197"/>
      <c r="J117" s="198">
        <f>J479</f>
        <v>0</v>
      </c>
      <c r="K117" s="194"/>
      <c r="L117" s="19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200"/>
      <c r="C118" s="201"/>
      <c r="D118" s="202" t="s">
        <v>115</v>
      </c>
      <c r="E118" s="203"/>
      <c r="F118" s="203"/>
      <c r="G118" s="203"/>
      <c r="H118" s="203"/>
      <c r="I118" s="204"/>
      <c r="J118" s="205">
        <f>J480</f>
        <v>0</v>
      </c>
      <c r="K118" s="201"/>
      <c r="L118" s="20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00"/>
      <c r="C119" s="201"/>
      <c r="D119" s="202" t="s">
        <v>116</v>
      </c>
      <c r="E119" s="203"/>
      <c r="F119" s="203"/>
      <c r="G119" s="203"/>
      <c r="H119" s="203"/>
      <c r="I119" s="204"/>
      <c r="J119" s="205">
        <f>J483</f>
        <v>0</v>
      </c>
      <c r="K119" s="201"/>
      <c r="L119" s="206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00"/>
      <c r="C120" s="201"/>
      <c r="D120" s="202" t="s">
        <v>117</v>
      </c>
      <c r="E120" s="203"/>
      <c r="F120" s="203"/>
      <c r="G120" s="203"/>
      <c r="H120" s="203"/>
      <c r="I120" s="204"/>
      <c r="J120" s="205">
        <f>J488</f>
        <v>0</v>
      </c>
      <c r="K120" s="201"/>
      <c r="L120" s="206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2" customFormat="1" ht="21.8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66"/>
      <c r="C122" s="67"/>
      <c r="D122" s="67"/>
      <c r="E122" s="67"/>
      <c r="F122" s="67"/>
      <c r="G122" s="67"/>
      <c r="H122" s="67"/>
      <c r="I122" s="183"/>
      <c r="J122" s="67"/>
      <c r="K122" s="67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6" spans="1:31" s="2" customFormat="1" ht="6.95" customHeight="1">
      <c r="A126" s="38"/>
      <c r="B126" s="68"/>
      <c r="C126" s="69"/>
      <c r="D126" s="69"/>
      <c r="E126" s="69"/>
      <c r="F126" s="69"/>
      <c r="G126" s="69"/>
      <c r="H126" s="69"/>
      <c r="I126" s="186"/>
      <c r="J126" s="69"/>
      <c r="K126" s="69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24.95" customHeight="1">
      <c r="A127" s="38"/>
      <c r="B127" s="39"/>
      <c r="C127" s="23" t="s">
        <v>118</v>
      </c>
      <c r="D127" s="40"/>
      <c r="E127" s="40"/>
      <c r="F127" s="40"/>
      <c r="G127" s="40"/>
      <c r="H127" s="40"/>
      <c r="I127" s="14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14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16</v>
      </c>
      <c r="D129" s="40"/>
      <c r="E129" s="40"/>
      <c r="F129" s="40"/>
      <c r="G129" s="40"/>
      <c r="H129" s="40"/>
      <c r="I129" s="144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6.5" customHeight="1">
      <c r="A130" s="38"/>
      <c r="B130" s="39"/>
      <c r="C130" s="40"/>
      <c r="D130" s="40"/>
      <c r="E130" s="187" t="str">
        <f>E7</f>
        <v>NOVAPAKA_-_Domov_mládeže,Gymnazium_a_SOŠ_-zateplení_objektu_a_střechy</v>
      </c>
      <c r="F130" s="32"/>
      <c r="G130" s="32"/>
      <c r="H130" s="32"/>
      <c r="I130" s="144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87</v>
      </c>
      <c r="D131" s="40"/>
      <c r="E131" s="40"/>
      <c r="F131" s="40"/>
      <c r="G131" s="40"/>
      <c r="H131" s="40"/>
      <c r="I131" s="144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6.5" customHeight="1">
      <c r="A132" s="38"/>
      <c r="B132" s="39"/>
      <c r="C132" s="40"/>
      <c r="D132" s="40"/>
      <c r="E132" s="76" t="str">
        <f>E9</f>
        <v>NOVAPAKA 1 - SO-01-V - NOVAPAKA 1 - SO-01-Vlastn...</v>
      </c>
      <c r="F132" s="40"/>
      <c r="G132" s="40"/>
      <c r="H132" s="40"/>
      <c r="I132" s="144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144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2" customHeight="1">
      <c r="A134" s="38"/>
      <c r="B134" s="39"/>
      <c r="C134" s="32" t="s">
        <v>20</v>
      </c>
      <c r="D134" s="40"/>
      <c r="E134" s="40"/>
      <c r="F134" s="27" t="str">
        <f>F12</f>
        <v xml:space="preserve"> </v>
      </c>
      <c r="G134" s="40"/>
      <c r="H134" s="40"/>
      <c r="I134" s="147" t="s">
        <v>22</v>
      </c>
      <c r="J134" s="79" t="str">
        <f>IF(J12="","",J12)</f>
        <v>19. 2. 2019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6.95" customHeight="1">
      <c r="A135" s="38"/>
      <c r="B135" s="39"/>
      <c r="C135" s="40"/>
      <c r="D135" s="40"/>
      <c r="E135" s="40"/>
      <c r="F135" s="40"/>
      <c r="G135" s="40"/>
      <c r="H135" s="40"/>
      <c r="I135" s="144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5.15" customHeight="1">
      <c r="A136" s="38"/>
      <c r="B136" s="39"/>
      <c r="C136" s="32" t="s">
        <v>24</v>
      </c>
      <c r="D136" s="40"/>
      <c r="E136" s="40"/>
      <c r="F136" s="27" t="str">
        <f>E15</f>
        <v xml:space="preserve"> </v>
      </c>
      <c r="G136" s="40"/>
      <c r="H136" s="40"/>
      <c r="I136" s="147" t="s">
        <v>29</v>
      </c>
      <c r="J136" s="36" t="str">
        <f>E21</f>
        <v xml:space="preserve"> </v>
      </c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5.15" customHeight="1">
      <c r="A137" s="38"/>
      <c r="B137" s="39"/>
      <c r="C137" s="32" t="s">
        <v>27</v>
      </c>
      <c r="D137" s="40"/>
      <c r="E137" s="40"/>
      <c r="F137" s="27" t="str">
        <f>IF(E18="","",E18)</f>
        <v>Vyplň údaj</v>
      </c>
      <c r="G137" s="40"/>
      <c r="H137" s="40"/>
      <c r="I137" s="147" t="s">
        <v>31</v>
      </c>
      <c r="J137" s="36" t="str">
        <f>E24</f>
        <v xml:space="preserve"> </v>
      </c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0.3" customHeight="1">
      <c r="A138" s="38"/>
      <c r="B138" s="39"/>
      <c r="C138" s="40"/>
      <c r="D138" s="40"/>
      <c r="E138" s="40"/>
      <c r="F138" s="40"/>
      <c r="G138" s="40"/>
      <c r="H138" s="40"/>
      <c r="I138" s="144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11" customFormat="1" ht="29.25" customHeight="1">
      <c r="A139" s="207"/>
      <c r="B139" s="208"/>
      <c r="C139" s="209" t="s">
        <v>119</v>
      </c>
      <c r="D139" s="210" t="s">
        <v>58</v>
      </c>
      <c r="E139" s="210" t="s">
        <v>54</v>
      </c>
      <c r="F139" s="210" t="s">
        <v>55</v>
      </c>
      <c r="G139" s="210" t="s">
        <v>120</v>
      </c>
      <c r="H139" s="210" t="s">
        <v>121</v>
      </c>
      <c r="I139" s="211" t="s">
        <v>122</v>
      </c>
      <c r="J139" s="210" t="s">
        <v>91</v>
      </c>
      <c r="K139" s="212" t="s">
        <v>123</v>
      </c>
      <c r="L139" s="213"/>
      <c r="M139" s="100" t="s">
        <v>1</v>
      </c>
      <c r="N139" s="101" t="s">
        <v>37</v>
      </c>
      <c r="O139" s="101" t="s">
        <v>124</v>
      </c>
      <c r="P139" s="101" t="s">
        <v>125</v>
      </c>
      <c r="Q139" s="101" t="s">
        <v>126</v>
      </c>
      <c r="R139" s="101" t="s">
        <v>127</v>
      </c>
      <c r="S139" s="101" t="s">
        <v>128</v>
      </c>
      <c r="T139" s="102" t="s">
        <v>129</v>
      </c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</row>
    <row r="140" spans="1:63" s="2" customFormat="1" ht="22.8" customHeight="1">
      <c r="A140" s="38"/>
      <c r="B140" s="39"/>
      <c r="C140" s="107" t="s">
        <v>130</v>
      </c>
      <c r="D140" s="40"/>
      <c r="E140" s="40"/>
      <c r="F140" s="40"/>
      <c r="G140" s="40"/>
      <c r="H140" s="40"/>
      <c r="I140" s="144"/>
      <c r="J140" s="214">
        <f>BK140</f>
        <v>0</v>
      </c>
      <c r="K140" s="40"/>
      <c r="L140" s="44"/>
      <c r="M140" s="103"/>
      <c r="N140" s="215"/>
      <c r="O140" s="104"/>
      <c r="P140" s="216">
        <f>P141+P310+P478+P479</f>
        <v>0</v>
      </c>
      <c r="Q140" s="104"/>
      <c r="R140" s="216">
        <f>R141+R310+R478+R479</f>
        <v>1.25543847</v>
      </c>
      <c r="S140" s="104"/>
      <c r="T140" s="217">
        <f>T141+T310+T478+T479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72</v>
      </c>
      <c r="AU140" s="17" t="s">
        <v>93</v>
      </c>
      <c r="BK140" s="218">
        <f>BK141+BK310+BK478+BK479</f>
        <v>0</v>
      </c>
    </row>
    <row r="141" spans="1:63" s="12" customFormat="1" ht="25.9" customHeight="1">
      <c r="A141" s="12"/>
      <c r="B141" s="219"/>
      <c r="C141" s="220"/>
      <c r="D141" s="221" t="s">
        <v>72</v>
      </c>
      <c r="E141" s="222" t="s">
        <v>131</v>
      </c>
      <c r="F141" s="222" t="s">
        <v>132</v>
      </c>
      <c r="G141" s="220"/>
      <c r="H141" s="220"/>
      <c r="I141" s="223"/>
      <c r="J141" s="224">
        <f>BK141</f>
        <v>0</v>
      </c>
      <c r="K141" s="220"/>
      <c r="L141" s="225"/>
      <c r="M141" s="226"/>
      <c r="N141" s="227"/>
      <c r="O141" s="227"/>
      <c r="P141" s="228">
        <f>P142+P147+P151+P255+P301+P308</f>
        <v>0</v>
      </c>
      <c r="Q141" s="227"/>
      <c r="R141" s="228">
        <f>R142+R147+R151+R255+R301+R308</f>
        <v>0</v>
      </c>
      <c r="S141" s="227"/>
      <c r="T141" s="229">
        <f>T142+T147+T151+T255+T301+T308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0" t="s">
        <v>81</v>
      </c>
      <c r="AT141" s="231" t="s">
        <v>72</v>
      </c>
      <c r="AU141" s="231" t="s">
        <v>73</v>
      </c>
      <c r="AY141" s="230" t="s">
        <v>133</v>
      </c>
      <c r="BK141" s="232">
        <f>BK142+BK147+BK151+BK255+BK301+BK308</f>
        <v>0</v>
      </c>
    </row>
    <row r="142" spans="1:63" s="12" customFormat="1" ht="22.8" customHeight="1">
      <c r="A142" s="12"/>
      <c r="B142" s="219"/>
      <c r="C142" s="220"/>
      <c r="D142" s="221" t="s">
        <v>72</v>
      </c>
      <c r="E142" s="233" t="s">
        <v>81</v>
      </c>
      <c r="F142" s="233" t="s">
        <v>134</v>
      </c>
      <c r="G142" s="220"/>
      <c r="H142" s="220"/>
      <c r="I142" s="223"/>
      <c r="J142" s="234">
        <f>BK142</f>
        <v>0</v>
      </c>
      <c r="K142" s="220"/>
      <c r="L142" s="225"/>
      <c r="M142" s="226"/>
      <c r="N142" s="227"/>
      <c r="O142" s="227"/>
      <c r="P142" s="228">
        <f>SUM(P143:P146)</f>
        <v>0</v>
      </c>
      <c r="Q142" s="227"/>
      <c r="R142" s="228">
        <f>SUM(R143:R146)</f>
        <v>0</v>
      </c>
      <c r="S142" s="227"/>
      <c r="T142" s="229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0" t="s">
        <v>81</v>
      </c>
      <c r="AT142" s="231" t="s">
        <v>72</v>
      </c>
      <c r="AU142" s="231" t="s">
        <v>81</v>
      </c>
      <c r="AY142" s="230" t="s">
        <v>133</v>
      </c>
      <c r="BK142" s="232">
        <f>SUM(BK143:BK146)</f>
        <v>0</v>
      </c>
    </row>
    <row r="143" spans="1:65" s="2" customFormat="1" ht="24" customHeight="1">
      <c r="A143" s="38"/>
      <c r="B143" s="39"/>
      <c r="C143" s="235" t="s">
        <v>81</v>
      </c>
      <c r="D143" s="235" t="s">
        <v>135</v>
      </c>
      <c r="E143" s="236" t="s">
        <v>136</v>
      </c>
      <c r="F143" s="237" t="s">
        <v>137</v>
      </c>
      <c r="G143" s="238" t="s">
        <v>138</v>
      </c>
      <c r="H143" s="239">
        <v>65.766</v>
      </c>
      <c r="I143" s="240"/>
      <c r="J143" s="241">
        <f>ROUND(I143*H143,2)</f>
        <v>0</v>
      </c>
      <c r="K143" s="237" t="s">
        <v>139</v>
      </c>
      <c r="L143" s="44"/>
      <c r="M143" s="242" t="s">
        <v>1</v>
      </c>
      <c r="N143" s="243" t="s">
        <v>38</v>
      </c>
      <c r="O143" s="91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6" t="s">
        <v>140</v>
      </c>
      <c r="AT143" s="246" t="s">
        <v>135</v>
      </c>
      <c r="AU143" s="246" t="s">
        <v>83</v>
      </c>
      <c r="AY143" s="17" t="s">
        <v>133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7" t="s">
        <v>81</v>
      </c>
      <c r="BK143" s="247">
        <f>ROUND(I143*H143,2)</f>
        <v>0</v>
      </c>
      <c r="BL143" s="17" t="s">
        <v>140</v>
      </c>
      <c r="BM143" s="246" t="s">
        <v>83</v>
      </c>
    </row>
    <row r="144" spans="1:51" s="13" customFormat="1" ht="12">
      <c r="A144" s="13"/>
      <c r="B144" s="248"/>
      <c r="C144" s="249"/>
      <c r="D144" s="250" t="s">
        <v>141</v>
      </c>
      <c r="E144" s="251" t="s">
        <v>1</v>
      </c>
      <c r="F144" s="252" t="s">
        <v>142</v>
      </c>
      <c r="G144" s="249"/>
      <c r="H144" s="253">
        <v>65.766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141</v>
      </c>
      <c r="AU144" s="259" t="s">
        <v>83</v>
      </c>
      <c r="AV144" s="13" t="s">
        <v>83</v>
      </c>
      <c r="AW144" s="13" t="s">
        <v>30</v>
      </c>
      <c r="AX144" s="13" t="s">
        <v>73</v>
      </c>
      <c r="AY144" s="259" t="s">
        <v>133</v>
      </c>
    </row>
    <row r="145" spans="1:51" s="14" customFormat="1" ht="12">
      <c r="A145" s="14"/>
      <c r="B145" s="260"/>
      <c r="C145" s="261"/>
      <c r="D145" s="250" t="s">
        <v>141</v>
      </c>
      <c r="E145" s="262" t="s">
        <v>1</v>
      </c>
      <c r="F145" s="263" t="s">
        <v>143</v>
      </c>
      <c r="G145" s="261"/>
      <c r="H145" s="264">
        <v>65.766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0" t="s">
        <v>141</v>
      </c>
      <c r="AU145" s="270" t="s">
        <v>83</v>
      </c>
      <c r="AV145" s="14" t="s">
        <v>140</v>
      </c>
      <c r="AW145" s="14" t="s">
        <v>30</v>
      </c>
      <c r="AX145" s="14" t="s">
        <v>81</v>
      </c>
      <c r="AY145" s="270" t="s">
        <v>133</v>
      </c>
    </row>
    <row r="146" spans="1:65" s="2" customFormat="1" ht="24" customHeight="1">
      <c r="A146" s="38"/>
      <c r="B146" s="39"/>
      <c r="C146" s="235" t="s">
        <v>83</v>
      </c>
      <c r="D146" s="235" t="s">
        <v>135</v>
      </c>
      <c r="E146" s="236" t="s">
        <v>144</v>
      </c>
      <c r="F146" s="237" t="s">
        <v>145</v>
      </c>
      <c r="G146" s="238" t="s">
        <v>138</v>
      </c>
      <c r="H146" s="239">
        <v>65.766</v>
      </c>
      <c r="I146" s="240"/>
      <c r="J146" s="241">
        <f>ROUND(I146*H146,2)</f>
        <v>0</v>
      </c>
      <c r="K146" s="237" t="s">
        <v>139</v>
      </c>
      <c r="L146" s="44"/>
      <c r="M146" s="242" t="s">
        <v>1</v>
      </c>
      <c r="N146" s="243" t="s">
        <v>38</v>
      </c>
      <c r="O146" s="91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140</v>
      </c>
      <c r="AT146" s="246" t="s">
        <v>135</v>
      </c>
      <c r="AU146" s="246" t="s">
        <v>83</v>
      </c>
      <c r="AY146" s="17" t="s">
        <v>133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7" t="s">
        <v>81</v>
      </c>
      <c r="BK146" s="247">
        <f>ROUND(I146*H146,2)</f>
        <v>0</v>
      </c>
      <c r="BL146" s="17" t="s">
        <v>140</v>
      </c>
      <c r="BM146" s="246" t="s">
        <v>140</v>
      </c>
    </row>
    <row r="147" spans="1:63" s="12" customFormat="1" ht="22.8" customHeight="1">
      <c r="A147" s="12"/>
      <c r="B147" s="219"/>
      <c r="C147" s="220"/>
      <c r="D147" s="221" t="s">
        <v>72</v>
      </c>
      <c r="E147" s="233" t="s">
        <v>146</v>
      </c>
      <c r="F147" s="233" t="s">
        <v>147</v>
      </c>
      <c r="G147" s="220"/>
      <c r="H147" s="220"/>
      <c r="I147" s="223"/>
      <c r="J147" s="234">
        <f>BK147</f>
        <v>0</v>
      </c>
      <c r="K147" s="220"/>
      <c r="L147" s="225"/>
      <c r="M147" s="226"/>
      <c r="N147" s="227"/>
      <c r="O147" s="227"/>
      <c r="P147" s="228">
        <f>SUM(P148:P150)</f>
        <v>0</v>
      </c>
      <c r="Q147" s="227"/>
      <c r="R147" s="228">
        <f>SUM(R148:R150)</f>
        <v>0</v>
      </c>
      <c r="S147" s="227"/>
      <c r="T147" s="229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0" t="s">
        <v>81</v>
      </c>
      <c r="AT147" s="231" t="s">
        <v>72</v>
      </c>
      <c r="AU147" s="231" t="s">
        <v>81</v>
      </c>
      <c r="AY147" s="230" t="s">
        <v>133</v>
      </c>
      <c r="BK147" s="232">
        <f>SUM(BK148:BK150)</f>
        <v>0</v>
      </c>
    </row>
    <row r="148" spans="1:65" s="2" customFormat="1" ht="24" customHeight="1">
      <c r="A148" s="38"/>
      <c r="B148" s="39"/>
      <c r="C148" s="235" t="s">
        <v>146</v>
      </c>
      <c r="D148" s="235" t="s">
        <v>135</v>
      </c>
      <c r="E148" s="236" t="s">
        <v>148</v>
      </c>
      <c r="F148" s="237" t="s">
        <v>149</v>
      </c>
      <c r="G148" s="238" t="s">
        <v>150</v>
      </c>
      <c r="H148" s="239">
        <v>25.768</v>
      </c>
      <c r="I148" s="240"/>
      <c r="J148" s="241">
        <f>ROUND(I148*H148,2)</f>
        <v>0</v>
      </c>
      <c r="K148" s="237" t="s">
        <v>139</v>
      </c>
      <c r="L148" s="44"/>
      <c r="M148" s="242" t="s">
        <v>1</v>
      </c>
      <c r="N148" s="243" t="s">
        <v>38</v>
      </c>
      <c r="O148" s="91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140</v>
      </c>
      <c r="AT148" s="246" t="s">
        <v>135</v>
      </c>
      <c r="AU148" s="246" t="s">
        <v>83</v>
      </c>
      <c r="AY148" s="17" t="s">
        <v>133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7" t="s">
        <v>81</v>
      </c>
      <c r="BK148" s="247">
        <f>ROUND(I148*H148,2)</f>
        <v>0</v>
      </c>
      <c r="BL148" s="17" t="s">
        <v>140</v>
      </c>
      <c r="BM148" s="246" t="s">
        <v>151</v>
      </c>
    </row>
    <row r="149" spans="1:51" s="13" customFormat="1" ht="12">
      <c r="A149" s="13"/>
      <c r="B149" s="248"/>
      <c r="C149" s="249"/>
      <c r="D149" s="250" t="s">
        <v>141</v>
      </c>
      <c r="E149" s="251" t="s">
        <v>1</v>
      </c>
      <c r="F149" s="252" t="s">
        <v>152</v>
      </c>
      <c r="G149" s="249"/>
      <c r="H149" s="253">
        <v>25.768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141</v>
      </c>
      <c r="AU149" s="259" t="s">
        <v>83</v>
      </c>
      <c r="AV149" s="13" t="s">
        <v>83</v>
      </c>
      <c r="AW149" s="13" t="s">
        <v>30</v>
      </c>
      <c r="AX149" s="13" t="s">
        <v>73</v>
      </c>
      <c r="AY149" s="259" t="s">
        <v>133</v>
      </c>
    </row>
    <row r="150" spans="1:51" s="14" customFormat="1" ht="12">
      <c r="A150" s="14"/>
      <c r="B150" s="260"/>
      <c r="C150" s="261"/>
      <c r="D150" s="250" t="s">
        <v>141</v>
      </c>
      <c r="E150" s="262" t="s">
        <v>1</v>
      </c>
      <c r="F150" s="263" t="s">
        <v>143</v>
      </c>
      <c r="G150" s="261"/>
      <c r="H150" s="264">
        <v>25.768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0" t="s">
        <v>141</v>
      </c>
      <c r="AU150" s="270" t="s">
        <v>83</v>
      </c>
      <c r="AV150" s="14" t="s">
        <v>140</v>
      </c>
      <c r="AW150" s="14" t="s">
        <v>30</v>
      </c>
      <c r="AX150" s="14" t="s">
        <v>81</v>
      </c>
      <c r="AY150" s="270" t="s">
        <v>133</v>
      </c>
    </row>
    <row r="151" spans="1:63" s="12" customFormat="1" ht="22.8" customHeight="1">
      <c r="A151" s="12"/>
      <c r="B151" s="219"/>
      <c r="C151" s="220"/>
      <c r="D151" s="221" t="s">
        <v>72</v>
      </c>
      <c r="E151" s="233" t="s">
        <v>151</v>
      </c>
      <c r="F151" s="233" t="s">
        <v>153</v>
      </c>
      <c r="G151" s="220"/>
      <c r="H151" s="220"/>
      <c r="I151" s="223"/>
      <c r="J151" s="234">
        <f>BK151</f>
        <v>0</v>
      </c>
      <c r="K151" s="220"/>
      <c r="L151" s="225"/>
      <c r="M151" s="226"/>
      <c r="N151" s="227"/>
      <c r="O151" s="227"/>
      <c r="P151" s="228">
        <f>SUM(P152:P254)</f>
        <v>0</v>
      </c>
      <c r="Q151" s="227"/>
      <c r="R151" s="228">
        <f>SUM(R152:R254)</f>
        <v>0</v>
      </c>
      <c r="S151" s="227"/>
      <c r="T151" s="229">
        <f>SUM(T152:T254)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0" t="s">
        <v>81</v>
      </c>
      <c r="AT151" s="231" t="s">
        <v>72</v>
      </c>
      <c r="AU151" s="231" t="s">
        <v>81</v>
      </c>
      <c r="AY151" s="230" t="s">
        <v>133</v>
      </c>
      <c r="BK151" s="232">
        <f>SUM(BK152:BK254)</f>
        <v>0</v>
      </c>
    </row>
    <row r="152" spans="1:65" s="2" customFormat="1" ht="24" customHeight="1">
      <c r="A152" s="38"/>
      <c r="B152" s="39"/>
      <c r="C152" s="235" t="s">
        <v>140</v>
      </c>
      <c r="D152" s="235" t="s">
        <v>135</v>
      </c>
      <c r="E152" s="236" t="s">
        <v>154</v>
      </c>
      <c r="F152" s="237" t="s">
        <v>155</v>
      </c>
      <c r="G152" s="238" t="s">
        <v>150</v>
      </c>
      <c r="H152" s="239">
        <v>215.793</v>
      </c>
      <c r="I152" s="240"/>
      <c r="J152" s="241">
        <f>ROUND(I152*H152,2)</f>
        <v>0</v>
      </c>
      <c r="K152" s="237" t="s">
        <v>139</v>
      </c>
      <c r="L152" s="44"/>
      <c r="M152" s="242" t="s">
        <v>1</v>
      </c>
      <c r="N152" s="243" t="s">
        <v>38</v>
      </c>
      <c r="O152" s="91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6" t="s">
        <v>140</v>
      </c>
      <c r="AT152" s="246" t="s">
        <v>135</v>
      </c>
      <c r="AU152" s="246" t="s">
        <v>83</v>
      </c>
      <c r="AY152" s="17" t="s">
        <v>133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17" t="s">
        <v>81</v>
      </c>
      <c r="BK152" s="247">
        <f>ROUND(I152*H152,2)</f>
        <v>0</v>
      </c>
      <c r="BL152" s="17" t="s">
        <v>140</v>
      </c>
      <c r="BM152" s="246" t="s">
        <v>156</v>
      </c>
    </row>
    <row r="153" spans="1:51" s="13" customFormat="1" ht="12">
      <c r="A153" s="13"/>
      <c r="B153" s="248"/>
      <c r="C153" s="249"/>
      <c r="D153" s="250" t="s">
        <v>141</v>
      </c>
      <c r="E153" s="251" t="s">
        <v>1</v>
      </c>
      <c r="F153" s="252" t="s">
        <v>157</v>
      </c>
      <c r="G153" s="249"/>
      <c r="H153" s="253">
        <v>215.793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141</v>
      </c>
      <c r="AU153" s="259" t="s">
        <v>83</v>
      </c>
      <c r="AV153" s="13" t="s">
        <v>83</v>
      </c>
      <c r="AW153" s="13" t="s">
        <v>30</v>
      </c>
      <c r="AX153" s="13" t="s">
        <v>73</v>
      </c>
      <c r="AY153" s="259" t="s">
        <v>133</v>
      </c>
    </row>
    <row r="154" spans="1:51" s="14" customFormat="1" ht="12">
      <c r="A154" s="14"/>
      <c r="B154" s="260"/>
      <c r="C154" s="261"/>
      <c r="D154" s="250" t="s">
        <v>141</v>
      </c>
      <c r="E154" s="262" t="s">
        <v>1</v>
      </c>
      <c r="F154" s="263" t="s">
        <v>143</v>
      </c>
      <c r="G154" s="261"/>
      <c r="H154" s="264">
        <v>215.793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0" t="s">
        <v>141</v>
      </c>
      <c r="AU154" s="270" t="s">
        <v>83</v>
      </c>
      <c r="AV154" s="14" t="s">
        <v>140</v>
      </c>
      <c r="AW154" s="14" t="s">
        <v>30</v>
      </c>
      <c r="AX154" s="14" t="s">
        <v>81</v>
      </c>
      <c r="AY154" s="270" t="s">
        <v>133</v>
      </c>
    </row>
    <row r="155" spans="1:65" s="2" customFormat="1" ht="60" customHeight="1">
      <c r="A155" s="38"/>
      <c r="B155" s="39"/>
      <c r="C155" s="271" t="s">
        <v>158</v>
      </c>
      <c r="D155" s="271" t="s">
        <v>159</v>
      </c>
      <c r="E155" s="272" t="s">
        <v>160</v>
      </c>
      <c r="F155" s="273" t="s">
        <v>161</v>
      </c>
      <c r="G155" s="274" t="s">
        <v>150</v>
      </c>
      <c r="H155" s="275">
        <v>220.109</v>
      </c>
      <c r="I155" s="276"/>
      <c r="J155" s="277">
        <f>ROUND(I155*H155,2)</f>
        <v>0</v>
      </c>
      <c r="K155" s="273" t="s">
        <v>139</v>
      </c>
      <c r="L155" s="278"/>
      <c r="M155" s="279" t="s">
        <v>1</v>
      </c>
      <c r="N155" s="280" t="s">
        <v>38</v>
      </c>
      <c r="O155" s="91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6" t="s">
        <v>156</v>
      </c>
      <c r="AT155" s="246" t="s">
        <v>159</v>
      </c>
      <c r="AU155" s="246" t="s">
        <v>83</v>
      </c>
      <c r="AY155" s="17" t="s">
        <v>133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7" t="s">
        <v>81</v>
      </c>
      <c r="BK155" s="247">
        <f>ROUND(I155*H155,2)</f>
        <v>0</v>
      </c>
      <c r="BL155" s="17" t="s">
        <v>140</v>
      </c>
      <c r="BM155" s="246" t="s">
        <v>162</v>
      </c>
    </row>
    <row r="156" spans="1:51" s="13" customFormat="1" ht="12">
      <c r="A156" s="13"/>
      <c r="B156" s="248"/>
      <c r="C156" s="249"/>
      <c r="D156" s="250" t="s">
        <v>141</v>
      </c>
      <c r="E156" s="251" t="s">
        <v>1</v>
      </c>
      <c r="F156" s="252" t="s">
        <v>163</v>
      </c>
      <c r="G156" s="249"/>
      <c r="H156" s="253">
        <v>220.109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141</v>
      </c>
      <c r="AU156" s="259" t="s">
        <v>83</v>
      </c>
      <c r="AV156" s="13" t="s">
        <v>83</v>
      </c>
      <c r="AW156" s="13" t="s">
        <v>30</v>
      </c>
      <c r="AX156" s="13" t="s">
        <v>73</v>
      </c>
      <c r="AY156" s="259" t="s">
        <v>133</v>
      </c>
    </row>
    <row r="157" spans="1:51" s="14" customFormat="1" ht="12">
      <c r="A157" s="14"/>
      <c r="B157" s="260"/>
      <c r="C157" s="261"/>
      <c r="D157" s="250" t="s">
        <v>141</v>
      </c>
      <c r="E157" s="262" t="s">
        <v>1</v>
      </c>
      <c r="F157" s="263" t="s">
        <v>143</v>
      </c>
      <c r="G157" s="261"/>
      <c r="H157" s="264">
        <v>220.109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0" t="s">
        <v>141</v>
      </c>
      <c r="AU157" s="270" t="s">
        <v>83</v>
      </c>
      <c r="AV157" s="14" t="s">
        <v>140</v>
      </c>
      <c r="AW157" s="14" t="s">
        <v>30</v>
      </c>
      <c r="AX157" s="14" t="s">
        <v>81</v>
      </c>
      <c r="AY157" s="270" t="s">
        <v>133</v>
      </c>
    </row>
    <row r="158" spans="1:65" s="2" customFormat="1" ht="24" customHeight="1">
      <c r="A158" s="38"/>
      <c r="B158" s="39"/>
      <c r="C158" s="235" t="s">
        <v>151</v>
      </c>
      <c r="D158" s="235" t="s">
        <v>135</v>
      </c>
      <c r="E158" s="236" t="s">
        <v>164</v>
      </c>
      <c r="F158" s="237" t="s">
        <v>165</v>
      </c>
      <c r="G158" s="238" t="s">
        <v>150</v>
      </c>
      <c r="H158" s="239">
        <v>215.793</v>
      </c>
      <c r="I158" s="240"/>
      <c r="J158" s="241">
        <f>ROUND(I158*H158,2)</f>
        <v>0</v>
      </c>
      <c r="K158" s="237" t="s">
        <v>139</v>
      </c>
      <c r="L158" s="44"/>
      <c r="M158" s="242" t="s">
        <v>1</v>
      </c>
      <c r="N158" s="243" t="s">
        <v>38</v>
      </c>
      <c r="O158" s="91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6" t="s">
        <v>140</v>
      </c>
      <c r="AT158" s="246" t="s">
        <v>135</v>
      </c>
      <c r="AU158" s="246" t="s">
        <v>83</v>
      </c>
      <c r="AY158" s="17" t="s">
        <v>133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7" t="s">
        <v>81</v>
      </c>
      <c r="BK158" s="247">
        <f>ROUND(I158*H158,2)</f>
        <v>0</v>
      </c>
      <c r="BL158" s="17" t="s">
        <v>140</v>
      </c>
      <c r="BM158" s="246" t="s">
        <v>166</v>
      </c>
    </row>
    <row r="159" spans="1:65" s="2" customFormat="1" ht="24" customHeight="1">
      <c r="A159" s="38"/>
      <c r="B159" s="39"/>
      <c r="C159" s="235" t="s">
        <v>167</v>
      </c>
      <c r="D159" s="235" t="s">
        <v>135</v>
      </c>
      <c r="E159" s="236" t="s">
        <v>168</v>
      </c>
      <c r="F159" s="237" t="s">
        <v>169</v>
      </c>
      <c r="G159" s="238" t="s">
        <v>170</v>
      </c>
      <c r="H159" s="239">
        <v>1083.07</v>
      </c>
      <c r="I159" s="240"/>
      <c r="J159" s="241">
        <f>ROUND(I159*H159,2)</f>
        <v>0</v>
      </c>
      <c r="K159" s="237" t="s">
        <v>139</v>
      </c>
      <c r="L159" s="44"/>
      <c r="M159" s="242" t="s">
        <v>1</v>
      </c>
      <c r="N159" s="243" t="s">
        <v>38</v>
      </c>
      <c r="O159" s="91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6" t="s">
        <v>140</v>
      </c>
      <c r="AT159" s="246" t="s">
        <v>135</v>
      </c>
      <c r="AU159" s="246" t="s">
        <v>83</v>
      </c>
      <c r="AY159" s="17" t="s">
        <v>133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7" t="s">
        <v>81</v>
      </c>
      <c r="BK159" s="247">
        <f>ROUND(I159*H159,2)</f>
        <v>0</v>
      </c>
      <c r="BL159" s="17" t="s">
        <v>140</v>
      </c>
      <c r="BM159" s="246" t="s">
        <v>171</v>
      </c>
    </row>
    <row r="160" spans="1:51" s="13" customFormat="1" ht="12">
      <c r="A160" s="13"/>
      <c r="B160" s="248"/>
      <c r="C160" s="249"/>
      <c r="D160" s="250" t="s">
        <v>141</v>
      </c>
      <c r="E160" s="251" t="s">
        <v>1</v>
      </c>
      <c r="F160" s="252" t="s">
        <v>172</v>
      </c>
      <c r="G160" s="249"/>
      <c r="H160" s="253">
        <v>91.88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141</v>
      </c>
      <c r="AU160" s="259" t="s">
        <v>83</v>
      </c>
      <c r="AV160" s="13" t="s">
        <v>83</v>
      </c>
      <c r="AW160" s="13" t="s">
        <v>30</v>
      </c>
      <c r="AX160" s="13" t="s">
        <v>73</v>
      </c>
      <c r="AY160" s="259" t="s">
        <v>133</v>
      </c>
    </row>
    <row r="161" spans="1:51" s="13" customFormat="1" ht="12">
      <c r="A161" s="13"/>
      <c r="B161" s="248"/>
      <c r="C161" s="249"/>
      <c r="D161" s="250" t="s">
        <v>141</v>
      </c>
      <c r="E161" s="251" t="s">
        <v>1</v>
      </c>
      <c r="F161" s="252" t="s">
        <v>173</v>
      </c>
      <c r="G161" s="249"/>
      <c r="H161" s="253">
        <v>36.04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141</v>
      </c>
      <c r="AU161" s="259" t="s">
        <v>83</v>
      </c>
      <c r="AV161" s="13" t="s">
        <v>83</v>
      </c>
      <c r="AW161" s="13" t="s">
        <v>30</v>
      </c>
      <c r="AX161" s="13" t="s">
        <v>73</v>
      </c>
      <c r="AY161" s="259" t="s">
        <v>133</v>
      </c>
    </row>
    <row r="162" spans="1:51" s="13" customFormat="1" ht="12">
      <c r="A162" s="13"/>
      <c r="B162" s="248"/>
      <c r="C162" s="249"/>
      <c r="D162" s="250" t="s">
        <v>141</v>
      </c>
      <c r="E162" s="251" t="s">
        <v>1</v>
      </c>
      <c r="F162" s="252" t="s">
        <v>174</v>
      </c>
      <c r="G162" s="249"/>
      <c r="H162" s="253">
        <v>955.15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141</v>
      </c>
      <c r="AU162" s="259" t="s">
        <v>83</v>
      </c>
      <c r="AV162" s="13" t="s">
        <v>83</v>
      </c>
      <c r="AW162" s="13" t="s">
        <v>30</v>
      </c>
      <c r="AX162" s="13" t="s">
        <v>73</v>
      </c>
      <c r="AY162" s="259" t="s">
        <v>133</v>
      </c>
    </row>
    <row r="163" spans="1:51" s="14" customFormat="1" ht="12">
      <c r="A163" s="14"/>
      <c r="B163" s="260"/>
      <c r="C163" s="261"/>
      <c r="D163" s="250" t="s">
        <v>141</v>
      </c>
      <c r="E163" s="262" t="s">
        <v>1</v>
      </c>
      <c r="F163" s="263" t="s">
        <v>143</v>
      </c>
      <c r="G163" s="261"/>
      <c r="H163" s="264">
        <v>1083.07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0" t="s">
        <v>141</v>
      </c>
      <c r="AU163" s="270" t="s">
        <v>83</v>
      </c>
      <c r="AV163" s="14" t="s">
        <v>140</v>
      </c>
      <c r="AW163" s="14" t="s">
        <v>30</v>
      </c>
      <c r="AX163" s="14" t="s">
        <v>81</v>
      </c>
      <c r="AY163" s="270" t="s">
        <v>133</v>
      </c>
    </row>
    <row r="164" spans="1:65" s="2" customFormat="1" ht="24" customHeight="1">
      <c r="A164" s="38"/>
      <c r="B164" s="39"/>
      <c r="C164" s="271" t="s">
        <v>156</v>
      </c>
      <c r="D164" s="271" t="s">
        <v>159</v>
      </c>
      <c r="E164" s="272" t="s">
        <v>175</v>
      </c>
      <c r="F164" s="273" t="s">
        <v>176</v>
      </c>
      <c r="G164" s="274" t="s">
        <v>170</v>
      </c>
      <c r="H164" s="275">
        <v>1137.224</v>
      </c>
      <c r="I164" s="276"/>
      <c r="J164" s="277">
        <f>ROUND(I164*H164,2)</f>
        <v>0</v>
      </c>
      <c r="K164" s="273" t="s">
        <v>139</v>
      </c>
      <c r="L164" s="278"/>
      <c r="M164" s="279" t="s">
        <v>1</v>
      </c>
      <c r="N164" s="280" t="s">
        <v>38</v>
      </c>
      <c r="O164" s="91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6" t="s">
        <v>156</v>
      </c>
      <c r="AT164" s="246" t="s">
        <v>159</v>
      </c>
      <c r="AU164" s="246" t="s">
        <v>83</v>
      </c>
      <c r="AY164" s="17" t="s">
        <v>133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7" t="s">
        <v>81</v>
      </c>
      <c r="BK164" s="247">
        <f>ROUND(I164*H164,2)</f>
        <v>0</v>
      </c>
      <c r="BL164" s="17" t="s">
        <v>140</v>
      </c>
      <c r="BM164" s="246" t="s">
        <v>177</v>
      </c>
    </row>
    <row r="165" spans="1:51" s="13" customFormat="1" ht="12">
      <c r="A165" s="13"/>
      <c r="B165" s="248"/>
      <c r="C165" s="249"/>
      <c r="D165" s="250" t="s">
        <v>141</v>
      </c>
      <c r="E165" s="251" t="s">
        <v>1</v>
      </c>
      <c r="F165" s="252" t="s">
        <v>178</v>
      </c>
      <c r="G165" s="249"/>
      <c r="H165" s="253">
        <v>1137.224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141</v>
      </c>
      <c r="AU165" s="259" t="s">
        <v>83</v>
      </c>
      <c r="AV165" s="13" t="s">
        <v>83</v>
      </c>
      <c r="AW165" s="13" t="s">
        <v>30</v>
      </c>
      <c r="AX165" s="13" t="s">
        <v>73</v>
      </c>
      <c r="AY165" s="259" t="s">
        <v>133</v>
      </c>
    </row>
    <row r="166" spans="1:51" s="14" customFormat="1" ht="12">
      <c r="A166" s="14"/>
      <c r="B166" s="260"/>
      <c r="C166" s="261"/>
      <c r="D166" s="250" t="s">
        <v>141</v>
      </c>
      <c r="E166" s="262" t="s">
        <v>1</v>
      </c>
      <c r="F166" s="263" t="s">
        <v>143</v>
      </c>
      <c r="G166" s="261"/>
      <c r="H166" s="264">
        <v>1137.224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0" t="s">
        <v>141</v>
      </c>
      <c r="AU166" s="270" t="s">
        <v>83</v>
      </c>
      <c r="AV166" s="14" t="s">
        <v>140</v>
      </c>
      <c r="AW166" s="14" t="s">
        <v>30</v>
      </c>
      <c r="AX166" s="14" t="s">
        <v>81</v>
      </c>
      <c r="AY166" s="270" t="s">
        <v>133</v>
      </c>
    </row>
    <row r="167" spans="1:65" s="2" customFormat="1" ht="24" customHeight="1">
      <c r="A167" s="38"/>
      <c r="B167" s="39"/>
      <c r="C167" s="235" t="s">
        <v>179</v>
      </c>
      <c r="D167" s="235" t="s">
        <v>135</v>
      </c>
      <c r="E167" s="236" t="s">
        <v>180</v>
      </c>
      <c r="F167" s="237" t="s">
        <v>181</v>
      </c>
      <c r="G167" s="238" t="s">
        <v>150</v>
      </c>
      <c r="H167" s="239">
        <v>39.827</v>
      </c>
      <c r="I167" s="240"/>
      <c r="J167" s="241">
        <f>ROUND(I167*H167,2)</f>
        <v>0</v>
      </c>
      <c r="K167" s="237" t="s">
        <v>139</v>
      </c>
      <c r="L167" s="44"/>
      <c r="M167" s="242" t="s">
        <v>1</v>
      </c>
      <c r="N167" s="243" t="s">
        <v>38</v>
      </c>
      <c r="O167" s="91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6" t="s">
        <v>140</v>
      </c>
      <c r="AT167" s="246" t="s">
        <v>135</v>
      </c>
      <c r="AU167" s="246" t="s">
        <v>83</v>
      </c>
      <c r="AY167" s="17" t="s">
        <v>133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17" t="s">
        <v>81</v>
      </c>
      <c r="BK167" s="247">
        <f>ROUND(I167*H167,2)</f>
        <v>0</v>
      </c>
      <c r="BL167" s="17" t="s">
        <v>140</v>
      </c>
      <c r="BM167" s="246" t="s">
        <v>182</v>
      </c>
    </row>
    <row r="168" spans="1:51" s="13" customFormat="1" ht="12">
      <c r="A168" s="13"/>
      <c r="B168" s="248"/>
      <c r="C168" s="249"/>
      <c r="D168" s="250" t="s">
        <v>141</v>
      </c>
      <c r="E168" s="251" t="s">
        <v>1</v>
      </c>
      <c r="F168" s="252" t="s">
        <v>183</v>
      </c>
      <c r="G168" s="249"/>
      <c r="H168" s="253">
        <v>39.827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141</v>
      </c>
      <c r="AU168" s="259" t="s">
        <v>83</v>
      </c>
      <c r="AV168" s="13" t="s">
        <v>83</v>
      </c>
      <c r="AW168" s="13" t="s">
        <v>30</v>
      </c>
      <c r="AX168" s="13" t="s">
        <v>73</v>
      </c>
      <c r="AY168" s="259" t="s">
        <v>133</v>
      </c>
    </row>
    <row r="169" spans="1:51" s="14" customFormat="1" ht="12">
      <c r="A169" s="14"/>
      <c r="B169" s="260"/>
      <c r="C169" s="261"/>
      <c r="D169" s="250" t="s">
        <v>141</v>
      </c>
      <c r="E169" s="262" t="s">
        <v>1</v>
      </c>
      <c r="F169" s="263" t="s">
        <v>143</v>
      </c>
      <c r="G169" s="261"/>
      <c r="H169" s="264">
        <v>39.827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0" t="s">
        <v>141</v>
      </c>
      <c r="AU169" s="270" t="s">
        <v>83</v>
      </c>
      <c r="AV169" s="14" t="s">
        <v>140</v>
      </c>
      <c r="AW169" s="14" t="s">
        <v>30</v>
      </c>
      <c r="AX169" s="14" t="s">
        <v>81</v>
      </c>
      <c r="AY169" s="270" t="s">
        <v>133</v>
      </c>
    </row>
    <row r="170" spans="1:65" s="2" customFormat="1" ht="16.5" customHeight="1">
      <c r="A170" s="38"/>
      <c r="B170" s="39"/>
      <c r="C170" s="271" t="s">
        <v>162</v>
      </c>
      <c r="D170" s="271" t="s">
        <v>159</v>
      </c>
      <c r="E170" s="272" t="s">
        <v>184</v>
      </c>
      <c r="F170" s="273" t="s">
        <v>185</v>
      </c>
      <c r="G170" s="274" t="s">
        <v>150</v>
      </c>
      <c r="H170" s="275">
        <v>40.624</v>
      </c>
      <c r="I170" s="276"/>
      <c r="J170" s="277">
        <f>ROUND(I170*H170,2)</f>
        <v>0</v>
      </c>
      <c r="K170" s="273" t="s">
        <v>139</v>
      </c>
      <c r="L170" s="278"/>
      <c r="M170" s="279" t="s">
        <v>1</v>
      </c>
      <c r="N170" s="280" t="s">
        <v>38</v>
      </c>
      <c r="O170" s="91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6" t="s">
        <v>156</v>
      </c>
      <c r="AT170" s="246" t="s">
        <v>159</v>
      </c>
      <c r="AU170" s="246" t="s">
        <v>83</v>
      </c>
      <c r="AY170" s="17" t="s">
        <v>133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7" t="s">
        <v>81</v>
      </c>
      <c r="BK170" s="247">
        <f>ROUND(I170*H170,2)</f>
        <v>0</v>
      </c>
      <c r="BL170" s="17" t="s">
        <v>140</v>
      </c>
      <c r="BM170" s="246" t="s">
        <v>186</v>
      </c>
    </row>
    <row r="171" spans="1:51" s="13" customFormat="1" ht="12">
      <c r="A171" s="13"/>
      <c r="B171" s="248"/>
      <c r="C171" s="249"/>
      <c r="D171" s="250" t="s">
        <v>141</v>
      </c>
      <c r="E171" s="251" t="s">
        <v>1</v>
      </c>
      <c r="F171" s="252" t="s">
        <v>187</v>
      </c>
      <c r="G171" s="249"/>
      <c r="H171" s="253">
        <v>40.624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141</v>
      </c>
      <c r="AU171" s="259" t="s">
        <v>83</v>
      </c>
      <c r="AV171" s="13" t="s">
        <v>83</v>
      </c>
      <c r="AW171" s="13" t="s">
        <v>30</v>
      </c>
      <c r="AX171" s="13" t="s">
        <v>73</v>
      </c>
      <c r="AY171" s="259" t="s">
        <v>133</v>
      </c>
    </row>
    <row r="172" spans="1:51" s="14" customFormat="1" ht="12">
      <c r="A172" s="14"/>
      <c r="B172" s="260"/>
      <c r="C172" s="261"/>
      <c r="D172" s="250" t="s">
        <v>141</v>
      </c>
      <c r="E172" s="262" t="s">
        <v>1</v>
      </c>
      <c r="F172" s="263" t="s">
        <v>143</v>
      </c>
      <c r="G172" s="261"/>
      <c r="H172" s="264">
        <v>40.624</v>
      </c>
      <c r="I172" s="265"/>
      <c r="J172" s="261"/>
      <c r="K172" s="261"/>
      <c r="L172" s="266"/>
      <c r="M172" s="267"/>
      <c r="N172" s="268"/>
      <c r="O172" s="268"/>
      <c r="P172" s="268"/>
      <c r="Q172" s="268"/>
      <c r="R172" s="268"/>
      <c r="S172" s="268"/>
      <c r="T172" s="26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0" t="s">
        <v>141</v>
      </c>
      <c r="AU172" s="270" t="s">
        <v>83</v>
      </c>
      <c r="AV172" s="14" t="s">
        <v>140</v>
      </c>
      <c r="AW172" s="14" t="s">
        <v>30</v>
      </c>
      <c r="AX172" s="14" t="s">
        <v>81</v>
      </c>
      <c r="AY172" s="270" t="s">
        <v>133</v>
      </c>
    </row>
    <row r="173" spans="1:65" s="2" customFormat="1" ht="24" customHeight="1">
      <c r="A173" s="38"/>
      <c r="B173" s="39"/>
      <c r="C173" s="235" t="s">
        <v>188</v>
      </c>
      <c r="D173" s="235" t="s">
        <v>135</v>
      </c>
      <c r="E173" s="236" t="s">
        <v>189</v>
      </c>
      <c r="F173" s="237" t="s">
        <v>190</v>
      </c>
      <c r="G173" s="238" t="s">
        <v>150</v>
      </c>
      <c r="H173" s="239">
        <v>109.61</v>
      </c>
      <c r="I173" s="240"/>
      <c r="J173" s="241">
        <f>ROUND(I173*H173,2)</f>
        <v>0</v>
      </c>
      <c r="K173" s="237" t="s">
        <v>139</v>
      </c>
      <c r="L173" s="44"/>
      <c r="M173" s="242" t="s">
        <v>1</v>
      </c>
      <c r="N173" s="243" t="s">
        <v>38</v>
      </c>
      <c r="O173" s="91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6" t="s">
        <v>140</v>
      </c>
      <c r="AT173" s="246" t="s">
        <v>135</v>
      </c>
      <c r="AU173" s="246" t="s">
        <v>83</v>
      </c>
      <c r="AY173" s="17" t="s">
        <v>133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7" t="s">
        <v>81</v>
      </c>
      <c r="BK173" s="247">
        <f>ROUND(I173*H173,2)</f>
        <v>0</v>
      </c>
      <c r="BL173" s="17" t="s">
        <v>140</v>
      </c>
      <c r="BM173" s="246" t="s">
        <v>191</v>
      </c>
    </row>
    <row r="174" spans="1:51" s="13" customFormat="1" ht="12">
      <c r="A174" s="13"/>
      <c r="B174" s="248"/>
      <c r="C174" s="249"/>
      <c r="D174" s="250" t="s">
        <v>141</v>
      </c>
      <c r="E174" s="251" t="s">
        <v>1</v>
      </c>
      <c r="F174" s="252" t="s">
        <v>192</v>
      </c>
      <c r="G174" s="249"/>
      <c r="H174" s="253">
        <v>109.61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141</v>
      </c>
      <c r="AU174" s="259" t="s">
        <v>83</v>
      </c>
      <c r="AV174" s="13" t="s">
        <v>83</v>
      </c>
      <c r="AW174" s="13" t="s">
        <v>30</v>
      </c>
      <c r="AX174" s="13" t="s">
        <v>73</v>
      </c>
      <c r="AY174" s="259" t="s">
        <v>133</v>
      </c>
    </row>
    <row r="175" spans="1:51" s="14" customFormat="1" ht="12">
      <c r="A175" s="14"/>
      <c r="B175" s="260"/>
      <c r="C175" s="261"/>
      <c r="D175" s="250" t="s">
        <v>141</v>
      </c>
      <c r="E175" s="262" t="s">
        <v>1</v>
      </c>
      <c r="F175" s="263" t="s">
        <v>143</v>
      </c>
      <c r="G175" s="261"/>
      <c r="H175" s="264">
        <v>109.61</v>
      </c>
      <c r="I175" s="265"/>
      <c r="J175" s="261"/>
      <c r="K175" s="261"/>
      <c r="L175" s="266"/>
      <c r="M175" s="267"/>
      <c r="N175" s="268"/>
      <c r="O175" s="268"/>
      <c r="P175" s="268"/>
      <c r="Q175" s="268"/>
      <c r="R175" s="268"/>
      <c r="S175" s="268"/>
      <c r="T175" s="26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0" t="s">
        <v>141</v>
      </c>
      <c r="AU175" s="270" t="s">
        <v>83</v>
      </c>
      <c r="AV175" s="14" t="s">
        <v>140</v>
      </c>
      <c r="AW175" s="14" t="s">
        <v>30</v>
      </c>
      <c r="AX175" s="14" t="s">
        <v>81</v>
      </c>
      <c r="AY175" s="270" t="s">
        <v>133</v>
      </c>
    </row>
    <row r="176" spans="1:65" s="2" customFormat="1" ht="60" customHeight="1">
      <c r="A176" s="38"/>
      <c r="B176" s="39"/>
      <c r="C176" s="271" t="s">
        <v>166</v>
      </c>
      <c r="D176" s="271" t="s">
        <v>159</v>
      </c>
      <c r="E176" s="272" t="s">
        <v>193</v>
      </c>
      <c r="F176" s="273" t="s">
        <v>194</v>
      </c>
      <c r="G176" s="274" t="s">
        <v>150</v>
      </c>
      <c r="H176" s="275">
        <v>111.802</v>
      </c>
      <c r="I176" s="276"/>
      <c r="J176" s="277">
        <f>ROUND(I176*H176,2)</f>
        <v>0</v>
      </c>
      <c r="K176" s="273" t="s">
        <v>139</v>
      </c>
      <c r="L176" s="278"/>
      <c r="M176" s="279" t="s">
        <v>1</v>
      </c>
      <c r="N176" s="280" t="s">
        <v>38</v>
      </c>
      <c r="O176" s="91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6" t="s">
        <v>156</v>
      </c>
      <c r="AT176" s="246" t="s">
        <v>159</v>
      </c>
      <c r="AU176" s="246" t="s">
        <v>83</v>
      </c>
      <c r="AY176" s="17" t="s">
        <v>133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7" t="s">
        <v>81</v>
      </c>
      <c r="BK176" s="247">
        <f>ROUND(I176*H176,2)</f>
        <v>0</v>
      </c>
      <c r="BL176" s="17" t="s">
        <v>140</v>
      </c>
      <c r="BM176" s="246" t="s">
        <v>195</v>
      </c>
    </row>
    <row r="177" spans="1:51" s="13" customFormat="1" ht="12">
      <c r="A177" s="13"/>
      <c r="B177" s="248"/>
      <c r="C177" s="249"/>
      <c r="D177" s="250" t="s">
        <v>141</v>
      </c>
      <c r="E177" s="251" t="s">
        <v>1</v>
      </c>
      <c r="F177" s="252" t="s">
        <v>196</v>
      </c>
      <c r="G177" s="249"/>
      <c r="H177" s="253">
        <v>111.802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141</v>
      </c>
      <c r="AU177" s="259" t="s">
        <v>83</v>
      </c>
      <c r="AV177" s="13" t="s">
        <v>83</v>
      </c>
      <c r="AW177" s="13" t="s">
        <v>30</v>
      </c>
      <c r="AX177" s="13" t="s">
        <v>73</v>
      </c>
      <c r="AY177" s="259" t="s">
        <v>133</v>
      </c>
    </row>
    <row r="178" spans="1:51" s="14" customFormat="1" ht="12">
      <c r="A178" s="14"/>
      <c r="B178" s="260"/>
      <c r="C178" s="261"/>
      <c r="D178" s="250" t="s">
        <v>141</v>
      </c>
      <c r="E178" s="262" t="s">
        <v>1</v>
      </c>
      <c r="F178" s="263" t="s">
        <v>143</v>
      </c>
      <c r="G178" s="261"/>
      <c r="H178" s="264">
        <v>111.802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0" t="s">
        <v>141</v>
      </c>
      <c r="AU178" s="270" t="s">
        <v>83</v>
      </c>
      <c r="AV178" s="14" t="s">
        <v>140</v>
      </c>
      <c r="AW178" s="14" t="s">
        <v>30</v>
      </c>
      <c r="AX178" s="14" t="s">
        <v>81</v>
      </c>
      <c r="AY178" s="270" t="s">
        <v>133</v>
      </c>
    </row>
    <row r="179" spans="1:65" s="2" customFormat="1" ht="24" customHeight="1">
      <c r="A179" s="38"/>
      <c r="B179" s="39"/>
      <c r="C179" s="235" t="s">
        <v>197</v>
      </c>
      <c r="D179" s="235" t="s">
        <v>135</v>
      </c>
      <c r="E179" s="236" t="s">
        <v>189</v>
      </c>
      <c r="F179" s="237" t="s">
        <v>190</v>
      </c>
      <c r="G179" s="238" t="s">
        <v>150</v>
      </c>
      <c r="H179" s="239">
        <v>452.488</v>
      </c>
      <c r="I179" s="240"/>
      <c r="J179" s="241">
        <f>ROUND(I179*H179,2)</f>
        <v>0</v>
      </c>
      <c r="K179" s="237" t="s">
        <v>139</v>
      </c>
      <c r="L179" s="44"/>
      <c r="M179" s="242" t="s">
        <v>1</v>
      </c>
      <c r="N179" s="243" t="s">
        <v>38</v>
      </c>
      <c r="O179" s="91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6" t="s">
        <v>140</v>
      </c>
      <c r="AT179" s="246" t="s">
        <v>135</v>
      </c>
      <c r="AU179" s="246" t="s">
        <v>83</v>
      </c>
      <c r="AY179" s="17" t="s">
        <v>133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7" t="s">
        <v>81</v>
      </c>
      <c r="BK179" s="247">
        <f>ROUND(I179*H179,2)</f>
        <v>0</v>
      </c>
      <c r="BL179" s="17" t="s">
        <v>140</v>
      </c>
      <c r="BM179" s="246" t="s">
        <v>198</v>
      </c>
    </row>
    <row r="180" spans="1:51" s="15" customFormat="1" ht="12">
      <c r="A180" s="15"/>
      <c r="B180" s="281"/>
      <c r="C180" s="282"/>
      <c r="D180" s="250" t="s">
        <v>141</v>
      </c>
      <c r="E180" s="283" t="s">
        <v>1</v>
      </c>
      <c r="F180" s="284" t="s">
        <v>199</v>
      </c>
      <c r="G180" s="282"/>
      <c r="H180" s="283" t="s">
        <v>1</v>
      </c>
      <c r="I180" s="285"/>
      <c r="J180" s="282"/>
      <c r="K180" s="282"/>
      <c r="L180" s="286"/>
      <c r="M180" s="287"/>
      <c r="N180" s="288"/>
      <c r="O180" s="288"/>
      <c r="P180" s="288"/>
      <c r="Q180" s="288"/>
      <c r="R180" s="288"/>
      <c r="S180" s="288"/>
      <c r="T180" s="289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0" t="s">
        <v>141</v>
      </c>
      <c r="AU180" s="290" t="s">
        <v>83</v>
      </c>
      <c r="AV180" s="15" t="s">
        <v>81</v>
      </c>
      <c r="AW180" s="15" t="s">
        <v>30</v>
      </c>
      <c r="AX180" s="15" t="s">
        <v>73</v>
      </c>
      <c r="AY180" s="290" t="s">
        <v>133</v>
      </c>
    </row>
    <row r="181" spans="1:51" s="13" customFormat="1" ht="12">
      <c r="A181" s="13"/>
      <c r="B181" s="248"/>
      <c r="C181" s="249"/>
      <c r="D181" s="250" t="s">
        <v>141</v>
      </c>
      <c r="E181" s="251" t="s">
        <v>1</v>
      </c>
      <c r="F181" s="252" t="s">
        <v>200</v>
      </c>
      <c r="G181" s="249"/>
      <c r="H181" s="253">
        <v>143.048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9" t="s">
        <v>141</v>
      </c>
      <c r="AU181" s="259" t="s">
        <v>83</v>
      </c>
      <c r="AV181" s="13" t="s">
        <v>83</v>
      </c>
      <c r="AW181" s="13" t="s">
        <v>30</v>
      </c>
      <c r="AX181" s="13" t="s">
        <v>73</v>
      </c>
      <c r="AY181" s="259" t="s">
        <v>133</v>
      </c>
    </row>
    <row r="182" spans="1:51" s="13" customFormat="1" ht="12">
      <c r="A182" s="13"/>
      <c r="B182" s="248"/>
      <c r="C182" s="249"/>
      <c r="D182" s="250" t="s">
        <v>141</v>
      </c>
      <c r="E182" s="251" t="s">
        <v>1</v>
      </c>
      <c r="F182" s="252" t="s">
        <v>201</v>
      </c>
      <c r="G182" s="249"/>
      <c r="H182" s="253">
        <v>248.48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9" t="s">
        <v>141</v>
      </c>
      <c r="AU182" s="259" t="s">
        <v>83</v>
      </c>
      <c r="AV182" s="13" t="s">
        <v>83</v>
      </c>
      <c r="AW182" s="13" t="s">
        <v>30</v>
      </c>
      <c r="AX182" s="13" t="s">
        <v>73</v>
      </c>
      <c r="AY182" s="259" t="s">
        <v>133</v>
      </c>
    </row>
    <row r="183" spans="1:51" s="15" customFormat="1" ht="12">
      <c r="A183" s="15"/>
      <c r="B183" s="281"/>
      <c r="C183" s="282"/>
      <c r="D183" s="250" t="s">
        <v>141</v>
      </c>
      <c r="E183" s="283" t="s">
        <v>1</v>
      </c>
      <c r="F183" s="284" t="s">
        <v>202</v>
      </c>
      <c r="G183" s="282"/>
      <c r="H183" s="283" t="s">
        <v>1</v>
      </c>
      <c r="I183" s="285"/>
      <c r="J183" s="282"/>
      <c r="K183" s="282"/>
      <c r="L183" s="286"/>
      <c r="M183" s="287"/>
      <c r="N183" s="288"/>
      <c r="O183" s="288"/>
      <c r="P183" s="288"/>
      <c r="Q183" s="288"/>
      <c r="R183" s="288"/>
      <c r="S183" s="288"/>
      <c r="T183" s="289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0" t="s">
        <v>141</v>
      </c>
      <c r="AU183" s="290" t="s">
        <v>83</v>
      </c>
      <c r="AV183" s="15" t="s">
        <v>81</v>
      </c>
      <c r="AW183" s="15" t="s">
        <v>30</v>
      </c>
      <c r="AX183" s="15" t="s">
        <v>73</v>
      </c>
      <c r="AY183" s="290" t="s">
        <v>133</v>
      </c>
    </row>
    <row r="184" spans="1:51" s="13" customFormat="1" ht="12">
      <c r="A184" s="13"/>
      <c r="B184" s="248"/>
      <c r="C184" s="249"/>
      <c r="D184" s="250" t="s">
        <v>141</v>
      </c>
      <c r="E184" s="251" t="s">
        <v>1</v>
      </c>
      <c r="F184" s="252" t="s">
        <v>203</v>
      </c>
      <c r="G184" s="249"/>
      <c r="H184" s="253">
        <v>60.96</v>
      </c>
      <c r="I184" s="254"/>
      <c r="J184" s="249"/>
      <c r="K184" s="249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141</v>
      </c>
      <c r="AU184" s="259" t="s">
        <v>83</v>
      </c>
      <c r="AV184" s="13" t="s">
        <v>83</v>
      </c>
      <c r="AW184" s="13" t="s">
        <v>30</v>
      </c>
      <c r="AX184" s="13" t="s">
        <v>73</v>
      </c>
      <c r="AY184" s="259" t="s">
        <v>133</v>
      </c>
    </row>
    <row r="185" spans="1:51" s="14" customFormat="1" ht="12">
      <c r="A185" s="14"/>
      <c r="B185" s="260"/>
      <c r="C185" s="261"/>
      <c r="D185" s="250" t="s">
        <v>141</v>
      </c>
      <c r="E185" s="262" t="s">
        <v>1</v>
      </c>
      <c r="F185" s="263" t="s">
        <v>143</v>
      </c>
      <c r="G185" s="261"/>
      <c r="H185" s="264">
        <v>452.488</v>
      </c>
      <c r="I185" s="265"/>
      <c r="J185" s="261"/>
      <c r="K185" s="261"/>
      <c r="L185" s="266"/>
      <c r="M185" s="267"/>
      <c r="N185" s="268"/>
      <c r="O185" s="268"/>
      <c r="P185" s="268"/>
      <c r="Q185" s="268"/>
      <c r="R185" s="268"/>
      <c r="S185" s="268"/>
      <c r="T185" s="26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0" t="s">
        <v>141</v>
      </c>
      <c r="AU185" s="270" t="s">
        <v>83</v>
      </c>
      <c r="AV185" s="14" t="s">
        <v>140</v>
      </c>
      <c r="AW185" s="14" t="s">
        <v>30</v>
      </c>
      <c r="AX185" s="14" t="s">
        <v>81</v>
      </c>
      <c r="AY185" s="270" t="s">
        <v>133</v>
      </c>
    </row>
    <row r="186" spans="1:65" s="2" customFormat="1" ht="16.5" customHeight="1">
      <c r="A186" s="38"/>
      <c r="B186" s="39"/>
      <c r="C186" s="271" t="s">
        <v>171</v>
      </c>
      <c r="D186" s="271" t="s">
        <v>159</v>
      </c>
      <c r="E186" s="272" t="s">
        <v>204</v>
      </c>
      <c r="F186" s="273" t="s">
        <v>205</v>
      </c>
      <c r="G186" s="274" t="s">
        <v>150</v>
      </c>
      <c r="H186" s="275">
        <v>470.769</v>
      </c>
      <c r="I186" s="276"/>
      <c r="J186" s="277">
        <f>ROUND(I186*H186,2)</f>
        <v>0</v>
      </c>
      <c r="K186" s="273" t="s">
        <v>139</v>
      </c>
      <c r="L186" s="278"/>
      <c r="M186" s="279" t="s">
        <v>1</v>
      </c>
      <c r="N186" s="280" t="s">
        <v>38</v>
      </c>
      <c r="O186" s="91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6" t="s">
        <v>156</v>
      </c>
      <c r="AT186" s="246" t="s">
        <v>159</v>
      </c>
      <c r="AU186" s="246" t="s">
        <v>83</v>
      </c>
      <c r="AY186" s="17" t="s">
        <v>133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7" t="s">
        <v>81</v>
      </c>
      <c r="BK186" s="247">
        <f>ROUND(I186*H186,2)</f>
        <v>0</v>
      </c>
      <c r="BL186" s="17" t="s">
        <v>140</v>
      </c>
      <c r="BM186" s="246" t="s">
        <v>206</v>
      </c>
    </row>
    <row r="187" spans="1:65" s="2" customFormat="1" ht="24" customHeight="1">
      <c r="A187" s="38"/>
      <c r="B187" s="39"/>
      <c r="C187" s="235" t="s">
        <v>8</v>
      </c>
      <c r="D187" s="235" t="s">
        <v>135</v>
      </c>
      <c r="E187" s="236" t="s">
        <v>207</v>
      </c>
      <c r="F187" s="237" t="s">
        <v>208</v>
      </c>
      <c r="G187" s="238" t="s">
        <v>150</v>
      </c>
      <c r="H187" s="239">
        <v>270.27</v>
      </c>
      <c r="I187" s="240"/>
      <c r="J187" s="241">
        <f>ROUND(I187*H187,2)</f>
        <v>0</v>
      </c>
      <c r="K187" s="237" t="s">
        <v>139</v>
      </c>
      <c r="L187" s="44"/>
      <c r="M187" s="242" t="s">
        <v>1</v>
      </c>
      <c r="N187" s="243" t="s">
        <v>38</v>
      </c>
      <c r="O187" s="91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6" t="s">
        <v>140</v>
      </c>
      <c r="AT187" s="246" t="s">
        <v>135</v>
      </c>
      <c r="AU187" s="246" t="s">
        <v>83</v>
      </c>
      <c r="AY187" s="17" t="s">
        <v>133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17" t="s">
        <v>81</v>
      </c>
      <c r="BK187" s="247">
        <f>ROUND(I187*H187,2)</f>
        <v>0</v>
      </c>
      <c r="BL187" s="17" t="s">
        <v>140</v>
      </c>
      <c r="BM187" s="246" t="s">
        <v>209</v>
      </c>
    </row>
    <row r="188" spans="1:51" s="13" customFormat="1" ht="12">
      <c r="A188" s="13"/>
      <c r="B188" s="248"/>
      <c r="C188" s="249"/>
      <c r="D188" s="250" t="s">
        <v>141</v>
      </c>
      <c r="E188" s="251" t="s">
        <v>1</v>
      </c>
      <c r="F188" s="252" t="s">
        <v>210</v>
      </c>
      <c r="G188" s="249"/>
      <c r="H188" s="253">
        <v>270.27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141</v>
      </c>
      <c r="AU188" s="259" t="s">
        <v>83</v>
      </c>
      <c r="AV188" s="13" t="s">
        <v>83</v>
      </c>
      <c r="AW188" s="13" t="s">
        <v>30</v>
      </c>
      <c r="AX188" s="13" t="s">
        <v>73</v>
      </c>
      <c r="AY188" s="259" t="s">
        <v>133</v>
      </c>
    </row>
    <row r="189" spans="1:51" s="14" customFormat="1" ht="12">
      <c r="A189" s="14"/>
      <c r="B189" s="260"/>
      <c r="C189" s="261"/>
      <c r="D189" s="250" t="s">
        <v>141</v>
      </c>
      <c r="E189" s="262" t="s">
        <v>1</v>
      </c>
      <c r="F189" s="263" t="s">
        <v>143</v>
      </c>
      <c r="G189" s="261"/>
      <c r="H189" s="264">
        <v>270.27</v>
      </c>
      <c r="I189" s="265"/>
      <c r="J189" s="261"/>
      <c r="K189" s="261"/>
      <c r="L189" s="266"/>
      <c r="M189" s="267"/>
      <c r="N189" s="268"/>
      <c r="O189" s="268"/>
      <c r="P189" s="268"/>
      <c r="Q189" s="268"/>
      <c r="R189" s="268"/>
      <c r="S189" s="268"/>
      <c r="T189" s="26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0" t="s">
        <v>141</v>
      </c>
      <c r="AU189" s="270" t="s">
        <v>83</v>
      </c>
      <c r="AV189" s="14" t="s">
        <v>140</v>
      </c>
      <c r="AW189" s="14" t="s">
        <v>30</v>
      </c>
      <c r="AX189" s="14" t="s">
        <v>81</v>
      </c>
      <c r="AY189" s="270" t="s">
        <v>133</v>
      </c>
    </row>
    <row r="190" spans="1:65" s="2" customFormat="1" ht="60" customHeight="1">
      <c r="A190" s="38"/>
      <c r="B190" s="39"/>
      <c r="C190" s="271" t="s">
        <v>177</v>
      </c>
      <c r="D190" s="271" t="s">
        <v>159</v>
      </c>
      <c r="E190" s="272" t="s">
        <v>160</v>
      </c>
      <c r="F190" s="273" t="s">
        <v>161</v>
      </c>
      <c r="G190" s="274" t="s">
        <v>150</v>
      </c>
      <c r="H190" s="275">
        <v>275.675</v>
      </c>
      <c r="I190" s="276"/>
      <c r="J190" s="277">
        <f>ROUND(I190*H190,2)</f>
        <v>0</v>
      </c>
      <c r="K190" s="273" t="s">
        <v>139</v>
      </c>
      <c r="L190" s="278"/>
      <c r="M190" s="279" t="s">
        <v>1</v>
      </c>
      <c r="N190" s="280" t="s">
        <v>38</v>
      </c>
      <c r="O190" s="91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6" t="s">
        <v>156</v>
      </c>
      <c r="AT190" s="246" t="s">
        <v>159</v>
      </c>
      <c r="AU190" s="246" t="s">
        <v>83</v>
      </c>
      <c r="AY190" s="17" t="s">
        <v>133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7" t="s">
        <v>81</v>
      </c>
      <c r="BK190" s="247">
        <f>ROUND(I190*H190,2)</f>
        <v>0</v>
      </c>
      <c r="BL190" s="17" t="s">
        <v>140</v>
      </c>
      <c r="BM190" s="246" t="s">
        <v>211</v>
      </c>
    </row>
    <row r="191" spans="1:51" s="13" customFormat="1" ht="12">
      <c r="A191" s="13"/>
      <c r="B191" s="248"/>
      <c r="C191" s="249"/>
      <c r="D191" s="250" t="s">
        <v>141</v>
      </c>
      <c r="E191" s="251" t="s">
        <v>1</v>
      </c>
      <c r="F191" s="252" t="s">
        <v>212</v>
      </c>
      <c r="G191" s="249"/>
      <c r="H191" s="253">
        <v>275.675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141</v>
      </c>
      <c r="AU191" s="259" t="s">
        <v>83</v>
      </c>
      <c r="AV191" s="13" t="s">
        <v>83</v>
      </c>
      <c r="AW191" s="13" t="s">
        <v>30</v>
      </c>
      <c r="AX191" s="13" t="s">
        <v>73</v>
      </c>
      <c r="AY191" s="259" t="s">
        <v>133</v>
      </c>
    </row>
    <row r="192" spans="1:51" s="14" customFormat="1" ht="12">
      <c r="A192" s="14"/>
      <c r="B192" s="260"/>
      <c r="C192" s="261"/>
      <c r="D192" s="250" t="s">
        <v>141</v>
      </c>
      <c r="E192" s="262" t="s">
        <v>1</v>
      </c>
      <c r="F192" s="263" t="s">
        <v>143</v>
      </c>
      <c r="G192" s="261"/>
      <c r="H192" s="264">
        <v>275.675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0" t="s">
        <v>141</v>
      </c>
      <c r="AU192" s="270" t="s">
        <v>83</v>
      </c>
      <c r="AV192" s="14" t="s">
        <v>140</v>
      </c>
      <c r="AW192" s="14" t="s">
        <v>30</v>
      </c>
      <c r="AX192" s="14" t="s">
        <v>81</v>
      </c>
      <c r="AY192" s="270" t="s">
        <v>133</v>
      </c>
    </row>
    <row r="193" spans="1:65" s="2" customFormat="1" ht="24" customHeight="1">
      <c r="A193" s="38"/>
      <c r="B193" s="39"/>
      <c r="C193" s="235" t="s">
        <v>213</v>
      </c>
      <c r="D193" s="235" t="s">
        <v>135</v>
      </c>
      <c r="E193" s="236" t="s">
        <v>214</v>
      </c>
      <c r="F193" s="237" t="s">
        <v>215</v>
      </c>
      <c r="G193" s="238" t="s">
        <v>150</v>
      </c>
      <c r="H193" s="239">
        <v>474.868</v>
      </c>
      <c r="I193" s="240"/>
      <c r="J193" s="241">
        <f>ROUND(I193*H193,2)</f>
        <v>0</v>
      </c>
      <c r="K193" s="237" t="s">
        <v>139</v>
      </c>
      <c r="L193" s="44"/>
      <c r="M193" s="242" t="s">
        <v>1</v>
      </c>
      <c r="N193" s="243" t="s">
        <v>38</v>
      </c>
      <c r="O193" s="91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6" t="s">
        <v>140</v>
      </c>
      <c r="AT193" s="246" t="s">
        <v>135</v>
      </c>
      <c r="AU193" s="246" t="s">
        <v>83</v>
      </c>
      <c r="AY193" s="17" t="s">
        <v>133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17" t="s">
        <v>81</v>
      </c>
      <c r="BK193" s="247">
        <f>ROUND(I193*H193,2)</f>
        <v>0</v>
      </c>
      <c r="BL193" s="17" t="s">
        <v>140</v>
      </c>
      <c r="BM193" s="246" t="s">
        <v>216</v>
      </c>
    </row>
    <row r="194" spans="1:51" s="15" customFormat="1" ht="12">
      <c r="A194" s="15"/>
      <c r="B194" s="281"/>
      <c r="C194" s="282"/>
      <c r="D194" s="250" t="s">
        <v>141</v>
      </c>
      <c r="E194" s="283" t="s">
        <v>1</v>
      </c>
      <c r="F194" s="284" t="s">
        <v>217</v>
      </c>
      <c r="G194" s="282"/>
      <c r="H194" s="283" t="s">
        <v>1</v>
      </c>
      <c r="I194" s="285"/>
      <c r="J194" s="282"/>
      <c r="K194" s="282"/>
      <c r="L194" s="286"/>
      <c r="M194" s="287"/>
      <c r="N194" s="288"/>
      <c r="O194" s="288"/>
      <c r="P194" s="288"/>
      <c r="Q194" s="288"/>
      <c r="R194" s="288"/>
      <c r="S194" s="288"/>
      <c r="T194" s="289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0" t="s">
        <v>141</v>
      </c>
      <c r="AU194" s="290" t="s">
        <v>83</v>
      </c>
      <c r="AV194" s="15" t="s">
        <v>81</v>
      </c>
      <c r="AW194" s="15" t="s">
        <v>30</v>
      </c>
      <c r="AX194" s="15" t="s">
        <v>73</v>
      </c>
      <c r="AY194" s="290" t="s">
        <v>133</v>
      </c>
    </row>
    <row r="195" spans="1:51" s="13" customFormat="1" ht="12">
      <c r="A195" s="13"/>
      <c r="B195" s="248"/>
      <c r="C195" s="249"/>
      <c r="D195" s="250" t="s">
        <v>141</v>
      </c>
      <c r="E195" s="251" t="s">
        <v>1</v>
      </c>
      <c r="F195" s="252" t="s">
        <v>218</v>
      </c>
      <c r="G195" s="249"/>
      <c r="H195" s="253">
        <v>80.11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141</v>
      </c>
      <c r="AU195" s="259" t="s">
        <v>83</v>
      </c>
      <c r="AV195" s="13" t="s">
        <v>83</v>
      </c>
      <c r="AW195" s="13" t="s">
        <v>30</v>
      </c>
      <c r="AX195" s="13" t="s">
        <v>73</v>
      </c>
      <c r="AY195" s="259" t="s">
        <v>133</v>
      </c>
    </row>
    <row r="196" spans="1:51" s="13" customFormat="1" ht="12">
      <c r="A196" s="13"/>
      <c r="B196" s="248"/>
      <c r="C196" s="249"/>
      <c r="D196" s="250" t="s">
        <v>141</v>
      </c>
      <c r="E196" s="251" t="s">
        <v>1</v>
      </c>
      <c r="F196" s="252" t="s">
        <v>219</v>
      </c>
      <c r="G196" s="249"/>
      <c r="H196" s="253">
        <v>157.403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141</v>
      </c>
      <c r="AU196" s="259" t="s">
        <v>83</v>
      </c>
      <c r="AV196" s="13" t="s">
        <v>83</v>
      </c>
      <c r="AW196" s="13" t="s">
        <v>30</v>
      </c>
      <c r="AX196" s="13" t="s">
        <v>73</v>
      </c>
      <c r="AY196" s="259" t="s">
        <v>133</v>
      </c>
    </row>
    <row r="197" spans="1:51" s="13" customFormat="1" ht="12">
      <c r="A197" s="13"/>
      <c r="B197" s="248"/>
      <c r="C197" s="249"/>
      <c r="D197" s="250" t="s">
        <v>141</v>
      </c>
      <c r="E197" s="251" t="s">
        <v>1</v>
      </c>
      <c r="F197" s="252" t="s">
        <v>220</v>
      </c>
      <c r="G197" s="249"/>
      <c r="H197" s="253">
        <v>64.247</v>
      </c>
      <c r="I197" s="254"/>
      <c r="J197" s="249"/>
      <c r="K197" s="249"/>
      <c r="L197" s="255"/>
      <c r="M197" s="256"/>
      <c r="N197" s="257"/>
      <c r="O197" s="257"/>
      <c r="P197" s="257"/>
      <c r="Q197" s="257"/>
      <c r="R197" s="257"/>
      <c r="S197" s="257"/>
      <c r="T197" s="25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9" t="s">
        <v>141</v>
      </c>
      <c r="AU197" s="259" t="s">
        <v>83</v>
      </c>
      <c r="AV197" s="13" t="s">
        <v>83</v>
      </c>
      <c r="AW197" s="13" t="s">
        <v>30</v>
      </c>
      <c r="AX197" s="13" t="s">
        <v>73</v>
      </c>
      <c r="AY197" s="259" t="s">
        <v>133</v>
      </c>
    </row>
    <row r="198" spans="1:51" s="13" customFormat="1" ht="12">
      <c r="A198" s="13"/>
      <c r="B198" s="248"/>
      <c r="C198" s="249"/>
      <c r="D198" s="250" t="s">
        <v>141</v>
      </c>
      <c r="E198" s="251" t="s">
        <v>1</v>
      </c>
      <c r="F198" s="252" t="s">
        <v>221</v>
      </c>
      <c r="G198" s="249"/>
      <c r="H198" s="253">
        <v>73.008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141</v>
      </c>
      <c r="AU198" s="259" t="s">
        <v>83</v>
      </c>
      <c r="AV198" s="13" t="s">
        <v>83</v>
      </c>
      <c r="AW198" s="13" t="s">
        <v>30</v>
      </c>
      <c r="AX198" s="13" t="s">
        <v>73</v>
      </c>
      <c r="AY198" s="259" t="s">
        <v>133</v>
      </c>
    </row>
    <row r="199" spans="1:51" s="15" customFormat="1" ht="12">
      <c r="A199" s="15"/>
      <c r="B199" s="281"/>
      <c r="C199" s="282"/>
      <c r="D199" s="250" t="s">
        <v>141</v>
      </c>
      <c r="E199" s="283" t="s">
        <v>1</v>
      </c>
      <c r="F199" s="284" t="s">
        <v>222</v>
      </c>
      <c r="G199" s="282"/>
      <c r="H199" s="283" t="s">
        <v>1</v>
      </c>
      <c r="I199" s="285"/>
      <c r="J199" s="282"/>
      <c r="K199" s="282"/>
      <c r="L199" s="286"/>
      <c r="M199" s="287"/>
      <c r="N199" s="288"/>
      <c r="O199" s="288"/>
      <c r="P199" s="288"/>
      <c r="Q199" s="288"/>
      <c r="R199" s="288"/>
      <c r="S199" s="288"/>
      <c r="T199" s="289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0" t="s">
        <v>141</v>
      </c>
      <c r="AU199" s="290" t="s">
        <v>83</v>
      </c>
      <c r="AV199" s="15" t="s">
        <v>81</v>
      </c>
      <c r="AW199" s="15" t="s">
        <v>30</v>
      </c>
      <c r="AX199" s="15" t="s">
        <v>73</v>
      </c>
      <c r="AY199" s="290" t="s">
        <v>133</v>
      </c>
    </row>
    <row r="200" spans="1:51" s="13" customFormat="1" ht="12">
      <c r="A200" s="13"/>
      <c r="B200" s="248"/>
      <c r="C200" s="249"/>
      <c r="D200" s="250" t="s">
        <v>141</v>
      </c>
      <c r="E200" s="251" t="s">
        <v>1</v>
      </c>
      <c r="F200" s="252" t="s">
        <v>223</v>
      </c>
      <c r="G200" s="249"/>
      <c r="H200" s="253">
        <v>100.1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9" t="s">
        <v>141</v>
      </c>
      <c r="AU200" s="259" t="s">
        <v>83</v>
      </c>
      <c r="AV200" s="13" t="s">
        <v>83</v>
      </c>
      <c r="AW200" s="13" t="s">
        <v>30</v>
      </c>
      <c r="AX200" s="13" t="s">
        <v>73</v>
      </c>
      <c r="AY200" s="259" t="s">
        <v>133</v>
      </c>
    </row>
    <row r="201" spans="1:51" s="14" customFormat="1" ht="12">
      <c r="A201" s="14"/>
      <c r="B201" s="260"/>
      <c r="C201" s="261"/>
      <c r="D201" s="250" t="s">
        <v>141</v>
      </c>
      <c r="E201" s="262" t="s">
        <v>1</v>
      </c>
      <c r="F201" s="263" t="s">
        <v>143</v>
      </c>
      <c r="G201" s="261"/>
      <c r="H201" s="264">
        <v>474.86799999999994</v>
      </c>
      <c r="I201" s="265"/>
      <c r="J201" s="261"/>
      <c r="K201" s="261"/>
      <c r="L201" s="266"/>
      <c r="M201" s="267"/>
      <c r="N201" s="268"/>
      <c r="O201" s="268"/>
      <c r="P201" s="268"/>
      <c r="Q201" s="268"/>
      <c r="R201" s="268"/>
      <c r="S201" s="268"/>
      <c r="T201" s="26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0" t="s">
        <v>141</v>
      </c>
      <c r="AU201" s="270" t="s">
        <v>83</v>
      </c>
      <c r="AV201" s="14" t="s">
        <v>140</v>
      </c>
      <c r="AW201" s="14" t="s">
        <v>30</v>
      </c>
      <c r="AX201" s="14" t="s">
        <v>81</v>
      </c>
      <c r="AY201" s="270" t="s">
        <v>133</v>
      </c>
    </row>
    <row r="202" spans="1:65" s="2" customFormat="1" ht="60" customHeight="1">
      <c r="A202" s="38"/>
      <c r="B202" s="39"/>
      <c r="C202" s="271" t="s">
        <v>182</v>
      </c>
      <c r="D202" s="271" t="s">
        <v>159</v>
      </c>
      <c r="E202" s="272" t="s">
        <v>224</v>
      </c>
      <c r="F202" s="273" t="s">
        <v>225</v>
      </c>
      <c r="G202" s="274" t="s">
        <v>150</v>
      </c>
      <c r="H202" s="275">
        <v>484.365</v>
      </c>
      <c r="I202" s="276"/>
      <c r="J202" s="277">
        <f>ROUND(I202*H202,2)</f>
        <v>0</v>
      </c>
      <c r="K202" s="273" t="s">
        <v>139</v>
      </c>
      <c r="L202" s="278"/>
      <c r="M202" s="279" t="s">
        <v>1</v>
      </c>
      <c r="N202" s="280" t="s">
        <v>38</v>
      </c>
      <c r="O202" s="91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6" t="s">
        <v>156</v>
      </c>
      <c r="AT202" s="246" t="s">
        <v>159</v>
      </c>
      <c r="AU202" s="246" t="s">
        <v>83</v>
      </c>
      <c r="AY202" s="17" t="s">
        <v>133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17" t="s">
        <v>81</v>
      </c>
      <c r="BK202" s="247">
        <f>ROUND(I202*H202,2)</f>
        <v>0</v>
      </c>
      <c r="BL202" s="17" t="s">
        <v>140</v>
      </c>
      <c r="BM202" s="246" t="s">
        <v>226</v>
      </c>
    </row>
    <row r="203" spans="1:51" s="13" customFormat="1" ht="12">
      <c r="A203" s="13"/>
      <c r="B203" s="248"/>
      <c r="C203" s="249"/>
      <c r="D203" s="250" t="s">
        <v>141</v>
      </c>
      <c r="E203" s="251" t="s">
        <v>1</v>
      </c>
      <c r="F203" s="252" t="s">
        <v>227</v>
      </c>
      <c r="G203" s="249"/>
      <c r="H203" s="253">
        <v>484.365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141</v>
      </c>
      <c r="AU203" s="259" t="s">
        <v>83</v>
      </c>
      <c r="AV203" s="13" t="s">
        <v>83</v>
      </c>
      <c r="AW203" s="13" t="s">
        <v>30</v>
      </c>
      <c r="AX203" s="13" t="s">
        <v>73</v>
      </c>
      <c r="AY203" s="259" t="s">
        <v>133</v>
      </c>
    </row>
    <row r="204" spans="1:51" s="14" customFormat="1" ht="12">
      <c r="A204" s="14"/>
      <c r="B204" s="260"/>
      <c r="C204" s="261"/>
      <c r="D204" s="250" t="s">
        <v>141</v>
      </c>
      <c r="E204" s="262" t="s">
        <v>1</v>
      </c>
      <c r="F204" s="263" t="s">
        <v>143</v>
      </c>
      <c r="G204" s="261"/>
      <c r="H204" s="264">
        <v>484.365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0" t="s">
        <v>141</v>
      </c>
      <c r="AU204" s="270" t="s">
        <v>83</v>
      </c>
      <c r="AV204" s="14" t="s">
        <v>140</v>
      </c>
      <c r="AW204" s="14" t="s">
        <v>30</v>
      </c>
      <c r="AX204" s="14" t="s">
        <v>81</v>
      </c>
      <c r="AY204" s="270" t="s">
        <v>133</v>
      </c>
    </row>
    <row r="205" spans="1:65" s="2" customFormat="1" ht="24" customHeight="1">
      <c r="A205" s="38"/>
      <c r="B205" s="39"/>
      <c r="C205" s="235" t="s">
        <v>228</v>
      </c>
      <c r="D205" s="235" t="s">
        <v>135</v>
      </c>
      <c r="E205" s="236" t="s">
        <v>229</v>
      </c>
      <c r="F205" s="237" t="s">
        <v>230</v>
      </c>
      <c r="G205" s="238" t="s">
        <v>150</v>
      </c>
      <c r="H205" s="239">
        <v>30.81</v>
      </c>
      <c r="I205" s="240"/>
      <c r="J205" s="241">
        <f>ROUND(I205*H205,2)</f>
        <v>0</v>
      </c>
      <c r="K205" s="237" t="s">
        <v>139</v>
      </c>
      <c r="L205" s="44"/>
      <c r="M205" s="242" t="s">
        <v>1</v>
      </c>
      <c r="N205" s="243" t="s">
        <v>38</v>
      </c>
      <c r="O205" s="91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6" t="s">
        <v>140</v>
      </c>
      <c r="AT205" s="246" t="s">
        <v>135</v>
      </c>
      <c r="AU205" s="246" t="s">
        <v>83</v>
      </c>
      <c r="AY205" s="17" t="s">
        <v>133</v>
      </c>
      <c r="BE205" s="247">
        <f>IF(N205="základní",J205,0)</f>
        <v>0</v>
      </c>
      <c r="BF205" s="247">
        <f>IF(N205="snížená",J205,0)</f>
        <v>0</v>
      </c>
      <c r="BG205" s="247">
        <f>IF(N205="zákl. přenesená",J205,0)</f>
        <v>0</v>
      </c>
      <c r="BH205" s="247">
        <f>IF(N205="sníž. přenesená",J205,0)</f>
        <v>0</v>
      </c>
      <c r="BI205" s="247">
        <f>IF(N205="nulová",J205,0)</f>
        <v>0</v>
      </c>
      <c r="BJ205" s="17" t="s">
        <v>81</v>
      </c>
      <c r="BK205" s="247">
        <f>ROUND(I205*H205,2)</f>
        <v>0</v>
      </c>
      <c r="BL205" s="17" t="s">
        <v>140</v>
      </c>
      <c r="BM205" s="246" t="s">
        <v>231</v>
      </c>
    </row>
    <row r="206" spans="1:51" s="13" customFormat="1" ht="12">
      <c r="A206" s="13"/>
      <c r="B206" s="248"/>
      <c r="C206" s="249"/>
      <c r="D206" s="250" t="s">
        <v>141</v>
      </c>
      <c r="E206" s="251" t="s">
        <v>1</v>
      </c>
      <c r="F206" s="252" t="s">
        <v>232</v>
      </c>
      <c r="G206" s="249"/>
      <c r="H206" s="253">
        <v>30.81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9" t="s">
        <v>141</v>
      </c>
      <c r="AU206" s="259" t="s">
        <v>83</v>
      </c>
      <c r="AV206" s="13" t="s">
        <v>83</v>
      </c>
      <c r="AW206" s="13" t="s">
        <v>30</v>
      </c>
      <c r="AX206" s="13" t="s">
        <v>73</v>
      </c>
      <c r="AY206" s="259" t="s">
        <v>133</v>
      </c>
    </row>
    <row r="207" spans="1:51" s="14" customFormat="1" ht="12">
      <c r="A207" s="14"/>
      <c r="B207" s="260"/>
      <c r="C207" s="261"/>
      <c r="D207" s="250" t="s">
        <v>141</v>
      </c>
      <c r="E207" s="262" t="s">
        <v>1</v>
      </c>
      <c r="F207" s="263" t="s">
        <v>143</v>
      </c>
      <c r="G207" s="261"/>
      <c r="H207" s="264">
        <v>30.81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0" t="s">
        <v>141</v>
      </c>
      <c r="AU207" s="270" t="s">
        <v>83</v>
      </c>
      <c r="AV207" s="14" t="s">
        <v>140</v>
      </c>
      <c r="AW207" s="14" t="s">
        <v>30</v>
      </c>
      <c r="AX207" s="14" t="s">
        <v>81</v>
      </c>
      <c r="AY207" s="270" t="s">
        <v>133</v>
      </c>
    </row>
    <row r="208" spans="1:65" s="2" customFormat="1" ht="60" customHeight="1">
      <c r="A208" s="38"/>
      <c r="B208" s="39"/>
      <c r="C208" s="271" t="s">
        <v>186</v>
      </c>
      <c r="D208" s="271" t="s">
        <v>159</v>
      </c>
      <c r="E208" s="272" t="s">
        <v>233</v>
      </c>
      <c r="F208" s="273" t="s">
        <v>234</v>
      </c>
      <c r="G208" s="274" t="s">
        <v>150</v>
      </c>
      <c r="H208" s="275">
        <v>31.426</v>
      </c>
      <c r="I208" s="276"/>
      <c r="J208" s="277">
        <f>ROUND(I208*H208,2)</f>
        <v>0</v>
      </c>
      <c r="K208" s="273" t="s">
        <v>139</v>
      </c>
      <c r="L208" s="278"/>
      <c r="M208" s="279" t="s">
        <v>1</v>
      </c>
      <c r="N208" s="280" t="s">
        <v>38</v>
      </c>
      <c r="O208" s="91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6" t="s">
        <v>156</v>
      </c>
      <c r="AT208" s="246" t="s">
        <v>159</v>
      </c>
      <c r="AU208" s="246" t="s">
        <v>83</v>
      </c>
      <c r="AY208" s="17" t="s">
        <v>133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17" t="s">
        <v>81</v>
      </c>
      <c r="BK208" s="247">
        <f>ROUND(I208*H208,2)</f>
        <v>0</v>
      </c>
      <c r="BL208" s="17" t="s">
        <v>140</v>
      </c>
      <c r="BM208" s="246" t="s">
        <v>235</v>
      </c>
    </row>
    <row r="209" spans="1:51" s="13" customFormat="1" ht="12">
      <c r="A209" s="13"/>
      <c r="B209" s="248"/>
      <c r="C209" s="249"/>
      <c r="D209" s="250" t="s">
        <v>141</v>
      </c>
      <c r="E209" s="251" t="s">
        <v>1</v>
      </c>
      <c r="F209" s="252" t="s">
        <v>236</v>
      </c>
      <c r="G209" s="249"/>
      <c r="H209" s="253">
        <v>31.426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9" t="s">
        <v>141</v>
      </c>
      <c r="AU209" s="259" t="s">
        <v>83</v>
      </c>
      <c r="AV209" s="13" t="s">
        <v>83</v>
      </c>
      <c r="AW209" s="13" t="s">
        <v>30</v>
      </c>
      <c r="AX209" s="13" t="s">
        <v>73</v>
      </c>
      <c r="AY209" s="259" t="s">
        <v>133</v>
      </c>
    </row>
    <row r="210" spans="1:51" s="14" customFormat="1" ht="12">
      <c r="A210" s="14"/>
      <c r="B210" s="260"/>
      <c r="C210" s="261"/>
      <c r="D210" s="250" t="s">
        <v>141</v>
      </c>
      <c r="E210" s="262" t="s">
        <v>1</v>
      </c>
      <c r="F210" s="263" t="s">
        <v>143</v>
      </c>
      <c r="G210" s="261"/>
      <c r="H210" s="264">
        <v>31.426</v>
      </c>
      <c r="I210" s="265"/>
      <c r="J210" s="261"/>
      <c r="K210" s="261"/>
      <c r="L210" s="266"/>
      <c r="M210" s="267"/>
      <c r="N210" s="268"/>
      <c r="O210" s="268"/>
      <c r="P210" s="268"/>
      <c r="Q210" s="268"/>
      <c r="R210" s="268"/>
      <c r="S210" s="268"/>
      <c r="T210" s="26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0" t="s">
        <v>141</v>
      </c>
      <c r="AU210" s="270" t="s">
        <v>83</v>
      </c>
      <c r="AV210" s="14" t="s">
        <v>140</v>
      </c>
      <c r="AW210" s="14" t="s">
        <v>30</v>
      </c>
      <c r="AX210" s="14" t="s">
        <v>81</v>
      </c>
      <c r="AY210" s="270" t="s">
        <v>133</v>
      </c>
    </row>
    <row r="211" spans="1:65" s="2" customFormat="1" ht="24" customHeight="1">
      <c r="A211" s="38"/>
      <c r="B211" s="39"/>
      <c r="C211" s="235" t="s">
        <v>7</v>
      </c>
      <c r="D211" s="235" t="s">
        <v>135</v>
      </c>
      <c r="E211" s="236" t="s">
        <v>237</v>
      </c>
      <c r="F211" s="237" t="s">
        <v>238</v>
      </c>
      <c r="G211" s="238" t="s">
        <v>150</v>
      </c>
      <c r="H211" s="239">
        <v>153.325</v>
      </c>
      <c r="I211" s="240"/>
      <c r="J211" s="241">
        <f>ROUND(I211*H211,2)</f>
        <v>0</v>
      </c>
      <c r="K211" s="237" t="s">
        <v>139</v>
      </c>
      <c r="L211" s="44"/>
      <c r="M211" s="242" t="s">
        <v>1</v>
      </c>
      <c r="N211" s="243" t="s">
        <v>38</v>
      </c>
      <c r="O211" s="91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6" t="s">
        <v>140</v>
      </c>
      <c r="AT211" s="246" t="s">
        <v>135</v>
      </c>
      <c r="AU211" s="246" t="s">
        <v>83</v>
      </c>
      <c r="AY211" s="17" t="s">
        <v>133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17" t="s">
        <v>81</v>
      </c>
      <c r="BK211" s="247">
        <f>ROUND(I211*H211,2)</f>
        <v>0</v>
      </c>
      <c r="BL211" s="17" t="s">
        <v>140</v>
      </c>
      <c r="BM211" s="246" t="s">
        <v>239</v>
      </c>
    </row>
    <row r="212" spans="1:51" s="15" customFormat="1" ht="12">
      <c r="A212" s="15"/>
      <c r="B212" s="281"/>
      <c r="C212" s="282"/>
      <c r="D212" s="250" t="s">
        <v>141</v>
      </c>
      <c r="E212" s="283" t="s">
        <v>1</v>
      </c>
      <c r="F212" s="284" t="s">
        <v>240</v>
      </c>
      <c r="G212" s="282"/>
      <c r="H212" s="283" t="s">
        <v>1</v>
      </c>
      <c r="I212" s="285"/>
      <c r="J212" s="282"/>
      <c r="K212" s="282"/>
      <c r="L212" s="286"/>
      <c r="M212" s="287"/>
      <c r="N212" s="288"/>
      <c r="O212" s="288"/>
      <c r="P212" s="288"/>
      <c r="Q212" s="288"/>
      <c r="R212" s="288"/>
      <c r="S212" s="288"/>
      <c r="T212" s="289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0" t="s">
        <v>141</v>
      </c>
      <c r="AU212" s="290" t="s">
        <v>83</v>
      </c>
      <c r="AV212" s="15" t="s">
        <v>81</v>
      </c>
      <c r="AW212" s="15" t="s">
        <v>30</v>
      </c>
      <c r="AX212" s="15" t="s">
        <v>73</v>
      </c>
      <c r="AY212" s="290" t="s">
        <v>133</v>
      </c>
    </row>
    <row r="213" spans="1:51" s="13" customFormat="1" ht="12">
      <c r="A213" s="13"/>
      <c r="B213" s="248"/>
      <c r="C213" s="249"/>
      <c r="D213" s="250" t="s">
        <v>141</v>
      </c>
      <c r="E213" s="251" t="s">
        <v>1</v>
      </c>
      <c r="F213" s="252" t="s">
        <v>241</v>
      </c>
      <c r="G213" s="249"/>
      <c r="H213" s="253">
        <v>15.805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9" t="s">
        <v>141</v>
      </c>
      <c r="AU213" s="259" t="s">
        <v>83</v>
      </c>
      <c r="AV213" s="13" t="s">
        <v>83</v>
      </c>
      <c r="AW213" s="13" t="s">
        <v>30</v>
      </c>
      <c r="AX213" s="13" t="s">
        <v>73</v>
      </c>
      <c r="AY213" s="259" t="s">
        <v>133</v>
      </c>
    </row>
    <row r="214" spans="1:51" s="13" customFormat="1" ht="12">
      <c r="A214" s="13"/>
      <c r="B214" s="248"/>
      <c r="C214" s="249"/>
      <c r="D214" s="250" t="s">
        <v>141</v>
      </c>
      <c r="E214" s="251" t="s">
        <v>1</v>
      </c>
      <c r="F214" s="252" t="s">
        <v>242</v>
      </c>
      <c r="G214" s="249"/>
      <c r="H214" s="253">
        <v>21.6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9" t="s">
        <v>141</v>
      </c>
      <c r="AU214" s="259" t="s">
        <v>83</v>
      </c>
      <c r="AV214" s="13" t="s">
        <v>83</v>
      </c>
      <c r="AW214" s="13" t="s">
        <v>30</v>
      </c>
      <c r="AX214" s="13" t="s">
        <v>73</v>
      </c>
      <c r="AY214" s="259" t="s">
        <v>133</v>
      </c>
    </row>
    <row r="215" spans="1:51" s="13" customFormat="1" ht="12">
      <c r="A215" s="13"/>
      <c r="B215" s="248"/>
      <c r="C215" s="249"/>
      <c r="D215" s="250" t="s">
        <v>141</v>
      </c>
      <c r="E215" s="251" t="s">
        <v>1</v>
      </c>
      <c r="F215" s="252" t="s">
        <v>243</v>
      </c>
      <c r="G215" s="249"/>
      <c r="H215" s="253">
        <v>115.92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9" t="s">
        <v>141</v>
      </c>
      <c r="AU215" s="259" t="s">
        <v>83</v>
      </c>
      <c r="AV215" s="13" t="s">
        <v>83</v>
      </c>
      <c r="AW215" s="13" t="s">
        <v>30</v>
      </c>
      <c r="AX215" s="13" t="s">
        <v>73</v>
      </c>
      <c r="AY215" s="259" t="s">
        <v>133</v>
      </c>
    </row>
    <row r="216" spans="1:51" s="14" customFormat="1" ht="12">
      <c r="A216" s="14"/>
      <c r="B216" s="260"/>
      <c r="C216" s="261"/>
      <c r="D216" s="250" t="s">
        <v>141</v>
      </c>
      <c r="E216" s="262" t="s">
        <v>1</v>
      </c>
      <c r="F216" s="263" t="s">
        <v>143</v>
      </c>
      <c r="G216" s="261"/>
      <c r="H216" s="264">
        <v>153.325</v>
      </c>
      <c r="I216" s="265"/>
      <c r="J216" s="261"/>
      <c r="K216" s="261"/>
      <c r="L216" s="266"/>
      <c r="M216" s="267"/>
      <c r="N216" s="268"/>
      <c r="O216" s="268"/>
      <c r="P216" s="268"/>
      <c r="Q216" s="268"/>
      <c r="R216" s="268"/>
      <c r="S216" s="268"/>
      <c r="T216" s="26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0" t="s">
        <v>141</v>
      </c>
      <c r="AU216" s="270" t="s">
        <v>83</v>
      </c>
      <c r="AV216" s="14" t="s">
        <v>140</v>
      </c>
      <c r="AW216" s="14" t="s">
        <v>30</v>
      </c>
      <c r="AX216" s="14" t="s">
        <v>81</v>
      </c>
      <c r="AY216" s="270" t="s">
        <v>133</v>
      </c>
    </row>
    <row r="217" spans="1:65" s="2" customFormat="1" ht="24" customHeight="1">
      <c r="A217" s="38"/>
      <c r="B217" s="39"/>
      <c r="C217" s="271" t="s">
        <v>191</v>
      </c>
      <c r="D217" s="271" t="s">
        <v>159</v>
      </c>
      <c r="E217" s="272" t="s">
        <v>244</v>
      </c>
      <c r="F217" s="273" t="s">
        <v>245</v>
      </c>
      <c r="G217" s="274" t="s">
        <v>150</v>
      </c>
      <c r="H217" s="275">
        <v>156.392</v>
      </c>
      <c r="I217" s="276"/>
      <c r="J217" s="277">
        <f>ROUND(I217*H217,2)</f>
        <v>0</v>
      </c>
      <c r="K217" s="273" t="s">
        <v>139</v>
      </c>
      <c r="L217" s="278"/>
      <c r="M217" s="279" t="s">
        <v>1</v>
      </c>
      <c r="N217" s="280" t="s">
        <v>38</v>
      </c>
      <c r="O217" s="91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6" t="s">
        <v>156</v>
      </c>
      <c r="AT217" s="246" t="s">
        <v>159</v>
      </c>
      <c r="AU217" s="246" t="s">
        <v>83</v>
      </c>
      <c r="AY217" s="17" t="s">
        <v>133</v>
      </c>
      <c r="BE217" s="247">
        <f>IF(N217="základní",J217,0)</f>
        <v>0</v>
      </c>
      <c r="BF217" s="247">
        <f>IF(N217="snížená",J217,0)</f>
        <v>0</v>
      </c>
      <c r="BG217" s="247">
        <f>IF(N217="zákl. přenesená",J217,0)</f>
        <v>0</v>
      </c>
      <c r="BH217" s="247">
        <f>IF(N217="sníž. přenesená",J217,0)</f>
        <v>0</v>
      </c>
      <c r="BI217" s="247">
        <f>IF(N217="nulová",J217,0)</f>
        <v>0</v>
      </c>
      <c r="BJ217" s="17" t="s">
        <v>81</v>
      </c>
      <c r="BK217" s="247">
        <f>ROUND(I217*H217,2)</f>
        <v>0</v>
      </c>
      <c r="BL217" s="17" t="s">
        <v>140</v>
      </c>
      <c r="BM217" s="246" t="s">
        <v>246</v>
      </c>
    </row>
    <row r="218" spans="1:51" s="13" customFormat="1" ht="12">
      <c r="A218" s="13"/>
      <c r="B218" s="248"/>
      <c r="C218" s="249"/>
      <c r="D218" s="250" t="s">
        <v>141</v>
      </c>
      <c r="E218" s="251" t="s">
        <v>1</v>
      </c>
      <c r="F218" s="252" t="s">
        <v>247</v>
      </c>
      <c r="G218" s="249"/>
      <c r="H218" s="253">
        <v>156.392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9" t="s">
        <v>141</v>
      </c>
      <c r="AU218" s="259" t="s">
        <v>83</v>
      </c>
      <c r="AV218" s="13" t="s">
        <v>83</v>
      </c>
      <c r="AW218" s="13" t="s">
        <v>30</v>
      </c>
      <c r="AX218" s="13" t="s">
        <v>73</v>
      </c>
      <c r="AY218" s="259" t="s">
        <v>133</v>
      </c>
    </row>
    <row r="219" spans="1:51" s="14" customFormat="1" ht="12">
      <c r="A219" s="14"/>
      <c r="B219" s="260"/>
      <c r="C219" s="261"/>
      <c r="D219" s="250" t="s">
        <v>141</v>
      </c>
      <c r="E219" s="262" t="s">
        <v>1</v>
      </c>
      <c r="F219" s="263" t="s">
        <v>143</v>
      </c>
      <c r="G219" s="261"/>
      <c r="H219" s="264">
        <v>156.392</v>
      </c>
      <c r="I219" s="265"/>
      <c r="J219" s="261"/>
      <c r="K219" s="261"/>
      <c r="L219" s="266"/>
      <c r="M219" s="267"/>
      <c r="N219" s="268"/>
      <c r="O219" s="268"/>
      <c r="P219" s="268"/>
      <c r="Q219" s="268"/>
      <c r="R219" s="268"/>
      <c r="S219" s="268"/>
      <c r="T219" s="26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0" t="s">
        <v>141</v>
      </c>
      <c r="AU219" s="270" t="s">
        <v>83</v>
      </c>
      <c r="AV219" s="14" t="s">
        <v>140</v>
      </c>
      <c r="AW219" s="14" t="s">
        <v>30</v>
      </c>
      <c r="AX219" s="14" t="s">
        <v>81</v>
      </c>
      <c r="AY219" s="270" t="s">
        <v>133</v>
      </c>
    </row>
    <row r="220" spans="1:65" s="2" customFormat="1" ht="16.5" customHeight="1">
      <c r="A220" s="38"/>
      <c r="B220" s="39"/>
      <c r="C220" s="235" t="s">
        <v>248</v>
      </c>
      <c r="D220" s="235" t="s">
        <v>135</v>
      </c>
      <c r="E220" s="236" t="s">
        <v>249</v>
      </c>
      <c r="F220" s="237" t="s">
        <v>250</v>
      </c>
      <c r="G220" s="238" t="s">
        <v>170</v>
      </c>
      <c r="H220" s="239">
        <v>109.61</v>
      </c>
      <c r="I220" s="240"/>
      <c r="J220" s="241">
        <f>ROUND(I220*H220,2)</f>
        <v>0</v>
      </c>
      <c r="K220" s="237" t="s">
        <v>139</v>
      </c>
      <c r="L220" s="44"/>
      <c r="M220" s="242" t="s">
        <v>1</v>
      </c>
      <c r="N220" s="243" t="s">
        <v>38</v>
      </c>
      <c r="O220" s="91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6" t="s">
        <v>140</v>
      </c>
      <c r="AT220" s="246" t="s">
        <v>135</v>
      </c>
      <c r="AU220" s="246" t="s">
        <v>83</v>
      </c>
      <c r="AY220" s="17" t="s">
        <v>133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17" t="s">
        <v>81</v>
      </c>
      <c r="BK220" s="247">
        <f>ROUND(I220*H220,2)</f>
        <v>0</v>
      </c>
      <c r="BL220" s="17" t="s">
        <v>140</v>
      </c>
      <c r="BM220" s="246" t="s">
        <v>251</v>
      </c>
    </row>
    <row r="221" spans="1:65" s="2" customFormat="1" ht="24" customHeight="1">
      <c r="A221" s="38"/>
      <c r="B221" s="39"/>
      <c r="C221" s="271" t="s">
        <v>195</v>
      </c>
      <c r="D221" s="271" t="s">
        <v>159</v>
      </c>
      <c r="E221" s="272" t="s">
        <v>252</v>
      </c>
      <c r="F221" s="273" t="s">
        <v>253</v>
      </c>
      <c r="G221" s="274" t="s">
        <v>170</v>
      </c>
      <c r="H221" s="275">
        <v>115.091</v>
      </c>
      <c r="I221" s="276"/>
      <c r="J221" s="277">
        <f>ROUND(I221*H221,2)</f>
        <v>0</v>
      </c>
      <c r="K221" s="273" t="s">
        <v>139</v>
      </c>
      <c r="L221" s="278"/>
      <c r="M221" s="279" t="s">
        <v>1</v>
      </c>
      <c r="N221" s="280" t="s">
        <v>38</v>
      </c>
      <c r="O221" s="91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6" t="s">
        <v>156</v>
      </c>
      <c r="AT221" s="246" t="s">
        <v>159</v>
      </c>
      <c r="AU221" s="246" t="s">
        <v>83</v>
      </c>
      <c r="AY221" s="17" t="s">
        <v>133</v>
      </c>
      <c r="BE221" s="247">
        <f>IF(N221="základní",J221,0)</f>
        <v>0</v>
      </c>
      <c r="BF221" s="247">
        <f>IF(N221="snížená",J221,0)</f>
        <v>0</v>
      </c>
      <c r="BG221" s="247">
        <f>IF(N221="zákl. přenesená",J221,0)</f>
        <v>0</v>
      </c>
      <c r="BH221" s="247">
        <f>IF(N221="sníž. přenesená",J221,0)</f>
        <v>0</v>
      </c>
      <c r="BI221" s="247">
        <f>IF(N221="nulová",J221,0)</f>
        <v>0</v>
      </c>
      <c r="BJ221" s="17" t="s">
        <v>81</v>
      </c>
      <c r="BK221" s="247">
        <f>ROUND(I221*H221,2)</f>
        <v>0</v>
      </c>
      <c r="BL221" s="17" t="s">
        <v>140</v>
      </c>
      <c r="BM221" s="246" t="s">
        <v>254</v>
      </c>
    </row>
    <row r="222" spans="1:51" s="13" customFormat="1" ht="12">
      <c r="A222" s="13"/>
      <c r="B222" s="248"/>
      <c r="C222" s="249"/>
      <c r="D222" s="250" t="s">
        <v>141</v>
      </c>
      <c r="E222" s="251" t="s">
        <v>1</v>
      </c>
      <c r="F222" s="252" t="s">
        <v>255</v>
      </c>
      <c r="G222" s="249"/>
      <c r="H222" s="253">
        <v>115.091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9" t="s">
        <v>141</v>
      </c>
      <c r="AU222" s="259" t="s">
        <v>83</v>
      </c>
      <c r="AV222" s="13" t="s">
        <v>83</v>
      </c>
      <c r="AW222" s="13" t="s">
        <v>30</v>
      </c>
      <c r="AX222" s="13" t="s">
        <v>73</v>
      </c>
      <c r="AY222" s="259" t="s">
        <v>133</v>
      </c>
    </row>
    <row r="223" spans="1:51" s="14" customFormat="1" ht="12">
      <c r="A223" s="14"/>
      <c r="B223" s="260"/>
      <c r="C223" s="261"/>
      <c r="D223" s="250" t="s">
        <v>141</v>
      </c>
      <c r="E223" s="262" t="s">
        <v>1</v>
      </c>
      <c r="F223" s="263" t="s">
        <v>143</v>
      </c>
      <c r="G223" s="261"/>
      <c r="H223" s="264">
        <v>115.091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0" t="s">
        <v>141</v>
      </c>
      <c r="AU223" s="270" t="s">
        <v>83</v>
      </c>
      <c r="AV223" s="14" t="s">
        <v>140</v>
      </c>
      <c r="AW223" s="14" t="s">
        <v>30</v>
      </c>
      <c r="AX223" s="14" t="s">
        <v>81</v>
      </c>
      <c r="AY223" s="270" t="s">
        <v>133</v>
      </c>
    </row>
    <row r="224" spans="1:65" s="2" customFormat="1" ht="16.5" customHeight="1">
      <c r="A224" s="38"/>
      <c r="B224" s="39"/>
      <c r="C224" s="235" t="s">
        <v>256</v>
      </c>
      <c r="D224" s="235" t="s">
        <v>135</v>
      </c>
      <c r="E224" s="236" t="s">
        <v>257</v>
      </c>
      <c r="F224" s="237" t="s">
        <v>258</v>
      </c>
      <c r="G224" s="238" t="s">
        <v>170</v>
      </c>
      <c r="H224" s="239">
        <v>1246.43</v>
      </c>
      <c r="I224" s="240"/>
      <c r="J224" s="241">
        <f>ROUND(I224*H224,2)</f>
        <v>0</v>
      </c>
      <c r="K224" s="237" t="s">
        <v>139</v>
      </c>
      <c r="L224" s="44"/>
      <c r="M224" s="242" t="s">
        <v>1</v>
      </c>
      <c r="N224" s="243" t="s">
        <v>38</v>
      </c>
      <c r="O224" s="91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6" t="s">
        <v>140</v>
      </c>
      <c r="AT224" s="246" t="s">
        <v>135</v>
      </c>
      <c r="AU224" s="246" t="s">
        <v>83</v>
      </c>
      <c r="AY224" s="17" t="s">
        <v>133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17" t="s">
        <v>81</v>
      </c>
      <c r="BK224" s="247">
        <f>ROUND(I224*H224,2)</f>
        <v>0</v>
      </c>
      <c r="BL224" s="17" t="s">
        <v>140</v>
      </c>
      <c r="BM224" s="246" t="s">
        <v>259</v>
      </c>
    </row>
    <row r="225" spans="1:51" s="13" customFormat="1" ht="12">
      <c r="A225" s="13"/>
      <c r="B225" s="248"/>
      <c r="C225" s="249"/>
      <c r="D225" s="250" t="s">
        <v>141</v>
      </c>
      <c r="E225" s="251" t="s">
        <v>1</v>
      </c>
      <c r="F225" s="252" t="s">
        <v>260</v>
      </c>
      <c r="G225" s="249"/>
      <c r="H225" s="253">
        <v>1246.43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9" t="s">
        <v>141</v>
      </c>
      <c r="AU225" s="259" t="s">
        <v>83</v>
      </c>
      <c r="AV225" s="13" t="s">
        <v>83</v>
      </c>
      <c r="AW225" s="13" t="s">
        <v>30</v>
      </c>
      <c r="AX225" s="13" t="s">
        <v>73</v>
      </c>
      <c r="AY225" s="259" t="s">
        <v>133</v>
      </c>
    </row>
    <row r="226" spans="1:51" s="14" customFormat="1" ht="12">
      <c r="A226" s="14"/>
      <c r="B226" s="260"/>
      <c r="C226" s="261"/>
      <c r="D226" s="250" t="s">
        <v>141</v>
      </c>
      <c r="E226" s="262" t="s">
        <v>1</v>
      </c>
      <c r="F226" s="263" t="s">
        <v>143</v>
      </c>
      <c r="G226" s="261"/>
      <c r="H226" s="264">
        <v>1246.43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0" t="s">
        <v>141</v>
      </c>
      <c r="AU226" s="270" t="s">
        <v>83</v>
      </c>
      <c r="AV226" s="14" t="s">
        <v>140</v>
      </c>
      <c r="AW226" s="14" t="s">
        <v>30</v>
      </c>
      <c r="AX226" s="14" t="s">
        <v>81</v>
      </c>
      <c r="AY226" s="270" t="s">
        <v>133</v>
      </c>
    </row>
    <row r="227" spans="1:65" s="2" customFormat="1" ht="16.5" customHeight="1">
      <c r="A227" s="38"/>
      <c r="B227" s="39"/>
      <c r="C227" s="271" t="s">
        <v>198</v>
      </c>
      <c r="D227" s="271" t="s">
        <v>159</v>
      </c>
      <c r="E227" s="272" t="s">
        <v>261</v>
      </c>
      <c r="F227" s="273" t="s">
        <v>262</v>
      </c>
      <c r="G227" s="274" t="s">
        <v>170</v>
      </c>
      <c r="H227" s="275">
        <v>1308.752</v>
      </c>
      <c r="I227" s="276"/>
      <c r="J227" s="277">
        <f>ROUND(I227*H227,2)</f>
        <v>0</v>
      </c>
      <c r="K227" s="273" t="s">
        <v>139</v>
      </c>
      <c r="L227" s="278"/>
      <c r="M227" s="279" t="s">
        <v>1</v>
      </c>
      <c r="N227" s="280" t="s">
        <v>38</v>
      </c>
      <c r="O227" s="91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6" t="s">
        <v>156</v>
      </c>
      <c r="AT227" s="246" t="s">
        <v>159</v>
      </c>
      <c r="AU227" s="246" t="s">
        <v>83</v>
      </c>
      <c r="AY227" s="17" t="s">
        <v>133</v>
      </c>
      <c r="BE227" s="247">
        <f>IF(N227="základní",J227,0)</f>
        <v>0</v>
      </c>
      <c r="BF227" s="247">
        <f>IF(N227="snížená",J227,0)</f>
        <v>0</v>
      </c>
      <c r="BG227" s="247">
        <f>IF(N227="zákl. přenesená",J227,0)</f>
        <v>0</v>
      </c>
      <c r="BH227" s="247">
        <f>IF(N227="sníž. přenesená",J227,0)</f>
        <v>0</v>
      </c>
      <c r="BI227" s="247">
        <f>IF(N227="nulová",J227,0)</f>
        <v>0</v>
      </c>
      <c r="BJ227" s="17" t="s">
        <v>81</v>
      </c>
      <c r="BK227" s="247">
        <f>ROUND(I227*H227,2)</f>
        <v>0</v>
      </c>
      <c r="BL227" s="17" t="s">
        <v>140</v>
      </c>
      <c r="BM227" s="246" t="s">
        <v>263</v>
      </c>
    </row>
    <row r="228" spans="1:51" s="13" customFormat="1" ht="12">
      <c r="A228" s="13"/>
      <c r="B228" s="248"/>
      <c r="C228" s="249"/>
      <c r="D228" s="250" t="s">
        <v>141</v>
      </c>
      <c r="E228" s="251" t="s">
        <v>1</v>
      </c>
      <c r="F228" s="252" t="s">
        <v>264</v>
      </c>
      <c r="G228" s="249"/>
      <c r="H228" s="253">
        <v>1308.752</v>
      </c>
      <c r="I228" s="254"/>
      <c r="J228" s="249"/>
      <c r="K228" s="249"/>
      <c r="L228" s="255"/>
      <c r="M228" s="256"/>
      <c r="N228" s="257"/>
      <c r="O228" s="257"/>
      <c r="P228" s="257"/>
      <c r="Q228" s="257"/>
      <c r="R228" s="257"/>
      <c r="S228" s="257"/>
      <c r="T228" s="25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9" t="s">
        <v>141</v>
      </c>
      <c r="AU228" s="259" t="s">
        <v>83</v>
      </c>
      <c r="AV228" s="13" t="s">
        <v>83</v>
      </c>
      <c r="AW228" s="13" t="s">
        <v>30</v>
      </c>
      <c r="AX228" s="13" t="s">
        <v>73</v>
      </c>
      <c r="AY228" s="259" t="s">
        <v>133</v>
      </c>
    </row>
    <row r="229" spans="1:51" s="14" customFormat="1" ht="12">
      <c r="A229" s="14"/>
      <c r="B229" s="260"/>
      <c r="C229" s="261"/>
      <c r="D229" s="250" t="s">
        <v>141</v>
      </c>
      <c r="E229" s="262" t="s">
        <v>1</v>
      </c>
      <c r="F229" s="263" t="s">
        <v>143</v>
      </c>
      <c r="G229" s="261"/>
      <c r="H229" s="264">
        <v>1308.752</v>
      </c>
      <c r="I229" s="265"/>
      <c r="J229" s="261"/>
      <c r="K229" s="261"/>
      <c r="L229" s="266"/>
      <c r="M229" s="267"/>
      <c r="N229" s="268"/>
      <c r="O229" s="268"/>
      <c r="P229" s="268"/>
      <c r="Q229" s="268"/>
      <c r="R229" s="268"/>
      <c r="S229" s="268"/>
      <c r="T229" s="26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0" t="s">
        <v>141</v>
      </c>
      <c r="AU229" s="270" t="s">
        <v>83</v>
      </c>
      <c r="AV229" s="14" t="s">
        <v>140</v>
      </c>
      <c r="AW229" s="14" t="s">
        <v>30</v>
      </c>
      <c r="AX229" s="14" t="s">
        <v>81</v>
      </c>
      <c r="AY229" s="270" t="s">
        <v>133</v>
      </c>
    </row>
    <row r="230" spans="1:65" s="2" customFormat="1" ht="24" customHeight="1">
      <c r="A230" s="38"/>
      <c r="B230" s="39"/>
      <c r="C230" s="235" t="s">
        <v>265</v>
      </c>
      <c r="D230" s="235" t="s">
        <v>135</v>
      </c>
      <c r="E230" s="236" t="s">
        <v>266</v>
      </c>
      <c r="F230" s="237" t="s">
        <v>267</v>
      </c>
      <c r="G230" s="238" t="s">
        <v>150</v>
      </c>
      <c r="H230" s="239">
        <v>109.61</v>
      </c>
      <c r="I230" s="240"/>
      <c r="J230" s="241">
        <f>ROUND(I230*H230,2)</f>
        <v>0</v>
      </c>
      <c r="K230" s="237" t="s">
        <v>139</v>
      </c>
      <c r="L230" s="44"/>
      <c r="M230" s="242" t="s">
        <v>1</v>
      </c>
      <c r="N230" s="243" t="s">
        <v>38</v>
      </c>
      <c r="O230" s="91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6" t="s">
        <v>140</v>
      </c>
      <c r="AT230" s="246" t="s">
        <v>135</v>
      </c>
      <c r="AU230" s="246" t="s">
        <v>83</v>
      </c>
      <c r="AY230" s="17" t="s">
        <v>133</v>
      </c>
      <c r="BE230" s="247">
        <f>IF(N230="základní",J230,0)</f>
        <v>0</v>
      </c>
      <c r="BF230" s="247">
        <f>IF(N230="snížená",J230,0)</f>
        <v>0</v>
      </c>
      <c r="BG230" s="247">
        <f>IF(N230="zákl. přenesená",J230,0)</f>
        <v>0</v>
      </c>
      <c r="BH230" s="247">
        <f>IF(N230="sníž. přenesená",J230,0)</f>
        <v>0</v>
      </c>
      <c r="BI230" s="247">
        <f>IF(N230="nulová",J230,0)</f>
        <v>0</v>
      </c>
      <c r="BJ230" s="17" t="s">
        <v>81</v>
      </c>
      <c r="BK230" s="247">
        <f>ROUND(I230*H230,2)</f>
        <v>0</v>
      </c>
      <c r="BL230" s="17" t="s">
        <v>140</v>
      </c>
      <c r="BM230" s="246" t="s">
        <v>268</v>
      </c>
    </row>
    <row r="231" spans="1:65" s="2" customFormat="1" ht="24" customHeight="1">
      <c r="A231" s="38"/>
      <c r="B231" s="39"/>
      <c r="C231" s="235" t="s">
        <v>206</v>
      </c>
      <c r="D231" s="235" t="s">
        <v>135</v>
      </c>
      <c r="E231" s="236" t="s">
        <v>269</v>
      </c>
      <c r="F231" s="237" t="s">
        <v>270</v>
      </c>
      <c r="G231" s="238" t="s">
        <v>150</v>
      </c>
      <c r="H231" s="239">
        <v>1125.098</v>
      </c>
      <c r="I231" s="240"/>
      <c r="J231" s="241">
        <f>ROUND(I231*H231,2)</f>
        <v>0</v>
      </c>
      <c r="K231" s="237" t="s">
        <v>139</v>
      </c>
      <c r="L231" s="44"/>
      <c r="M231" s="242" t="s">
        <v>1</v>
      </c>
      <c r="N231" s="243" t="s">
        <v>38</v>
      </c>
      <c r="O231" s="91"/>
      <c r="P231" s="244">
        <f>O231*H231</f>
        <v>0</v>
      </c>
      <c r="Q231" s="244">
        <v>0</v>
      </c>
      <c r="R231" s="244">
        <f>Q231*H231</f>
        <v>0</v>
      </c>
      <c r="S231" s="244">
        <v>0</v>
      </c>
      <c r="T231" s="24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6" t="s">
        <v>140</v>
      </c>
      <c r="AT231" s="246" t="s">
        <v>135</v>
      </c>
      <c r="AU231" s="246" t="s">
        <v>83</v>
      </c>
      <c r="AY231" s="17" t="s">
        <v>133</v>
      </c>
      <c r="BE231" s="247">
        <f>IF(N231="základní",J231,0)</f>
        <v>0</v>
      </c>
      <c r="BF231" s="247">
        <f>IF(N231="snížená",J231,0)</f>
        <v>0</v>
      </c>
      <c r="BG231" s="247">
        <f>IF(N231="zákl. přenesená",J231,0)</f>
        <v>0</v>
      </c>
      <c r="BH231" s="247">
        <f>IF(N231="sníž. přenesená",J231,0)</f>
        <v>0</v>
      </c>
      <c r="BI231" s="247">
        <f>IF(N231="nulová",J231,0)</f>
        <v>0</v>
      </c>
      <c r="BJ231" s="17" t="s">
        <v>81</v>
      </c>
      <c r="BK231" s="247">
        <f>ROUND(I231*H231,2)</f>
        <v>0</v>
      </c>
      <c r="BL231" s="17" t="s">
        <v>140</v>
      </c>
      <c r="BM231" s="246" t="s">
        <v>271</v>
      </c>
    </row>
    <row r="232" spans="1:51" s="13" customFormat="1" ht="12">
      <c r="A232" s="13"/>
      <c r="B232" s="248"/>
      <c r="C232" s="249"/>
      <c r="D232" s="250" t="s">
        <v>141</v>
      </c>
      <c r="E232" s="251" t="s">
        <v>1</v>
      </c>
      <c r="F232" s="252" t="s">
        <v>272</v>
      </c>
      <c r="G232" s="249"/>
      <c r="H232" s="253">
        <v>1085.271</v>
      </c>
      <c r="I232" s="254"/>
      <c r="J232" s="249"/>
      <c r="K232" s="249"/>
      <c r="L232" s="255"/>
      <c r="M232" s="256"/>
      <c r="N232" s="257"/>
      <c r="O232" s="257"/>
      <c r="P232" s="257"/>
      <c r="Q232" s="257"/>
      <c r="R232" s="257"/>
      <c r="S232" s="257"/>
      <c r="T232" s="25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9" t="s">
        <v>141</v>
      </c>
      <c r="AU232" s="259" t="s">
        <v>83</v>
      </c>
      <c r="AV232" s="13" t="s">
        <v>83</v>
      </c>
      <c r="AW232" s="13" t="s">
        <v>30</v>
      </c>
      <c r="AX232" s="13" t="s">
        <v>73</v>
      </c>
      <c r="AY232" s="259" t="s">
        <v>133</v>
      </c>
    </row>
    <row r="233" spans="1:51" s="13" customFormat="1" ht="12">
      <c r="A233" s="13"/>
      <c r="B233" s="248"/>
      <c r="C233" s="249"/>
      <c r="D233" s="250" t="s">
        <v>141</v>
      </c>
      <c r="E233" s="251" t="s">
        <v>1</v>
      </c>
      <c r="F233" s="252" t="s">
        <v>273</v>
      </c>
      <c r="G233" s="249"/>
      <c r="H233" s="253">
        <v>39.827</v>
      </c>
      <c r="I233" s="254"/>
      <c r="J233" s="249"/>
      <c r="K233" s="249"/>
      <c r="L233" s="255"/>
      <c r="M233" s="256"/>
      <c r="N233" s="257"/>
      <c r="O233" s="257"/>
      <c r="P233" s="257"/>
      <c r="Q233" s="257"/>
      <c r="R233" s="257"/>
      <c r="S233" s="257"/>
      <c r="T233" s="25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9" t="s">
        <v>141</v>
      </c>
      <c r="AU233" s="259" t="s">
        <v>83</v>
      </c>
      <c r="AV233" s="13" t="s">
        <v>83</v>
      </c>
      <c r="AW233" s="13" t="s">
        <v>30</v>
      </c>
      <c r="AX233" s="13" t="s">
        <v>73</v>
      </c>
      <c r="AY233" s="259" t="s">
        <v>133</v>
      </c>
    </row>
    <row r="234" spans="1:51" s="14" customFormat="1" ht="12">
      <c r="A234" s="14"/>
      <c r="B234" s="260"/>
      <c r="C234" s="261"/>
      <c r="D234" s="250" t="s">
        <v>141</v>
      </c>
      <c r="E234" s="262" t="s">
        <v>1</v>
      </c>
      <c r="F234" s="263" t="s">
        <v>143</v>
      </c>
      <c r="G234" s="261"/>
      <c r="H234" s="264">
        <v>1125.098</v>
      </c>
      <c r="I234" s="265"/>
      <c r="J234" s="261"/>
      <c r="K234" s="261"/>
      <c r="L234" s="266"/>
      <c r="M234" s="267"/>
      <c r="N234" s="268"/>
      <c r="O234" s="268"/>
      <c r="P234" s="268"/>
      <c r="Q234" s="268"/>
      <c r="R234" s="268"/>
      <c r="S234" s="268"/>
      <c r="T234" s="26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0" t="s">
        <v>141</v>
      </c>
      <c r="AU234" s="270" t="s">
        <v>83</v>
      </c>
      <c r="AV234" s="14" t="s">
        <v>140</v>
      </c>
      <c r="AW234" s="14" t="s">
        <v>30</v>
      </c>
      <c r="AX234" s="14" t="s">
        <v>81</v>
      </c>
      <c r="AY234" s="270" t="s">
        <v>133</v>
      </c>
    </row>
    <row r="235" spans="1:65" s="2" customFormat="1" ht="24" customHeight="1">
      <c r="A235" s="38"/>
      <c r="B235" s="39"/>
      <c r="C235" s="235" t="s">
        <v>274</v>
      </c>
      <c r="D235" s="235" t="s">
        <v>135</v>
      </c>
      <c r="E235" s="236" t="s">
        <v>275</v>
      </c>
      <c r="F235" s="237" t="s">
        <v>276</v>
      </c>
      <c r="G235" s="238" t="s">
        <v>150</v>
      </c>
      <c r="H235" s="239">
        <v>301.08</v>
      </c>
      <c r="I235" s="240"/>
      <c r="J235" s="241">
        <f>ROUND(I235*H235,2)</f>
        <v>0</v>
      </c>
      <c r="K235" s="237" t="s">
        <v>139</v>
      </c>
      <c r="L235" s="44"/>
      <c r="M235" s="242" t="s">
        <v>1</v>
      </c>
      <c r="N235" s="243" t="s">
        <v>38</v>
      </c>
      <c r="O235" s="91"/>
      <c r="P235" s="244">
        <f>O235*H235</f>
        <v>0</v>
      </c>
      <c r="Q235" s="244">
        <v>0</v>
      </c>
      <c r="R235" s="244">
        <f>Q235*H235</f>
        <v>0</v>
      </c>
      <c r="S235" s="244">
        <v>0</v>
      </c>
      <c r="T235" s="245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6" t="s">
        <v>140</v>
      </c>
      <c r="AT235" s="246" t="s">
        <v>135</v>
      </c>
      <c r="AU235" s="246" t="s">
        <v>83</v>
      </c>
      <c r="AY235" s="17" t="s">
        <v>133</v>
      </c>
      <c r="BE235" s="247">
        <f>IF(N235="základní",J235,0)</f>
        <v>0</v>
      </c>
      <c r="BF235" s="247">
        <f>IF(N235="snížená",J235,0)</f>
        <v>0</v>
      </c>
      <c r="BG235" s="247">
        <f>IF(N235="zákl. přenesená",J235,0)</f>
        <v>0</v>
      </c>
      <c r="BH235" s="247">
        <f>IF(N235="sníž. přenesená",J235,0)</f>
        <v>0</v>
      </c>
      <c r="BI235" s="247">
        <f>IF(N235="nulová",J235,0)</f>
        <v>0</v>
      </c>
      <c r="BJ235" s="17" t="s">
        <v>81</v>
      </c>
      <c r="BK235" s="247">
        <f>ROUND(I235*H235,2)</f>
        <v>0</v>
      </c>
      <c r="BL235" s="17" t="s">
        <v>140</v>
      </c>
      <c r="BM235" s="246" t="s">
        <v>277</v>
      </c>
    </row>
    <row r="236" spans="1:51" s="13" customFormat="1" ht="12">
      <c r="A236" s="13"/>
      <c r="B236" s="248"/>
      <c r="C236" s="249"/>
      <c r="D236" s="250" t="s">
        <v>141</v>
      </c>
      <c r="E236" s="251" t="s">
        <v>1</v>
      </c>
      <c r="F236" s="252" t="s">
        <v>278</v>
      </c>
      <c r="G236" s="249"/>
      <c r="H236" s="253">
        <v>301.08</v>
      </c>
      <c r="I236" s="254"/>
      <c r="J236" s="249"/>
      <c r="K236" s="249"/>
      <c r="L236" s="255"/>
      <c r="M236" s="256"/>
      <c r="N236" s="257"/>
      <c r="O236" s="257"/>
      <c r="P236" s="257"/>
      <c r="Q236" s="257"/>
      <c r="R236" s="257"/>
      <c r="S236" s="257"/>
      <c r="T236" s="25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9" t="s">
        <v>141</v>
      </c>
      <c r="AU236" s="259" t="s">
        <v>83</v>
      </c>
      <c r="AV236" s="13" t="s">
        <v>83</v>
      </c>
      <c r="AW236" s="13" t="s">
        <v>30</v>
      </c>
      <c r="AX236" s="13" t="s">
        <v>73</v>
      </c>
      <c r="AY236" s="259" t="s">
        <v>133</v>
      </c>
    </row>
    <row r="237" spans="1:51" s="14" customFormat="1" ht="12">
      <c r="A237" s="14"/>
      <c r="B237" s="260"/>
      <c r="C237" s="261"/>
      <c r="D237" s="250" t="s">
        <v>141</v>
      </c>
      <c r="E237" s="262" t="s">
        <v>1</v>
      </c>
      <c r="F237" s="263" t="s">
        <v>143</v>
      </c>
      <c r="G237" s="261"/>
      <c r="H237" s="264">
        <v>301.08</v>
      </c>
      <c r="I237" s="265"/>
      <c r="J237" s="261"/>
      <c r="K237" s="261"/>
      <c r="L237" s="266"/>
      <c r="M237" s="267"/>
      <c r="N237" s="268"/>
      <c r="O237" s="268"/>
      <c r="P237" s="268"/>
      <c r="Q237" s="268"/>
      <c r="R237" s="268"/>
      <c r="S237" s="268"/>
      <c r="T237" s="26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0" t="s">
        <v>141</v>
      </c>
      <c r="AU237" s="270" t="s">
        <v>83</v>
      </c>
      <c r="AV237" s="14" t="s">
        <v>140</v>
      </c>
      <c r="AW237" s="14" t="s">
        <v>30</v>
      </c>
      <c r="AX237" s="14" t="s">
        <v>81</v>
      </c>
      <c r="AY237" s="270" t="s">
        <v>133</v>
      </c>
    </row>
    <row r="238" spans="1:65" s="2" customFormat="1" ht="24" customHeight="1">
      <c r="A238" s="38"/>
      <c r="B238" s="39"/>
      <c r="C238" s="235" t="s">
        <v>209</v>
      </c>
      <c r="D238" s="235" t="s">
        <v>135</v>
      </c>
      <c r="E238" s="236" t="s">
        <v>275</v>
      </c>
      <c r="F238" s="237" t="s">
        <v>276</v>
      </c>
      <c r="G238" s="238" t="s">
        <v>150</v>
      </c>
      <c r="H238" s="239">
        <v>78.757</v>
      </c>
      <c r="I238" s="240"/>
      <c r="J238" s="241">
        <f>ROUND(I238*H238,2)</f>
        <v>0</v>
      </c>
      <c r="K238" s="237" t="s">
        <v>139</v>
      </c>
      <c r="L238" s="44"/>
      <c r="M238" s="242" t="s">
        <v>1</v>
      </c>
      <c r="N238" s="243" t="s">
        <v>38</v>
      </c>
      <c r="O238" s="91"/>
      <c r="P238" s="244">
        <f>O238*H238</f>
        <v>0</v>
      </c>
      <c r="Q238" s="244">
        <v>0</v>
      </c>
      <c r="R238" s="244">
        <f>Q238*H238</f>
        <v>0</v>
      </c>
      <c r="S238" s="244">
        <v>0</v>
      </c>
      <c r="T238" s="245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6" t="s">
        <v>140</v>
      </c>
      <c r="AT238" s="246" t="s">
        <v>135</v>
      </c>
      <c r="AU238" s="246" t="s">
        <v>83</v>
      </c>
      <c r="AY238" s="17" t="s">
        <v>133</v>
      </c>
      <c r="BE238" s="247">
        <f>IF(N238="základní",J238,0)</f>
        <v>0</v>
      </c>
      <c r="BF238" s="247">
        <f>IF(N238="snížená",J238,0)</f>
        <v>0</v>
      </c>
      <c r="BG238" s="247">
        <f>IF(N238="zákl. přenesená",J238,0)</f>
        <v>0</v>
      </c>
      <c r="BH238" s="247">
        <f>IF(N238="sníž. přenesená",J238,0)</f>
        <v>0</v>
      </c>
      <c r="BI238" s="247">
        <f>IF(N238="nulová",J238,0)</f>
        <v>0</v>
      </c>
      <c r="BJ238" s="17" t="s">
        <v>81</v>
      </c>
      <c r="BK238" s="247">
        <f>ROUND(I238*H238,2)</f>
        <v>0</v>
      </c>
      <c r="BL238" s="17" t="s">
        <v>140</v>
      </c>
      <c r="BM238" s="246" t="s">
        <v>279</v>
      </c>
    </row>
    <row r="239" spans="1:51" s="13" customFormat="1" ht="12">
      <c r="A239" s="13"/>
      <c r="B239" s="248"/>
      <c r="C239" s="249"/>
      <c r="D239" s="250" t="s">
        <v>141</v>
      </c>
      <c r="E239" s="251" t="s">
        <v>1</v>
      </c>
      <c r="F239" s="252" t="s">
        <v>280</v>
      </c>
      <c r="G239" s="249"/>
      <c r="H239" s="253">
        <v>78.757</v>
      </c>
      <c r="I239" s="254"/>
      <c r="J239" s="249"/>
      <c r="K239" s="249"/>
      <c r="L239" s="255"/>
      <c r="M239" s="256"/>
      <c r="N239" s="257"/>
      <c r="O239" s="257"/>
      <c r="P239" s="257"/>
      <c r="Q239" s="257"/>
      <c r="R239" s="257"/>
      <c r="S239" s="257"/>
      <c r="T239" s="25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9" t="s">
        <v>141</v>
      </c>
      <c r="AU239" s="259" t="s">
        <v>83</v>
      </c>
      <c r="AV239" s="13" t="s">
        <v>83</v>
      </c>
      <c r="AW239" s="13" t="s">
        <v>30</v>
      </c>
      <c r="AX239" s="13" t="s">
        <v>73</v>
      </c>
      <c r="AY239" s="259" t="s">
        <v>133</v>
      </c>
    </row>
    <row r="240" spans="1:51" s="14" customFormat="1" ht="12">
      <c r="A240" s="14"/>
      <c r="B240" s="260"/>
      <c r="C240" s="261"/>
      <c r="D240" s="250" t="s">
        <v>141</v>
      </c>
      <c r="E240" s="262" t="s">
        <v>1</v>
      </c>
      <c r="F240" s="263" t="s">
        <v>143</v>
      </c>
      <c r="G240" s="261"/>
      <c r="H240" s="264">
        <v>78.757</v>
      </c>
      <c r="I240" s="265"/>
      <c r="J240" s="261"/>
      <c r="K240" s="261"/>
      <c r="L240" s="266"/>
      <c r="M240" s="267"/>
      <c r="N240" s="268"/>
      <c r="O240" s="268"/>
      <c r="P240" s="268"/>
      <c r="Q240" s="268"/>
      <c r="R240" s="268"/>
      <c r="S240" s="268"/>
      <c r="T240" s="26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0" t="s">
        <v>141</v>
      </c>
      <c r="AU240" s="270" t="s">
        <v>83</v>
      </c>
      <c r="AV240" s="14" t="s">
        <v>140</v>
      </c>
      <c r="AW240" s="14" t="s">
        <v>30</v>
      </c>
      <c r="AX240" s="14" t="s">
        <v>81</v>
      </c>
      <c r="AY240" s="270" t="s">
        <v>133</v>
      </c>
    </row>
    <row r="241" spans="1:65" s="2" customFormat="1" ht="24" customHeight="1">
      <c r="A241" s="38"/>
      <c r="B241" s="39"/>
      <c r="C241" s="235" t="s">
        <v>281</v>
      </c>
      <c r="D241" s="235" t="s">
        <v>135</v>
      </c>
      <c r="E241" s="236" t="s">
        <v>282</v>
      </c>
      <c r="F241" s="237" t="s">
        <v>283</v>
      </c>
      <c r="G241" s="238" t="s">
        <v>150</v>
      </c>
      <c r="H241" s="239">
        <v>735.194</v>
      </c>
      <c r="I241" s="240"/>
      <c r="J241" s="241">
        <f>ROUND(I241*H241,2)</f>
        <v>0</v>
      </c>
      <c r="K241" s="237" t="s">
        <v>139</v>
      </c>
      <c r="L241" s="44"/>
      <c r="M241" s="242" t="s">
        <v>1</v>
      </c>
      <c r="N241" s="243" t="s">
        <v>38</v>
      </c>
      <c r="O241" s="91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6" t="s">
        <v>140</v>
      </c>
      <c r="AT241" s="246" t="s">
        <v>135</v>
      </c>
      <c r="AU241" s="246" t="s">
        <v>83</v>
      </c>
      <c r="AY241" s="17" t="s">
        <v>133</v>
      </c>
      <c r="BE241" s="247">
        <f>IF(N241="základní",J241,0)</f>
        <v>0</v>
      </c>
      <c r="BF241" s="247">
        <f>IF(N241="snížená",J241,0)</f>
        <v>0</v>
      </c>
      <c r="BG241" s="247">
        <f>IF(N241="zákl. přenesená",J241,0)</f>
        <v>0</v>
      </c>
      <c r="BH241" s="247">
        <f>IF(N241="sníž. přenesená",J241,0)</f>
        <v>0</v>
      </c>
      <c r="BI241" s="247">
        <f>IF(N241="nulová",J241,0)</f>
        <v>0</v>
      </c>
      <c r="BJ241" s="17" t="s">
        <v>81</v>
      </c>
      <c r="BK241" s="247">
        <f>ROUND(I241*H241,2)</f>
        <v>0</v>
      </c>
      <c r="BL241" s="17" t="s">
        <v>140</v>
      </c>
      <c r="BM241" s="246" t="s">
        <v>284</v>
      </c>
    </row>
    <row r="242" spans="1:51" s="13" customFormat="1" ht="12">
      <c r="A242" s="13"/>
      <c r="B242" s="248"/>
      <c r="C242" s="249"/>
      <c r="D242" s="250" t="s">
        <v>141</v>
      </c>
      <c r="E242" s="251" t="s">
        <v>1</v>
      </c>
      <c r="F242" s="252" t="s">
        <v>285</v>
      </c>
      <c r="G242" s="249"/>
      <c r="H242" s="253">
        <v>735.194</v>
      </c>
      <c r="I242" s="254"/>
      <c r="J242" s="249"/>
      <c r="K242" s="249"/>
      <c r="L242" s="255"/>
      <c r="M242" s="256"/>
      <c r="N242" s="257"/>
      <c r="O242" s="257"/>
      <c r="P242" s="257"/>
      <c r="Q242" s="257"/>
      <c r="R242" s="257"/>
      <c r="S242" s="257"/>
      <c r="T242" s="25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9" t="s">
        <v>141</v>
      </c>
      <c r="AU242" s="259" t="s">
        <v>83</v>
      </c>
      <c r="AV242" s="13" t="s">
        <v>83</v>
      </c>
      <c r="AW242" s="13" t="s">
        <v>30</v>
      </c>
      <c r="AX242" s="13" t="s">
        <v>73</v>
      </c>
      <c r="AY242" s="259" t="s">
        <v>133</v>
      </c>
    </row>
    <row r="243" spans="1:51" s="14" customFormat="1" ht="12">
      <c r="A243" s="14"/>
      <c r="B243" s="260"/>
      <c r="C243" s="261"/>
      <c r="D243" s="250" t="s">
        <v>141</v>
      </c>
      <c r="E243" s="262" t="s">
        <v>1</v>
      </c>
      <c r="F243" s="263" t="s">
        <v>143</v>
      </c>
      <c r="G243" s="261"/>
      <c r="H243" s="264">
        <v>735.194</v>
      </c>
      <c r="I243" s="265"/>
      <c r="J243" s="261"/>
      <c r="K243" s="261"/>
      <c r="L243" s="266"/>
      <c r="M243" s="267"/>
      <c r="N243" s="268"/>
      <c r="O243" s="268"/>
      <c r="P243" s="268"/>
      <c r="Q243" s="268"/>
      <c r="R243" s="268"/>
      <c r="S243" s="268"/>
      <c r="T243" s="26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0" t="s">
        <v>141</v>
      </c>
      <c r="AU243" s="270" t="s">
        <v>83</v>
      </c>
      <c r="AV243" s="14" t="s">
        <v>140</v>
      </c>
      <c r="AW243" s="14" t="s">
        <v>30</v>
      </c>
      <c r="AX243" s="14" t="s">
        <v>81</v>
      </c>
      <c r="AY243" s="270" t="s">
        <v>133</v>
      </c>
    </row>
    <row r="244" spans="1:65" s="2" customFormat="1" ht="16.5" customHeight="1">
      <c r="A244" s="38"/>
      <c r="B244" s="39"/>
      <c r="C244" s="235" t="s">
        <v>286</v>
      </c>
      <c r="D244" s="235" t="s">
        <v>135</v>
      </c>
      <c r="E244" s="236" t="s">
        <v>287</v>
      </c>
      <c r="F244" s="237" t="s">
        <v>288</v>
      </c>
      <c r="G244" s="238" t="s">
        <v>150</v>
      </c>
      <c r="H244" s="239">
        <v>1124.364</v>
      </c>
      <c r="I244" s="240"/>
      <c r="J244" s="241">
        <f>ROUND(I244*H244,2)</f>
        <v>0</v>
      </c>
      <c r="K244" s="237" t="s">
        <v>289</v>
      </c>
      <c r="L244" s="44"/>
      <c r="M244" s="242" t="s">
        <v>1</v>
      </c>
      <c r="N244" s="243" t="s">
        <v>38</v>
      </c>
      <c r="O244" s="91"/>
      <c r="P244" s="244">
        <f>O244*H244</f>
        <v>0</v>
      </c>
      <c r="Q244" s="244">
        <v>0</v>
      </c>
      <c r="R244" s="244">
        <f>Q244*H244</f>
        <v>0</v>
      </c>
      <c r="S244" s="244">
        <v>0</v>
      </c>
      <c r="T244" s="245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6" t="s">
        <v>140</v>
      </c>
      <c r="AT244" s="246" t="s">
        <v>135</v>
      </c>
      <c r="AU244" s="246" t="s">
        <v>83</v>
      </c>
      <c r="AY244" s="17" t="s">
        <v>133</v>
      </c>
      <c r="BE244" s="247">
        <f>IF(N244="základní",J244,0)</f>
        <v>0</v>
      </c>
      <c r="BF244" s="247">
        <f>IF(N244="snížená",J244,0)</f>
        <v>0</v>
      </c>
      <c r="BG244" s="247">
        <f>IF(N244="zákl. přenesená",J244,0)</f>
        <v>0</v>
      </c>
      <c r="BH244" s="247">
        <f>IF(N244="sníž. přenesená",J244,0)</f>
        <v>0</v>
      </c>
      <c r="BI244" s="247">
        <f>IF(N244="nulová",J244,0)</f>
        <v>0</v>
      </c>
      <c r="BJ244" s="17" t="s">
        <v>81</v>
      </c>
      <c r="BK244" s="247">
        <f>ROUND(I244*H244,2)</f>
        <v>0</v>
      </c>
      <c r="BL244" s="17" t="s">
        <v>140</v>
      </c>
      <c r="BM244" s="246" t="s">
        <v>290</v>
      </c>
    </row>
    <row r="245" spans="1:51" s="13" customFormat="1" ht="12">
      <c r="A245" s="13"/>
      <c r="B245" s="248"/>
      <c r="C245" s="249"/>
      <c r="D245" s="250" t="s">
        <v>141</v>
      </c>
      <c r="E245" s="251" t="s">
        <v>1</v>
      </c>
      <c r="F245" s="252" t="s">
        <v>291</v>
      </c>
      <c r="G245" s="249"/>
      <c r="H245" s="253">
        <v>1124.364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9" t="s">
        <v>141</v>
      </c>
      <c r="AU245" s="259" t="s">
        <v>83</v>
      </c>
      <c r="AV245" s="13" t="s">
        <v>83</v>
      </c>
      <c r="AW245" s="13" t="s">
        <v>30</v>
      </c>
      <c r="AX245" s="13" t="s">
        <v>81</v>
      </c>
      <c r="AY245" s="259" t="s">
        <v>133</v>
      </c>
    </row>
    <row r="246" spans="1:65" s="2" customFormat="1" ht="24" customHeight="1">
      <c r="A246" s="38"/>
      <c r="B246" s="39"/>
      <c r="C246" s="235" t="s">
        <v>211</v>
      </c>
      <c r="D246" s="235" t="s">
        <v>135</v>
      </c>
      <c r="E246" s="236" t="s">
        <v>292</v>
      </c>
      <c r="F246" s="237" t="s">
        <v>293</v>
      </c>
      <c r="G246" s="238" t="s">
        <v>138</v>
      </c>
      <c r="H246" s="239">
        <v>21.579</v>
      </c>
      <c r="I246" s="240"/>
      <c r="J246" s="241">
        <f>ROUND(I246*H246,2)</f>
        <v>0</v>
      </c>
      <c r="K246" s="237" t="s">
        <v>139</v>
      </c>
      <c r="L246" s="44"/>
      <c r="M246" s="242" t="s">
        <v>1</v>
      </c>
      <c r="N246" s="243" t="s">
        <v>38</v>
      </c>
      <c r="O246" s="91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6" t="s">
        <v>140</v>
      </c>
      <c r="AT246" s="246" t="s">
        <v>135</v>
      </c>
      <c r="AU246" s="246" t="s">
        <v>83</v>
      </c>
      <c r="AY246" s="17" t="s">
        <v>133</v>
      </c>
      <c r="BE246" s="247">
        <f>IF(N246="základní",J246,0)</f>
        <v>0</v>
      </c>
      <c r="BF246" s="247">
        <f>IF(N246="snížená",J246,0)</f>
        <v>0</v>
      </c>
      <c r="BG246" s="247">
        <f>IF(N246="zákl. přenesená",J246,0)</f>
        <v>0</v>
      </c>
      <c r="BH246" s="247">
        <f>IF(N246="sníž. přenesená",J246,0)</f>
        <v>0</v>
      </c>
      <c r="BI246" s="247">
        <f>IF(N246="nulová",J246,0)</f>
        <v>0</v>
      </c>
      <c r="BJ246" s="17" t="s">
        <v>81</v>
      </c>
      <c r="BK246" s="247">
        <f>ROUND(I246*H246,2)</f>
        <v>0</v>
      </c>
      <c r="BL246" s="17" t="s">
        <v>140</v>
      </c>
      <c r="BM246" s="246" t="s">
        <v>294</v>
      </c>
    </row>
    <row r="247" spans="1:51" s="13" customFormat="1" ht="12">
      <c r="A247" s="13"/>
      <c r="B247" s="248"/>
      <c r="C247" s="249"/>
      <c r="D247" s="250" t="s">
        <v>141</v>
      </c>
      <c r="E247" s="251" t="s">
        <v>1</v>
      </c>
      <c r="F247" s="252" t="s">
        <v>295</v>
      </c>
      <c r="G247" s="249"/>
      <c r="H247" s="253">
        <v>21.579</v>
      </c>
      <c r="I247" s="254"/>
      <c r="J247" s="249"/>
      <c r="K247" s="249"/>
      <c r="L247" s="255"/>
      <c r="M247" s="256"/>
      <c r="N247" s="257"/>
      <c r="O247" s="257"/>
      <c r="P247" s="257"/>
      <c r="Q247" s="257"/>
      <c r="R247" s="257"/>
      <c r="S247" s="257"/>
      <c r="T247" s="25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9" t="s">
        <v>141</v>
      </c>
      <c r="AU247" s="259" t="s">
        <v>83</v>
      </c>
      <c r="AV247" s="13" t="s">
        <v>83</v>
      </c>
      <c r="AW247" s="13" t="s">
        <v>30</v>
      </c>
      <c r="AX247" s="13" t="s">
        <v>73</v>
      </c>
      <c r="AY247" s="259" t="s">
        <v>133</v>
      </c>
    </row>
    <row r="248" spans="1:51" s="14" customFormat="1" ht="12">
      <c r="A248" s="14"/>
      <c r="B248" s="260"/>
      <c r="C248" s="261"/>
      <c r="D248" s="250" t="s">
        <v>141</v>
      </c>
      <c r="E248" s="262" t="s">
        <v>1</v>
      </c>
      <c r="F248" s="263" t="s">
        <v>143</v>
      </c>
      <c r="G248" s="261"/>
      <c r="H248" s="264">
        <v>21.579</v>
      </c>
      <c r="I248" s="265"/>
      <c r="J248" s="261"/>
      <c r="K248" s="261"/>
      <c r="L248" s="266"/>
      <c r="M248" s="267"/>
      <c r="N248" s="268"/>
      <c r="O248" s="268"/>
      <c r="P248" s="268"/>
      <c r="Q248" s="268"/>
      <c r="R248" s="268"/>
      <c r="S248" s="268"/>
      <c r="T248" s="26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0" t="s">
        <v>141</v>
      </c>
      <c r="AU248" s="270" t="s">
        <v>83</v>
      </c>
      <c r="AV248" s="14" t="s">
        <v>140</v>
      </c>
      <c r="AW248" s="14" t="s">
        <v>30</v>
      </c>
      <c r="AX248" s="14" t="s">
        <v>81</v>
      </c>
      <c r="AY248" s="270" t="s">
        <v>133</v>
      </c>
    </row>
    <row r="249" spans="1:65" s="2" customFormat="1" ht="24" customHeight="1">
      <c r="A249" s="38"/>
      <c r="B249" s="39"/>
      <c r="C249" s="235" t="s">
        <v>296</v>
      </c>
      <c r="D249" s="235" t="s">
        <v>135</v>
      </c>
      <c r="E249" s="236" t="s">
        <v>297</v>
      </c>
      <c r="F249" s="237" t="s">
        <v>298</v>
      </c>
      <c r="G249" s="238" t="s">
        <v>138</v>
      </c>
      <c r="H249" s="239">
        <v>2.889</v>
      </c>
      <c r="I249" s="240"/>
      <c r="J249" s="241">
        <f>ROUND(I249*H249,2)</f>
        <v>0</v>
      </c>
      <c r="K249" s="237" t="s">
        <v>139</v>
      </c>
      <c r="L249" s="44"/>
      <c r="M249" s="242" t="s">
        <v>1</v>
      </c>
      <c r="N249" s="243" t="s">
        <v>38</v>
      </c>
      <c r="O249" s="91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6" t="s">
        <v>140</v>
      </c>
      <c r="AT249" s="246" t="s">
        <v>135</v>
      </c>
      <c r="AU249" s="246" t="s">
        <v>83</v>
      </c>
      <c r="AY249" s="17" t="s">
        <v>133</v>
      </c>
      <c r="BE249" s="247">
        <f>IF(N249="základní",J249,0)</f>
        <v>0</v>
      </c>
      <c r="BF249" s="247">
        <f>IF(N249="snížená",J249,0)</f>
        <v>0</v>
      </c>
      <c r="BG249" s="247">
        <f>IF(N249="zákl. přenesená",J249,0)</f>
        <v>0</v>
      </c>
      <c r="BH249" s="247">
        <f>IF(N249="sníž. přenesená",J249,0)</f>
        <v>0</v>
      </c>
      <c r="BI249" s="247">
        <f>IF(N249="nulová",J249,0)</f>
        <v>0</v>
      </c>
      <c r="BJ249" s="17" t="s">
        <v>81</v>
      </c>
      <c r="BK249" s="247">
        <f>ROUND(I249*H249,2)</f>
        <v>0</v>
      </c>
      <c r="BL249" s="17" t="s">
        <v>140</v>
      </c>
      <c r="BM249" s="246" t="s">
        <v>299</v>
      </c>
    </row>
    <row r="250" spans="1:65" s="2" customFormat="1" ht="24" customHeight="1">
      <c r="A250" s="38"/>
      <c r="B250" s="39"/>
      <c r="C250" s="235" t="s">
        <v>216</v>
      </c>
      <c r="D250" s="235" t="s">
        <v>135</v>
      </c>
      <c r="E250" s="236" t="s">
        <v>300</v>
      </c>
      <c r="F250" s="237" t="s">
        <v>301</v>
      </c>
      <c r="G250" s="238" t="s">
        <v>138</v>
      </c>
      <c r="H250" s="239">
        <v>2.889</v>
      </c>
      <c r="I250" s="240"/>
      <c r="J250" s="241">
        <f>ROUND(I250*H250,2)</f>
        <v>0</v>
      </c>
      <c r="K250" s="237" t="s">
        <v>139</v>
      </c>
      <c r="L250" s="44"/>
      <c r="M250" s="242" t="s">
        <v>1</v>
      </c>
      <c r="N250" s="243" t="s">
        <v>38</v>
      </c>
      <c r="O250" s="91"/>
      <c r="P250" s="244">
        <f>O250*H250</f>
        <v>0</v>
      </c>
      <c r="Q250" s="244">
        <v>0</v>
      </c>
      <c r="R250" s="244">
        <f>Q250*H250</f>
        <v>0</v>
      </c>
      <c r="S250" s="244">
        <v>0</v>
      </c>
      <c r="T250" s="24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6" t="s">
        <v>140</v>
      </c>
      <c r="AT250" s="246" t="s">
        <v>135</v>
      </c>
      <c r="AU250" s="246" t="s">
        <v>83</v>
      </c>
      <c r="AY250" s="17" t="s">
        <v>133</v>
      </c>
      <c r="BE250" s="247">
        <f>IF(N250="základní",J250,0)</f>
        <v>0</v>
      </c>
      <c r="BF250" s="247">
        <f>IF(N250="snížená",J250,0)</f>
        <v>0</v>
      </c>
      <c r="BG250" s="247">
        <f>IF(N250="zákl. přenesená",J250,0)</f>
        <v>0</v>
      </c>
      <c r="BH250" s="247">
        <f>IF(N250="sníž. přenesená",J250,0)</f>
        <v>0</v>
      </c>
      <c r="BI250" s="247">
        <f>IF(N250="nulová",J250,0)</f>
        <v>0</v>
      </c>
      <c r="BJ250" s="17" t="s">
        <v>81</v>
      </c>
      <c r="BK250" s="247">
        <f>ROUND(I250*H250,2)</f>
        <v>0</v>
      </c>
      <c r="BL250" s="17" t="s">
        <v>140</v>
      </c>
      <c r="BM250" s="246" t="s">
        <v>302</v>
      </c>
    </row>
    <row r="251" spans="1:65" s="2" customFormat="1" ht="24" customHeight="1">
      <c r="A251" s="38"/>
      <c r="B251" s="39"/>
      <c r="C251" s="235" t="s">
        <v>303</v>
      </c>
      <c r="D251" s="235" t="s">
        <v>135</v>
      </c>
      <c r="E251" s="236" t="s">
        <v>304</v>
      </c>
      <c r="F251" s="237" t="s">
        <v>305</v>
      </c>
      <c r="G251" s="238" t="s">
        <v>150</v>
      </c>
      <c r="H251" s="239">
        <v>44.755</v>
      </c>
      <c r="I251" s="240"/>
      <c r="J251" s="241">
        <f>ROUND(I251*H251,2)</f>
        <v>0</v>
      </c>
      <c r="K251" s="237" t="s">
        <v>139</v>
      </c>
      <c r="L251" s="44"/>
      <c r="M251" s="242" t="s">
        <v>1</v>
      </c>
      <c r="N251" s="243" t="s">
        <v>38</v>
      </c>
      <c r="O251" s="91"/>
      <c r="P251" s="244">
        <f>O251*H251</f>
        <v>0</v>
      </c>
      <c r="Q251" s="244">
        <v>0</v>
      </c>
      <c r="R251" s="244">
        <f>Q251*H251</f>
        <v>0</v>
      </c>
      <c r="S251" s="244">
        <v>0</v>
      </c>
      <c r="T251" s="245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6" t="s">
        <v>140</v>
      </c>
      <c r="AT251" s="246" t="s">
        <v>135</v>
      </c>
      <c r="AU251" s="246" t="s">
        <v>83</v>
      </c>
      <c r="AY251" s="17" t="s">
        <v>133</v>
      </c>
      <c r="BE251" s="247">
        <f>IF(N251="základní",J251,0)</f>
        <v>0</v>
      </c>
      <c r="BF251" s="247">
        <f>IF(N251="snížená",J251,0)</f>
        <v>0</v>
      </c>
      <c r="BG251" s="247">
        <f>IF(N251="zákl. přenesená",J251,0)</f>
        <v>0</v>
      </c>
      <c r="BH251" s="247">
        <f>IF(N251="sníž. přenesená",J251,0)</f>
        <v>0</v>
      </c>
      <c r="BI251" s="247">
        <f>IF(N251="nulová",J251,0)</f>
        <v>0</v>
      </c>
      <c r="BJ251" s="17" t="s">
        <v>81</v>
      </c>
      <c r="BK251" s="247">
        <f>ROUND(I251*H251,2)</f>
        <v>0</v>
      </c>
      <c r="BL251" s="17" t="s">
        <v>140</v>
      </c>
      <c r="BM251" s="246" t="s">
        <v>306</v>
      </c>
    </row>
    <row r="252" spans="1:65" s="2" customFormat="1" ht="24" customHeight="1">
      <c r="A252" s="38"/>
      <c r="B252" s="39"/>
      <c r="C252" s="235" t="s">
        <v>226</v>
      </c>
      <c r="D252" s="235" t="s">
        <v>135</v>
      </c>
      <c r="E252" s="236" t="s">
        <v>307</v>
      </c>
      <c r="F252" s="237" t="s">
        <v>308</v>
      </c>
      <c r="G252" s="238" t="s">
        <v>170</v>
      </c>
      <c r="H252" s="239">
        <v>89.51</v>
      </c>
      <c r="I252" s="240"/>
      <c r="J252" s="241">
        <f>ROUND(I252*H252,2)</f>
        <v>0</v>
      </c>
      <c r="K252" s="237" t="s">
        <v>139</v>
      </c>
      <c r="L252" s="44"/>
      <c r="M252" s="242" t="s">
        <v>1</v>
      </c>
      <c r="N252" s="243" t="s">
        <v>38</v>
      </c>
      <c r="O252" s="91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6" t="s">
        <v>140</v>
      </c>
      <c r="AT252" s="246" t="s">
        <v>135</v>
      </c>
      <c r="AU252" s="246" t="s">
        <v>83</v>
      </c>
      <c r="AY252" s="17" t="s">
        <v>133</v>
      </c>
      <c r="BE252" s="247">
        <f>IF(N252="základní",J252,0)</f>
        <v>0</v>
      </c>
      <c r="BF252" s="247">
        <f>IF(N252="snížená",J252,0)</f>
        <v>0</v>
      </c>
      <c r="BG252" s="247">
        <f>IF(N252="zákl. přenesená",J252,0)</f>
        <v>0</v>
      </c>
      <c r="BH252" s="247">
        <f>IF(N252="sníž. přenesená",J252,0)</f>
        <v>0</v>
      </c>
      <c r="BI252" s="247">
        <f>IF(N252="nulová",J252,0)</f>
        <v>0</v>
      </c>
      <c r="BJ252" s="17" t="s">
        <v>81</v>
      </c>
      <c r="BK252" s="247">
        <f>ROUND(I252*H252,2)</f>
        <v>0</v>
      </c>
      <c r="BL252" s="17" t="s">
        <v>140</v>
      </c>
      <c r="BM252" s="246" t="s">
        <v>309</v>
      </c>
    </row>
    <row r="253" spans="1:51" s="13" customFormat="1" ht="12">
      <c r="A253" s="13"/>
      <c r="B253" s="248"/>
      <c r="C253" s="249"/>
      <c r="D253" s="250" t="s">
        <v>141</v>
      </c>
      <c r="E253" s="251" t="s">
        <v>1</v>
      </c>
      <c r="F253" s="252" t="s">
        <v>310</v>
      </c>
      <c r="G253" s="249"/>
      <c r="H253" s="253">
        <v>89.51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9" t="s">
        <v>141</v>
      </c>
      <c r="AU253" s="259" t="s">
        <v>83</v>
      </c>
      <c r="AV253" s="13" t="s">
        <v>83</v>
      </c>
      <c r="AW253" s="13" t="s">
        <v>30</v>
      </c>
      <c r="AX253" s="13" t="s">
        <v>73</v>
      </c>
      <c r="AY253" s="259" t="s">
        <v>133</v>
      </c>
    </row>
    <row r="254" spans="1:51" s="14" customFormat="1" ht="12">
      <c r="A254" s="14"/>
      <c r="B254" s="260"/>
      <c r="C254" s="261"/>
      <c r="D254" s="250" t="s">
        <v>141</v>
      </c>
      <c r="E254" s="262" t="s">
        <v>1</v>
      </c>
      <c r="F254" s="263" t="s">
        <v>143</v>
      </c>
      <c r="G254" s="261"/>
      <c r="H254" s="264">
        <v>89.51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0" t="s">
        <v>141</v>
      </c>
      <c r="AU254" s="270" t="s">
        <v>83</v>
      </c>
      <c r="AV254" s="14" t="s">
        <v>140</v>
      </c>
      <c r="AW254" s="14" t="s">
        <v>30</v>
      </c>
      <c r="AX254" s="14" t="s">
        <v>81</v>
      </c>
      <c r="AY254" s="270" t="s">
        <v>133</v>
      </c>
    </row>
    <row r="255" spans="1:63" s="12" customFormat="1" ht="22.8" customHeight="1">
      <c r="A255" s="12"/>
      <c r="B255" s="219"/>
      <c r="C255" s="220"/>
      <c r="D255" s="221" t="s">
        <v>72</v>
      </c>
      <c r="E255" s="233" t="s">
        <v>179</v>
      </c>
      <c r="F255" s="233" t="s">
        <v>311</v>
      </c>
      <c r="G255" s="220"/>
      <c r="H255" s="220"/>
      <c r="I255" s="223"/>
      <c r="J255" s="234">
        <f>BK255</f>
        <v>0</v>
      </c>
      <c r="K255" s="220"/>
      <c r="L255" s="225"/>
      <c r="M255" s="226"/>
      <c r="N255" s="227"/>
      <c r="O255" s="227"/>
      <c r="P255" s="228">
        <f>SUM(P256:P300)</f>
        <v>0</v>
      </c>
      <c r="Q255" s="227"/>
      <c r="R255" s="228">
        <f>SUM(R256:R300)</f>
        <v>0</v>
      </c>
      <c r="S255" s="227"/>
      <c r="T255" s="229">
        <f>SUM(T256:T300)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30" t="s">
        <v>81</v>
      </c>
      <c r="AT255" s="231" t="s">
        <v>72</v>
      </c>
      <c r="AU255" s="231" t="s">
        <v>81</v>
      </c>
      <c r="AY255" s="230" t="s">
        <v>133</v>
      </c>
      <c r="BK255" s="232">
        <f>SUM(BK256:BK300)</f>
        <v>0</v>
      </c>
    </row>
    <row r="256" spans="1:65" s="2" customFormat="1" ht="24" customHeight="1">
      <c r="A256" s="38"/>
      <c r="B256" s="39"/>
      <c r="C256" s="235" t="s">
        <v>312</v>
      </c>
      <c r="D256" s="235" t="s">
        <v>135</v>
      </c>
      <c r="E256" s="236" t="s">
        <v>313</v>
      </c>
      <c r="F256" s="237" t="s">
        <v>314</v>
      </c>
      <c r="G256" s="238" t="s">
        <v>150</v>
      </c>
      <c r="H256" s="239">
        <v>2265.387</v>
      </c>
      <c r="I256" s="240"/>
      <c r="J256" s="241">
        <f>ROUND(I256*H256,2)</f>
        <v>0</v>
      </c>
      <c r="K256" s="237" t="s">
        <v>139</v>
      </c>
      <c r="L256" s="44"/>
      <c r="M256" s="242" t="s">
        <v>1</v>
      </c>
      <c r="N256" s="243" t="s">
        <v>38</v>
      </c>
      <c r="O256" s="91"/>
      <c r="P256" s="244">
        <f>O256*H256</f>
        <v>0</v>
      </c>
      <c r="Q256" s="244">
        <v>0</v>
      </c>
      <c r="R256" s="244">
        <f>Q256*H256</f>
        <v>0</v>
      </c>
      <c r="S256" s="244">
        <v>0</v>
      </c>
      <c r="T256" s="245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6" t="s">
        <v>140</v>
      </c>
      <c r="AT256" s="246" t="s">
        <v>135</v>
      </c>
      <c r="AU256" s="246" t="s">
        <v>83</v>
      </c>
      <c r="AY256" s="17" t="s">
        <v>133</v>
      </c>
      <c r="BE256" s="247">
        <f>IF(N256="základní",J256,0)</f>
        <v>0</v>
      </c>
      <c r="BF256" s="247">
        <f>IF(N256="snížená",J256,0)</f>
        <v>0</v>
      </c>
      <c r="BG256" s="247">
        <f>IF(N256="zákl. přenesená",J256,0)</f>
        <v>0</v>
      </c>
      <c r="BH256" s="247">
        <f>IF(N256="sníž. přenesená",J256,0)</f>
        <v>0</v>
      </c>
      <c r="BI256" s="247">
        <f>IF(N256="nulová",J256,0)</f>
        <v>0</v>
      </c>
      <c r="BJ256" s="17" t="s">
        <v>81</v>
      </c>
      <c r="BK256" s="247">
        <f>ROUND(I256*H256,2)</f>
        <v>0</v>
      </c>
      <c r="BL256" s="17" t="s">
        <v>140</v>
      </c>
      <c r="BM256" s="246" t="s">
        <v>315</v>
      </c>
    </row>
    <row r="257" spans="1:51" s="13" customFormat="1" ht="12">
      <c r="A257" s="13"/>
      <c r="B257" s="248"/>
      <c r="C257" s="249"/>
      <c r="D257" s="250" t="s">
        <v>141</v>
      </c>
      <c r="E257" s="251" t="s">
        <v>1</v>
      </c>
      <c r="F257" s="252" t="s">
        <v>316</v>
      </c>
      <c r="G257" s="249"/>
      <c r="H257" s="253">
        <v>2265.387</v>
      </c>
      <c r="I257" s="254"/>
      <c r="J257" s="249"/>
      <c r="K257" s="249"/>
      <c r="L257" s="255"/>
      <c r="M257" s="256"/>
      <c r="N257" s="257"/>
      <c r="O257" s="257"/>
      <c r="P257" s="257"/>
      <c r="Q257" s="257"/>
      <c r="R257" s="257"/>
      <c r="S257" s="257"/>
      <c r="T257" s="25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9" t="s">
        <v>141</v>
      </c>
      <c r="AU257" s="259" t="s">
        <v>83</v>
      </c>
      <c r="AV257" s="13" t="s">
        <v>83</v>
      </c>
      <c r="AW257" s="13" t="s">
        <v>30</v>
      </c>
      <c r="AX257" s="13" t="s">
        <v>73</v>
      </c>
      <c r="AY257" s="259" t="s">
        <v>133</v>
      </c>
    </row>
    <row r="258" spans="1:51" s="14" customFormat="1" ht="12">
      <c r="A258" s="14"/>
      <c r="B258" s="260"/>
      <c r="C258" s="261"/>
      <c r="D258" s="250" t="s">
        <v>141</v>
      </c>
      <c r="E258" s="262" t="s">
        <v>1</v>
      </c>
      <c r="F258" s="263" t="s">
        <v>143</v>
      </c>
      <c r="G258" s="261"/>
      <c r="H258" s="264">
        <v>2265.387</v>
      </c>
      <c r="I258" s="265"/>
      <c r="J258" s="261"/>
      <c r="K258" s="261"/>
      <c r="L258" s="266"/>
      <c r="M258" s="267"/>
      <c r="N258" s="268"/>
      <c r="O258" s="268"/>
      <c r="P258" s="268"/>
      <c r="Q258" s="268"/>
      <c r="R258" s="268"/>
      <c r="S258" s="268"/>
      <c r="T258" s="26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0" t="s">
        <v>141</v>
      </c>
      <c r="AU258" s="270" t="s">
        <v>83</v>
      </c>
      <c r="AV258" s="14" t="s">
        <v>140</v>
      </c>
      <c r="AW258" s="14" t="s">
        <v>30</v>
      </c>
      <c r="AX258" s="14" t="s">
        <v>81</v>
      </c>
      <c r="AY258" s="270" t="s">
        <v>133</v>
      </c>
    </row>
    <row r="259" spans="1:65" s="2" customFormat="1" ht="24" customHeight="1">
      <c r="A259" s="38"/>
      <c r="B259" s="39"/>
      <c r="C259" s="235" t="s">
        <v>231</v>
      </c>
      <c r="D259" s="235" t="s">
        <v>135</v>
      </c>
      <c r="E259" s="236" t="s">
        <v>317</v>
      </c>
      <c r="F259" s="237" t="s">
        <v>318</v>
      </c>
      <c r="G259" s="238" t="s">
        <v>150</v>
      </c>
      <c r="H259" s="239">
        <v>135923.22</v>
      </c>
      <c r="I259" s="240"/>
      <c r="J259" s="241">
        <f>ROUND(I259*H259,2)</f>
        <v>0</v>
      </c>
      <c r="K259" s="237" t="s">
        <v>139</v>
      </c>
      <c r="L259" s="44"/>
      <c r="M259" s="242" t="s">
        <v>1</v>
      </c>
      <c r="N259" s="243" t="s">
        <v>38</v>
      </c>
      <c r="O259" s="91"/>
      <c r="P259" s="244">
        <f>O259*H259</f>
        <v>0</v>
      </c>
      <c r="Q259" s="244">
        <v>0</v>
      </c>
      <c r="R259" s="244">
        <f>Q259*H259</f>
        <v>0</v>
      </c>
      <c r="S259" s="244">
        <v>0</v>
      </c>
      <c r="T259" s="24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6" t="s">
        <v>140</v>
      </c>
      <c r="AT259" s="246" t="s">
        <v>135</v>
      </c>
      <c r="AU259" s="246" t="s">
        <v>83</v>
      </c>
      <c r="AY259" s="17" t="s">
        <v>133</v>
      </c>
      <c r="BE259" s="247">
        <f>IF(N259="základní",J259,0)</f>
        <v>0</v>
      </c>
      <c r="BF259" s="247">
        <f>IF(N259="snížená",J259,0)</f>
        <v>0</v>
      </c>
      <c r="BG259" s="247">
        <f>IF(N259="zákl. přenesená",J259,0)</f>
        <v>0</v>
      </c>
      <c r="BH259" s="247">
        <f>IF(N259="sníž. přenesená",J259,0)</f>
        <v>0</v>
      </c>
      <c r="BI259" s="247">
        <f>IF(N259="nulová",J259,0)</f>
        <v>0</v>
      </c>
      <c r="BJ259" s="17" t="s">
        <v>81</v>
      </c>
      <c r="BK259" s="247">
        <f>ROUND(I259*H259,2)</f>
        <v>0</v>
      </c>
      <c r="BL259" s="17" t="s">
        <v>140</v>
      </c>
      <c r="BM259" s="246" t="s">
        <v>319</v>
      </c>
    </row>
    <row r="260" spans="1:51" s="13" customFormat="1" ht="12">
      <c r="A260" s="13"/>
      <c r="B260" s="248"/>
      <c r="C260" s="249"/>
      <c r="D260" s="250" t="s">
        <v>141</v>
      </c>
      <c r="E260" s="251" t="s">
        <v>1</v>
      </c>
      <c r="F260" s="252" t="s">
        <v>320</v>
      </c>
      <c r="G260" s="249"/>
      <c r="H260" s="253">
        <v>135923.22</v>
      </c>
      <c r="I260" s="254"/>
      <c r="J260" s="249"/>
      <c r="K260" s="249"/>
      <c r="L260" s="255"/>
      <c r="M260" s="256"/>
      <c r="N260" s="257"/>
      <c r="O260" s="257"/>
      <c r="P260" s="257"/>
      <c r="Q260" s="257"/>
      <c r="R260" s="257"/>
      <c r="S260" s="257"/>
      <c r="T260" s="25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9" t="s">
        <v>141</v>
      </c>
      <c r="AU260" s="259" t="s">
        <v>83</v>
      </c>
      <c r="AV260" s="13" t="s">
        <v>83</v>
      </c>
      <c r="AW260" s="13" t="s">
        <v>30</v>
      </c>
      <c r="AX260" s="13" t="s">
        <v>73</v>
      </c>
      <c r="AY260" s="259" t="s">
        <v>133</v>
      </c>
    </row>
    <row r="261" spans="1:51" s="14" customFormat="1" ht="12">
      <c r="A261" s="14"/>
      <c r="B261" s="260"/>
      <c r="C261" s="261"/>
      <c r="D261" s="250" t="s">
        <v>141</v>
      </c>
      <c r="E261" s="262" t="s">
        <v>1</v>
      </c>
      <c r="F261" s="263" t="s">
        <v>143</v>
      </c>
      <c r="G261" s="261"/>
      <c r="H261" s="264">
        <v>135923.22</v>
      </c>
      <c r="I261" s="265"/>
      <c r="J261" s="261"/>
      <c r="K261" s="261"/>
      <c r="L261" s="266"/>
      <c r="M261" s="267"/>
      <c r="N261" s="268"/>
      <c r="O261" s="268"/>
      <c r="P261" s="268"/>
      <c r="Q261" s="268"/>
      <c r="R261" s="268"/>
      <c r="S261" s="268"/>
      <c r="T261" s="26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0" t="s">
        <v>141</v>
      </c>
      <c r="AU261" s="270" t="s">
        <v>83</v>
      </c>
      <c r="AV261" s="14" t="s">
        <v>140</v>
      </c>
      <c r="AW261" s="14" t="s">
        <v>30</v>
      </c>
      <c r="AX261" s="14" t="s">
        <v>81</v>
      </c>
      <c r="AY261" s="270" t="s">
        <v>133</v>
      </c>
    </row>
    <row r="262" spans="1:65" s="2" customFormat="1" ht="24" customHeight="1">
      <c r="A262" s="38"/>
      <c r="B262" s="39"/>
      <c r="C262" s="235" t="s">
        <v>321</v>
      </c>
      <c r="D262" s="235" t="s">
        <v>135</v>
      </c>
      <c r="E262" s="236" t="s">
        <v>322</v>
      </c>
      <c r="F262" s="237" t="s">
        <v>323</v>
      </c>
      <c r="G262" s="238" t="s">
        <v>150</v>
      </c>
      <c r="H262" s="239">
        <v>2265.387</v>
      </c>
      <c r="I262" s="240"/>
      <c r="J262" s="241">
        <f>ROUND(I262*H262,2)</f>
        <v>0</v>
      </c>
      <c r="K262" s="237" t="s">
        <v>139</v>
      </c>
      <c r="L262" s="44"/>
      <c r="M262" s="242" t="s">
        <v>1</v>
      </c>
      <c r="N262" s="243" t="s">
        <v>38</v>
      </c>
      <c r="O262" s="91"/>
      <c r="P262" s="244">
        <f>O262*H262</f>
        <v>0</v>
      </c>
      <c r="Q262" s="244">
        <v>0</v>
      </c>
      <c r="R262" s="244">
        <f>Q262*H262</f>
        <v>0</v>
      </c>
      <c r="S262" s="244">
        <v>0</v>
      </c>
      <c r="T262" s="245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6" t="s">
        <v>140</v>
      </c>
      <c r="AT262" s="246" t="s">
        <v>135</v>
      </c>
      <c r="AU262" s="246" t="s">
        <v>83</v>
      </c>
      <c r="AY262" s="17" t="s">
        <v>133</v>
      </c>
      <c r="BE262" s="247">
        <f>IF(N262="základní",J262,0)</f>
        <v>0</v>
      </c>
      <c r="BF262" s="247">
        <f>IF(N262="snížená",J262,0)</f>
        <v>0</v>
      </c>
      <c r="BG262" s="247">
        <f>IF(N262="zákl. přenesená",J262,0)</f>
        <v>0</v>
      </c>
      <c r="BH262" s="247">
        <f>IF(N262="sníž. přenesená",J262,0)</f>
        <v>0</v>
      </c>
      <c r="BI262" s="247">
        <f>IF(N262="nulová",J262,0)</f>
        <v>0</v>
      </c>
      <c r="BJ262" s="17" t="s">
        <v>81</v>
      </c>
      <c r="BK262" s="247">
        <f>ROUND(I262*H262,2)</f>
        <v>0</v>
      </c>
      <c r="BL262" s="17" t="s">
        <v>140</v>
      </c>
      <c r="BM262" s="246" t="s">
        <v>324</v>
      </c>
    </row>
    <row r="263" spans="1:65" s="2" customFormat="1" ht="16.5" customHeight="1">
      <c r="A263" s="38"/>
      <c r="B263" s="39"/>
      <c r="C263" s="235" t="s">
        <v>235</v>
      </c>
      <c r="D263" s="235" t="s">
        <v>135</v>
      </c>
      <c r="E263" s="236" t="s">
        <v>325</v>
      </c>
      <c r="F263" s="237" t="s">
        <v>326</v>
      </c>
      <c r="G263" s="238" t="s">
        <v>150</v>
      </c>
      <c r="H263" s="239">
        <v>2265.387</v>
      </c>
      <c r="I263" s="240"/>
      <c r="J263" s="241">
        <f>ROUND(I263*H263,2)</f>
        <v>0</v>
      </c>
      <c r="K263" s="237" t="s">
        <v>139</v>
      </c>
      <c r="L263" s="44"/>
      <c r="M263" s="242" t="s">
        <v>1</v>
      </c>
      <c r="N263" s="243" t="s">
        <v>38</v>
      </c>
      <c r="O263" s="91"/>
      <c r="P263" s="244">
        <f>O263*H263</f>
        <v>0</v>
      </c>
      <c r="Q263" s="244">
        <v>0</v>
      </c>
      <c r="R263" s="244">
        <f>Q263*H263</f>
        <v>0</v>
      </c>
      <c r="S263" s="244">
        <v>0</v>
      </c>
      <c r="T263" s="245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6" t="s">
        <v>140</v>
      </c>
      <c r="AT263" s="246" t="s">
        <v>135</v>
      </c>
      <c r="AU263" s="246" t="s">
        <v>83</v>
      </c>
      <c r="AY263" s="17" t="s">
        <v>133</v>
      </c>
      <c r="BE263" s="247">
        <f>IF(N263="základní",J263,0)</f>
        <v>0</v>
      </c>
      <c r="BF263" s="247">
        <f>IF(N263="snížená",J263,0)</f>
        <v>0</v>
      </c>
      <c r="BG263" s="247">
        <f>IF(N263="zákl. přenesená",J263,0)</f>
        <v>0</v>
      </c>
      <c r="BH263" s="247">
        <f>IF(N263="sníž. přenesená",J263,0)</f>
        <v>0</v>
      </c>
      <c r="BI263" s="247">
        <f>IF(N263="nulová",J263,0)</f>
        <v>0</v>
      </c>
      <c r="BJ263" s="17" t="s">
        <v>81</v>
      </c>
      <c r="BK263" s="247">
        <f>ROUND(I263*H263,2)</f>
        <v>0</v>
      </c>
      <c r="BL263" s="17" t="s">
        <v>140</v>
      </c>
      <c r="BM263" s="246" t="s">
        <v>327</v>
      </c>
    </row>
    <row r="264" spans="1:65" s="2" customFormat="1" ht="16.5" customHeight="1">
      <c r="A264" s="38"/>
      <c r="B264" s="39"/>
      <c r="C264" s="235" t="s">
        <v>328</v>
      </c>
      <c r="D264" s="235" t="s">
        <v>135</v>
      </c>
      <c r="E264" s="236" t="s">
        <v>329</v>
      </c>
      <c r="F264" s="237" t="s">
        <v>330</v>
      </c>
      <c r="G264" s="238" t="s">
        <v>150</v>
      </c>
      <c r="H264" s="239">
        <v>135923.22</v>
      </c>
      <c r="I264" s="240"/>
      <c r="J264" s="241">
        <f>ROUND(I264*H264,2)</f>
        <v>0</v>
      </c>
      <c r="K264" s="237" t="s">
        <v>139</v>
      </c>
      <c r="L264" s="44"/>
      <c r="M264" s="242" t="s">
        <v>1</v>
      </c>
      <c r="N264" s="243" t="s">
        <v>38</v>
      </c>
      <c r="O264" s="91"/>
      <c r="P264" s="244">
        <f>O264*H264</f>
        <v>0</v>
      </c>
      <c r="Q264" s="244">
        <v>0</v>
      </c>
      <c r="R264" s="244">
        <f>Q264*H264</f>
        <v>0</v>
      </c>
      <c r="S264" s="244">
        <v>0</v>
      </c>
      <c r="T264" s="245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6" t="s">
        <v>140</v>
      </c>
      <c r="AT264" s="246" t="s">
        <v>135</v>
      </c>
      <c r="AU264" s="246" t="s">
        <v>83</v>
      </c>
      <c r="AY264" s="17" t="s">
        <v>133</v>
      </c>
      <c r="BE264" s="247">
        <f>IF(N264="základní",J264,0)</f>
        <v>0</v>
      </c>
      <c r="BF264" s="247">
        <f>IF(N264="snížená",J264,0)</f>
        <v>0</v>
      </c>
      <c r="BG264" s="247">
        <f>IF(N264="zákl. přenesená",J264,0)</f>
        <v>0</v>
      </c>
      <c r="BH264" s="247">
        <f>IF(N264="sníž. přenesená",J264,0)</f>
        <v>0</v>
      </c>
      <c r="BI264" s="247">
        <f>IF(N264="nulová",J264,0)</f>
        <v>0</v>
      </c>
      <c r="BJ264" s="17" t="s">
        <v>81</v>
      </c>
      <c r="BK264" s="247">
        <f>ROUND(I264*H264,2)</f>
        <v>0</v>
      </c>
      <c r="BL264" s="17" t="s">
        <v>140</v>
      </c>
      <c r="BM264" s="246" t="s">
        <v>331</v>
      </c>
    </row>
    <row r="265" spans="1:51" s="13" customFormat="1" ht="12">
      <c r="A265" s="13"/>
      <c r="B265" s="248"/>
      <c r="C265" s="249"/>
      <c r="D265" s="250" t="s">
        <v>141</v>
      </c>
      <c r="E265" s="251" t="s">
        <v>1</v>
      </c>
      <c r="F265" s="252" t="s">
        <v>320</v>
      </c>
      <c r="G265" s="249"/>
      <c r="H265" s="253">
        <v>135923.22</v>
      </c>
      <c r="I265" s="254"/>
      <c r="J265" s="249"/>
      <c r="K265" s="249"/>
      <c r="L265" s="255"/>
      <c r="M265" s="256"/>
      <c r="N265" s="257"/>
      <c r="O265" s="257"/>
      <c r="P265" s="257"/>
      <c r="Q265" s="257"/>
      <c r="R265" s="257"/>
      <c r="S265" s="257"/>
      <c r="T265" s="25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9" t="s">
        <v>141</v>
      </c>
      <c r="AU265" s="259" t="s">
        <v>83</v>
      </c>
      <c r="AV265" s="13" t="s">
        <v>83</v>
      </c>
      <c r="AW265" s="13" t="s">
        <v>30</v>
      </c>
      <c r="AX265" s="13" t="s">
        <v>73</v>
      </c>
      <c r="AY265" s="259" t="s">
        <v>133</v>
      </c>
    </row>
    <row r="266" spans="1:51" s="14" customFormat="1" ht="12">
      <c r="A266" s="14"/>
      <c r="B266" s="260"/>
      <c r="C266" s="261"/>
      <c r="D266" s="250" t="s">
        <v>141</v>
      </c>
      <c r="E266" s="262" t="s">
        <v>1</v>
      </c>
      <c r="F266" s="263" t="s">
        <v>143</v>
      </c>
      <c r="G266" s="261"/>
      <c r="H266" s="264">
        <v>135923.22</v>
      </c>
      <c r="I266" s="265"/>
      <c r="J266" s="261"/>
      <c r="K266" s="261"/>
      <c r="L266" s="266"/>
      <c r="M266" s="267"/>
      <c r="N266" s="268"/>
      <c r="O266" s="268"/>
      <c r="P266" s="268"/>
      <c r="Q266" s="268"/>
      <c r="R266" s="268"/>
      <c r="S266" s="268"/>
      <c r="T266" s="26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0" t="s">
        <v>141</v>
      </c>
      <c r="AU266" s="270" t="s">
        <v>83</v>
      </c>
      <c r="AV266" s="14" t="s">
        <v>140</v>
      </c>
      <c r="AW266" s="14" t="s">
        <v>30</v>
      </c>
      <c r="AX266" s="14" t="s">
        <v>81</v>
      </c>
      <c r="AY266" s="270" t="s">
        <v>133</v>
      </c>
    </row>
    <row r="267" spans="1:65" s="2" customFormat="1" ht="16.5" customHeight="1">
      <c r="A267" s="38"/>
      <c r="B267" s="39"/>
      <c r="C267" s="235" t="s">
        <v>239</v>
      </c>
      <c r="D267" s="235" t="s">
        <v>135</v>
      </c>
      <c r="E267" s="236" t="s">
        <v>332</v>
      </c>
      <c r="F267" s="237" t="s">
        <v>333</v>
      </c>
      <c r="G267" s="238" t="s">
        <v>150</v>
      </c>
      <c r="H267" s="239">
        <v>2265.387</v>
      </c>
      <c r="I267" s="240"/>
      <c r="J267" s="241">
        <f>ROUND(I267*H267,2)</f>
        <v>0</v>
      </c>
      <c r="K267" s="237" t="s">
        <v>139</v>
      </c>
      <c r="L267" s="44"/>
      <c r="M267" s="242" t="s">
        <v>1</v>
      </c>
      <c r="N267" s="243" t="s">
        <v>38</v>
      </c>
      <c r="O267" s="91"/>
      <c r="P267" s="244">
        <f>O267*H267</f>
        <v>0</v>
      </c>
      <c r="Q267" s="244">
        <v>0</v>
      </c>
      <c r="R267" s="244">
        <f>Q267*H267</f>
        <v>0</v>
      </c>
      <c r="S267" s="244">
        <v>0</v>
      </c>
      <c r="T267" s="245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6" t="s">
        <v>140</v>
      </c>
      <c r="AT267" s="246" t="s">
        <v>135</v>
      </c>
      <c r="AU267" s="246" t="s">
        <v>83</v>
      </c>
      <c r="AY267" s="17" t="s">
        <v>133</v>
      </c>
      <c r="BE267" s="247">
        <f>IF(N267="základní",J267,0)</f>
        <v>0</v>
      </c>
      <c r="BF267" s="247">
        <f>IF(N267="snížená",J267,0)</f>
        <v>0</v>
      </c>
      <c r="BG267" s="247">
        <f>IF(N267="zákl. přenesená",J267,0)</f>
        <v>0</v>
      </c>
      <c r="BH267" s="247">
        <f>IF(N267="sníž. přenesená",J267,0)</f>
        <v>0</v>
      </c>
      <c r="BI267" s="247">
        <f>IF(N267="nulová",J267,0)</f>
        <v>0</v>
      </c>
      <c r="BJ267" s="17" t="s">
        <v>81</v>
      </c>
      <c r="BK267" s="247">
        <f>ROUND(I267*H267,2)</f>
        <v>0</v>
      </c>
      <c r="BL267" s="17" t="s">
        <v>140</v>
      </c>
      <c r="BM267" s="246" t="s">
        <v>334</v>
      </c>
    </row>
    <row r="268" spans="1:65" s="2" customFormat="1" ht="36" customHeight="1">
      <c r="A268" s="38"/>
      <c r="B268" s="39"/>
      <c r="C268" s="235" t="s">
        <v>335</v>
      </c>
      <c r="D268" s="235" t="s">
        <v>135</v>
      </c>
      <c r="E268" s="236" t="s">
        <v>336</v>
      </c>
      <c r="F268" s="237" t="s">
        <v>337</v>
      </c>
      <c r="G268" s="238" t="s">
        <v>138</v>
      </c>
      <c r="H268" s="239">
        <v>21.579</v>
      </c>
      <c r="I268" s="240"/>
      <c r="J268" s="241">
        <f>ROUND(I268*H268,2)</f>
        <v>0</v>
      </c>
      <c r="K268" s="237" t="s">
        <v>139</v>
      </c>
      <c r="L268" s="44"/>
      <c r="M268" s="242" t="s">
        <v>1</v>
      </c>
      <c r="N268" s="243" t="s">
        <v>38</v>
      </c>
      <c r="O268" s="91"/>
      <c r="P268" s="244">
        <f>O268*H268</f>
        <v>0</v>
      </c>
      <c r="Q268" s="244">
        <v>0</v>
      </c>
      <c r="R268" s="244">
        <f>Q268*H268</f>
        <v>0</v>
      </c>
      <c r="S268" s="244">
        <v>0</v>
      </c>
      <c r="T268" s="245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6" t="s">
        <v>140</v>
      </c>
      <c r="AT268" s="246" t="s">
        <v>135</v>
      </c>
      <c r="AU268" s="246" t="s">
        <v>83</v>
      </c>
      <c r="AY268" s="17" t="s">
        <v>133</v>
      </c>
      <c r="BE268" s="247">
        <f>IF(N268="základní",J268,0)</f>
        <v>0</v>
      </c>
      <c r="BF268" s="247">
        <f>IF(N268="snížená",J268,0)</f>
        <v>0</v>
      </c>
      <c r="BG268" s="247">
        <f>IF(N268="zákl. přenesená",J268,0)</f>
        <v>0</v>
      </c>
      <c r="BH268" s="247">
        <f>IF(N268="sníž. přenesená",J268,0)</f>
        <v>0</v>
      </c>
      <c r="BI268" s="247">
        <f>IF(N268="nulová",J268,0)</f>
        <v>0</v>
      </c>
      <c r="BJ268" s="17" t="s">
        <v>81</v>
      </c>
      <c r="BK268" s="247">
        <f>ROUND(I268*H268,2)</f>
        <v>0</v>
      </c>
      <c r="BL268" s="17" t="s">
        <v>140</v>
      </c>
      <c r="BM268" s="246" t="s">
        <v>338</v>
      </c>
    </row>
    <row r="269" spans="1:51" s="13" customFormat="1" ht="12">
      <c r="A269" s="13"/>
      <c r="B269" s="248"/>
      <c r="C269" s="249"/>
      <c r="D269" s="250" t="s">
        <v>141</v>
      </c>
      <c r="E269" s="251" t="s">
        <v>1</v>
      </c>
      <c r="F269" s="252" t="s">
        <v>339</v>
      </c>
      <c r="G269" s="249"/>
      <c r="H269" s="253">
        <v>21.579</v>
      </c>
      <c r="I269" s="254"/>
      <c r="J269" s="249"/>
      <c r="K269" s="249"/>
      <c r="L269" s="255"/>
      <c r="M269" s="256"/>
      <c r="N269" s="257"/>
      <c r="O269" s="257"/>
      <c r="P269" s="257"/>
      <c r="Q269" s="257"/>
      <c r="R269" s="257"/>
      <c r="S269" s="257"/>
      <c r="T269" s="25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9" t="s">
        <v>141</v>
      </c>
      <c r="AU269" s="259" t="s">
        <v>83</v>
      </c>
      <c r="AV269" s="13" t="s">
        <v>83</v>
      </c>
      <c r="AW269" s="13" t="s">
        <v>30</v>
      </c>
      <c r="AX269" s="13" t="s">
        <v>73</v>
      </c>
      <c r="AY269" s="259" t="s">
        <v>133</v>
      </c>
    </row>
    <row r="270" spans="1:51" s="14" customFormat="1" ht="12">
      <c r="A270" s="14"/>
      <c r="B270" s="260"/>
      <c r="C270" s="261"/>
      <c r="D270" s="250" t="s">
        <v>141</v>
      </c>
      <c r="E270" s="262" t="s">
        <v>1</v>
      </c>
      <c r="F270" s="263" t="s">
        <v>143</v>
      </c>
      <c r="G270" s="261"/>
      <c r="H270" s="264">
        <v>21.579</v>
      </c>
      <c r="I270" s="265"/>
      <c r="J270" s="261"/>
      <c r="K270" s="261"/>
      <c r="L270" s="266"/>
      <c r="M270" s="267"/>
      <c r="N270" s="268"/>
      <c r="O270" s="268"/>
      <c r="P270" s="268"/>
      <c r="Q270" s="268"/>
      <c r="R270" s="268"/>
      <c r="S270" s="268"/>
      <c r="T270" s="26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0" t="s">
        <v>141</v>
      </c>
      <c r="AU270" s="270" t="s">
        <v>83</v>
      </c>
      <c r="AV270" s="14" t="s">
        <v>140</v>
      </c>
      <c r="AW270" s="14" t="s">
        <v>30</v>
      </c>
      <c r="AX270" s="14" t="s">
        <v>81</v>
      </c>
      <c r="AY270" s="270" t="s">
        <v>133</v>
      </c>
    </row>
    <row r="271" spans="1:65" s="2" customFormat="1" ht="36" customHeight="1">
      <c r="A271" s="38"/>
      <c r="B271" s="39"/>
      <c r="C271" s="235" t="s">
        <v>246</v>
      </c>
      <c r="D271" s="235" t="s">
        <v>135</v>
      </c>
      <c r="E271" s="236" t="s">
        <v>340</v>
      </c>
      <c r="F271" s="237" t="s">
        <v>341</v>
      </c>
      <c r="G271" s="238" t="s">
        <v>138</v>
      </c>
      <c r="H271" s="239">
        <v>2.889</v>
      </c>
      <c r="I271" s="240"/>
      <c r="J271" s="241">
        <f>ROUND(I271*H271,2)</f>
        <v>0</v>
      </c>
      <c r="K271" s="237" t="s">
        <v>139</v>
      </c>
      <c r="L271" s="44"/>
      <c r="M271" s="242" t="s">
        <v>1</v>
      </c>
      <c r="N271" s="243" t="s">
        <v>38</v>
      </c>
      <c r="O271" s="91"/>
      <c r="P271" s="244">
        <f>O271*H271</f>
        <v>0</v>
      </c>
      <c r="Q271" s="244">
        <v>0</v>
      </c>
      <c r="R271" s="244">
        <f>Q271*H271</f>
        <v>0</v>
      </c>
      <c r="S271" s="244">
        <v>0</v>
      </c>
      <c r="T271" s="245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6" t="s">
        <v>140</v>
      </c>
      <c r="AT271" s="246" t="s">
        <v>135</v>
      </c>
      <c r="AU271" s="246" t="s">
        <v>83</v>
      </c>
      <c r="AY271" s="17" t="s">
        <v>133</v>
      </c>
      <c r="BE271" s="247">
        <f>IF(N271="základní",J271,0)</f>
        <v>0</v>
      </c>
      <c r="BF271" s="247">
        <f>IF(N271="snížená",J271,0)</f>
        <v>0</v>
      </c>
      <c r="BG271" s="247">
        <f>IF(N271="zákl. přenesená",J271,0)</f>
        <v>0</v>
      </c>
      <c r="BH271" s="247">
        <f>IF(N271="sníž. přenesená",J271,0)</f>
        <v>0</v>
      </c>
      <c r="BI271" s="247">
        <f>IF(N271="nulová",J271,0)</f>
        <v>0</v>
      </c>
      <c r="BJ271" s="17" t="s">
        <v>81</v>
      </c>
      <c r="BK271" s="247">
        <f>ROUND(I271*H271,2)</f>
        <v>0</v>
      </c>
      <c r="BL271" s="17" t="s">
        <v>140</v>
      </c>
      <c r="BM271" s="246" t="s">
        <v>342</v>
      </c>
    </row>
    <row r="272" spans="1:51" s="13" customFormat="1" ht="12">
      <c r="A272" s="13"/>
      <c r="B272" s="248"/>
      <c r="C272" s="249"/>
      <c r="D272" s="250" t="s">
        <v>141</v>
      </c>
      <c r="E272" s="251" t="s">
        <v>1</v>
      </c>
      <c r="F272" s="252" t="s">
        <v>343</v>
      </c>
      <c r="G272" s="249"/>
      <c r="H272" s="253">
        <v>2.889</v>
      </c>
      <c r="I272" s="254"/>
      <c r="J272" s="249"/>
      <c r="K272" s="249"/>
      <c r="L272" s="255"/>
      <c r="M272" s="256"/>
      <c r="N272" s="257"/>
      <c r="O272" s="257"/>
      <c r="P272" s="257"/>
      <c r="Q272" s="257"/>
      <c r="R272" s="257"/>
      <c r="S272" s="257"/>
      <c r="T272" s="25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9" t="s">
        <v>141</v>
      </c>
      <c r="AU272" s="259" t="s">
        <v>83</v>
      </c>
      <c r="AV272" s="13" t="s">
        <v>83</v>
      </c>
      <c r="AW272" s="13" t="s">
        <v>30</v>
      </c>
      <c r="AX272" s="13" t="s">
        <v>73</v>
      </c>
      <c r="AY272" s="259" t="s">
        <v>133</v>
      </c>
    </row>
    <row r="273" spans="1:51" s="14" customFormat="1" ht="12">
      <c r="A273" s="14"/>
      <c r="B273" s="260"/>
      <c r="C273" s="261"/>
      <c r="D273" s="250" t="s">
        <v>141</v>
      </c>
      <c r="E273" s="262" t="s">
        <v>1</v>
      </c>
      <c r="F273" s="263" t="s">
        <v>143</v>
      </c>
      <c r="G273" s="261"/>
      <c r="H273" s="264">
        <v>2.889</v>
      </c>
      <c r="I273" s="265"/>
      <c r="J273" s="261"/>
      <c r="K273" s="261"/>
      <c r="L273" s="266"/>
      <c r="M273" s="267"/>
      <c r="N273" s="268"/>
      <c r="O273" s="268"/>
      <c r="P273" s="268"/>
      <c r="Q273" s="268"/>
      <c r="R273" s="268"/>
      <c r="S273" s="268"/>
      <c r="T273" s="26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0" t="s">
        <v>141</v>
      </c>
      <c r="AU273" s="270" t="s">
        <v>83</v>
      </c>
      <c r="AV273" s="14" t="s">
        <v>140</v>
      </c>
      <c r="AW273" s="14" t="s">
        <v>30</v>
      </c>
      <c r="AX273" s="14" t="s">
        <v>81</v>
      </c>
      <c r="AY273" s="270" t="s">
        <v>133</v>
      </c>
    </row>
    <row r="274" spans="1:65" s="2" customFormat="1" ht="16.5" customHeight="1">
      <c r="A274" s="38"/>
      <c r="B274" s="39"/>
      <c r="C274" s="235" t="s">
        <v>344</v>
      </c>
      <c r="D274" s="235" t="s">
        <v>135</v>
      </c>
      <c r="E274" s="236" t="s">
        <v>345</v>
      </c>
      <c r="F274" s="237" t="s">
        <v>346</v>
      </c>
      <c r="G274" s="238" t="s">
        <v>150</v>
      </c>
      <c r="H274" s="239">
        <v>215.793</v>
      </c>
      <c r="I274" s="240"/>
      <c r="J274" s="241">
        <f>ROUND(I274*H274,2)</f>
        <v>0</v>
      </c>
      <c r="K274" s="237" t="s">
        <v>139</v>
      </c>
      <c r="L274" s="44"/>
      <c r="M274" s="242" t="s">
        <v>1</v>
      </c>
      <c r="N274" s="243" t="s">
        <v>38</v>
      </c>
      <c r="O274" s="91"/>
      <c r="P274" s="244">
        <f>O274*H274</f>
        <v>0</v>
      </c>
      <c r="Q274" s="244">
        <v>0</v>
      </c>
      <c r="R274" s="244">
        <f>Q274*H274</f>
        <v>0</v>
      </c>
      <c r="S274" s="244">
        <v>0</v>
      </c>
      <c r="T274" s="245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6" t="s">
        <v>140</v>
      </c>
      <c r="AT274" s="246" t="s">
        <v>135</v>
      </c>
      <c r="AU274" s="246" t="s">
        <v>83</v>
      </c>
      <c r="AY274" s="17" t="s">
        <v>133</v>
      </c>
      <c r="BE274" s="247">
        <f>IF(N274="základní",J274,0)</f>
        <v>0</v>
      </c>
      <c r="BF274" s="247">
        <f>IF(N274="snížená",J274,0)</f>
        <v>0</v>
      </c>
      <c r="BG274" s="247">
        <f>IF(N274="zákl. přenesená",J274,0)</f>
        <v>0</v>
      </c>
      <c r="BH274" s="247">
        <f>IF(N274="sníž. přenesená",J274,0)</f>
        <v>0</v>
      </c>
      <c r="BI274" s="247">
        <f>IF(N274="nulová",J274,0)</f>
        <v>0</v>
      </c>
      <c r="BJ274" s="17" t="s">
        <v>81</v>
      </c>
      <c r="BK274" s="247">
        <f>ROUND(I274*H274,2)</f>
        <v>0</v>
      </c>
      <c r="BL274" s="17" t="s">
        <v>140</v>
      </c>
      <c r="BM274" s="246" t="s">
        <v>347</v>
      </c>
    </row>
    <row r="275" spans="1:51" s="13" customFormat="1" ht="12">
      <c r="A275" s="13"/>
      <c r="B275" s="248"/>
      <c r="C275" s="249"/>
      <c r="D275" s="250" t="s">
        <v>141</v>
      </c>
      <c r="E275" s="251" t="s">
        <v>1</v>
      </c>
      <c r="F275" s="252" t="s">
        <v>348</v>
      </c>
      <c r="G275" s="249"/>
      <c r="H275" s="253">
        <v>215.793</v>
      </c>
      <c r="I275" s="254"/>
      <c r="J275" s="249"/>
      <c r="K275" s="249"/>
      <c r="L275" s="255"/>
      <c r="M275" s="256"/>
      <c r="N275" s="257"/>
      <c r="O275" s="257"/>
      <c r="P275" s="257"/>
      <c r="Q275" s="257"/>
      <c r="R275" s="257"/>
      <c r="S275" s="257"/>
      <c r="T275" s="25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9" t="s">
        <v>141</v>
      </c>
      <c r="AU275" s="259" t="s">
        <v>83</v>
      </c>
      <c r="AV275" s="13" t="s">
        <v>83</v>
      </c>
      <c r="AW275" s="13" t="s">
        <v>30</v>
      </c>
      <c r="AX275" s="13" t="s">
        <v>73</v>
      </c>
      <c r="AY275" s="259" t="s">
        <v>133</v>
      </c>
    </row>
    <row r="276" spans="1:51" s="14" customFormat="1" ht="12">
      <c r="A276" s="14"/>
      <c r="B276" s="260"/>
      <c r="C276" s="261"/>
      <c r="D276" s="250" t="s">
        <v>141</v>
      </c>
      <c r="E276" s="262" t="s">
        <v>1</v>
      </c>
      <c r="F276" s="263" t="s">
        <v>143</v>
      </c>
      <c r="G276" s="261"/>
      <c r="H276" s="264">
        <v>215.793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0" t="s">
        <v>141</v>
      </c>
      <c r="AU276" s="270" t="s">
        <v>83</v>
      </c>
      <c r="AV276" s="14" t="s">
        <v>140</v>
      </c>
      <c r="AW276" s="14" t="s">
        <v>30</v>
      </c>
      <c r="AX276" s="14" t="s">
        <v>81</v>
      </c>
      <c r="AY276" s="270" t="s">
        <v>133</v>
      </c>
    </row>
    <row r="277" spans="1:65" s="2" customFormat="1" ht="24" customHeight="1">
      <c r="A277" s="38"/>
      <c r="B277" s="39"/>
      <c r="C277" s="235" t="s">
        <v>251</v>
      </c>
      <c r="D277" s="235" t="s">
        <v>135</v>
      </c>
      <c r="E277" s="236" t="s">
        <v>349</v>
      </c>
      <c r="F277" s="237" t="s">
        <v>350</v>
      </c>
      <c r="G277" s="238" t="s">
        <v>150</v>
      </c>
      <c r="H277" s="239">
        <v>215.793</v>
      </c>
      <c r="I277" s="240"/>
      <c r="J277" s="241">
        <f>ROUND(I277*H277,2)</f>
        <v>0</v>
      </c>
      <c r="K277" s="237" t="s">
        <v>139</v>
      </c>
      <c r="L277" s="44"/>
      <c r="M277" s="242" t="s">
        <v>1</v>
      </c>
      <c r="N277" s="243" t="s">
        <v>38</v>
      </c>
      <c r="O277" s="91"/>
      <c r="P277" s="244">
        <f>O277*H277</f>
        <v>0</v>
      </c>
      <c r="Q277" s="244">
        <v>0</v>
      </c>
      <c r="R277" s="244">
        <f>Q277*H277</f>
        <v>0</v>
      </c>
      <c r="S277" s="244">
        <v>0</v>
      </c>
      <c r="T277" s="245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6" t="s">
        <v>140</v>
      </c>
      <c r="AT277" s="246" t="s">
        <v>135</v>
      </c>
      <c r="AU277" s="246" t="s">
        <v>83</v>
      </c>
      <c r="AY277" s="17" t="s">
        <v>133</v>
      </c>
      <c r="BE277" s="247">
        <f>IF(N277="základní",J277,0)</f>
        <v>0</v>
      </c>
      <c r="BF277" s="247">
        <f>IF(N277="snížená",J277,0)</f>
        <v>0</v>
      </c>
      <c r="BG277" s="247">
        <f>IF(N277="zákl. přenesená",J277,0)</f>
        <v>0</v>
      </c>
      <c r="BH277" s="247">
        <f>IF(N277="sníž. přenesená",J277,0)</f>
        <v>0</v>
      </c>
      <c r="BI277" s="247">
        <f>IF(N277="nulová",J277,0)</f>
        <v>0</v>
      </c>
      <c r="BJ277" s="17" t="s">
        <v>81</v>
      </c>
      <c r="BK277" s="247">
        <f>ROUND(I277*H277,2)</f>
        <v>0</v>
      </c>
      <c r="BL277" s="17" t="s">
        <v>140</v>
      </c>
      <c r="BM277" s="246" t="s">
        <v>351</v>
      </c>
    </row>
    <row r="278" spans="1:51" s="13" customFormat="1" ht="12">
      <c r="A278" s="13"/>
      <c r="B278" s="248"/>
      <c r="C278" s="249"/>
      <c r="D278" s="250" t="s">
        <v>141</v>
      </c>
      <c r="E278" s="251" t="s">
        <v>1</v>
      </c>
      <c r="F278" s="252" t="s">
        <v>348</v>
      </c>
      <c r="G278" s="249"/>
      <c r="H278" s="253">
        <v>215.793</v>
      </c>
      <c r="I278" s="254"/>
      <c r="J278" s="249"/>
      <c r="K278" s="249"/>
      <c r="L278" s="255"/>
      <c r="M278" s="256"/>
      <c r="N278" s="257"/>
      <c r="O278" s="257"/>
      <c r="P278" s="257"/>
      <c r="Q278" s="257"/>
      <c r="R278" s="257"/>
      <c r="S278" s="257"/>
      <c r="T278" s="25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9" t="s">
        <v>141</v>
      </c>
      <c r="AU278" s="259" t="s">
        <v>83</v>
      </c>
      <c r="AV278" s="13" t="s">
        <v>83</v>
      </c>
      <c r="AW278" s="13" t="s">
        <v>30</v>
      </c>
      <c r="AX278" s="13" t="s">
        <v>73</v>
      </c>
      <c r="AY278" s="259" t="s">
        <v>133</v>
      </c>
    </row>
    <row r="279" spans="1:51" s="14" customFormat="1" ht="12">
      <c r="A279" s="14"/>
      <c r="B279" s="260"/>
      <c r="C279" s="261"/>
      <c r="D279" s="250" t="s">
        <v>141</v>
      </c>
      <c r="E279" s="262" t="s">
        <v>1</v>
      </c>
      <c r="F279" s="263" t="s">
        <v>143</v>
      </c>
      <c r="G279" s="261"/>
      <c r="H279" s="264">
        <v>215.793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0" t="s">
        <v>141</v>
      </c>
      <c r="AU279" s="270" t="s">
        <v>83</v>
      </c>
      <c r="AV279" s="14" t="s">
        <v>140</v>
      </c>
      <c r="AW279" s="14" t="s">
        <v>30</v>
      </c>
      <c r="AX279" s="14" t="s">
        <v>81</v>
      </c>
      <c r="AY279" s="270" t="s">
        <v>133</v>
      </c>
    </row>
    <row r="280" spans="1:65" s="2" customFormat="1" ht="24" customHeight="1">
      <c r="A280" s="38"/>
      <c r="B280" s="39"/>
      <c r="C280" s="235" t="s">
        <v>352</v>
      </c>
      <c r="D280" s="235" t="s">
        <v>135</v>
      </c>
      <c r="E280" s="236" t="s">
        <v>353</v>
      </c>
      <c r="F280" s="237" t="s">
        <v>354</v>
      </c>
      <c r="G280" s="238" t="s">
        <v>150</v>
      </c>
      <c r="H280" s="239">
        <v>44.755</v>
      </c>
      <c r="I280" s="240"/>
      <c r="J280" s="241">
        <f>ROUND(I280*H280,2)</f>
        <v>0</v>
      </c>
      <c r="K280" s="237" t="s">
        <v>139</v>
      </c>
      <c r="L280" s="44"/>
      <c r="M280" s="242" t="s">
        <v>1</v>
      </c>
      <c r="N280" s="243" t="s">
        <v>38</v>
      </c>
      <c r="O280" s="91"/>
      <c r="P280" s="244">
        <f>O280*H280</f>
        <v>0</v>
      </c>
      <c r="Q280" s="244">
        <v>0</v>
      </c>
      <c r="R280" s="244">
        <f>Q280*H280</f>
        <v>0</v>
      </c>
      <c r="S280" s="244">
        <v>0</v>
      </c>
      <c r="T280" s="245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6" t="s">
        <v>140</v>
      </c>
      <c r="AT280" s="246" t="s">
        <v>135</v>
      </c>
      <c r="AU280" s="246" t="s">
        <v>83</v>
      </c>
      <c r="AY280" s="17" t="s">
        <v>133</v>
      </c>
      <c r="BE280" s="247">
        <f>IF(N280="základní",J280,0)</f>
        <v>0</v>
      </c>
      <c r="BF280" s="247">
        <f>IF(N280="snížená",J280,0)</f>
        <v>0</v>
      </c>
      <c r="BG280" s="247">
        <f>IF(N280="zákl. přenesená",J280,0)</f>
        <v>0</v>
      </c>
      <c r="BH280" s="247">
        <f>IF(N280="sníž. přenesená",J280,0)</f>
        <v>0</v>
      </c>
      <c r="BI280" s="247">
        <f>IF(N280="nulová",J280,0)</f>
        <v>0</v>
      </c>
      <c r="BJ280" s="17" t="s">
        <v>81</v>
      </c>
      <c r="BK280" s="247">
        <f>ROUND(I280*H280,2)</f>
        <v>0</v>
      </c>
      <c r="BL280" s="17" t="s">
        <v>140</v>
      </c>
      <c r="BM280" s="246" t="s">
        <v>355</v>
      </c>
    </row>
    <row r="281" spans="1:51" s="13" customFormat="1" ht="12">
      <c r="A281" s="13"/>
      <c r="B281" s="248"/>
      <c r="C281" s="249"/>
      <c r="D281" s="250" t="s">
        <v>141</v>
      </c>
      <c r="E281" s="251" t="s">
        <v>1</v>
      </c>
      <c r="F281" s="252" t="s">
        <v>356</v>
      </c>
      <c r="G281" s="249"/>
      <c r="H281" s="253">
        <v>44.755</v>
      </c>
      <c r="I281" s="254"/>
      <c r="J281" s="249"/>
      <c r="K281" s="249"/>
      <c r="L281" s="255"/>
      <c r="M281" s="256"/>
      <c r="N281" s="257"/>
      <c r="O281" s="257"/>
      <c r="P281" s="257"/>
      <c r="Q281" s="257"/>
      <c r="R281" s="257"/>
      <c r="S281" s="257"/>
      <c r="T281" s="25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9" t="s">
        <v>141</v>
      </c>
      <c r="AU281" s="259" t="s">
        <v>83</v>
      </c>
      <c r="AV281" s="13" t="s">
        <v>83</v>
      </c>
      <c r="AW281" s="13" t="s">
        <v>30</v>
      </c>
      <c r="AX281" s="13" t="s">
        <v>73</v>
      </c>
      <c r="AY281" s="259" t="s">
        <v>133</v>
      </c>
    </row>
    <row r="282" spans="1:51" s="14" customFormat="1" ht="12">
      <c r="A282" s="14"/>
      <c r="B282" s="260"/>
      <c r="C282" s="261"/>
      <c r="D282" s="250" t="s">
        <v>141</v>
      </c>
      <c r="E282" s="262" t="s">
        <v>1</v>
      </c>
      <c r="F282" s="263" t="s">
        <v>143</v>
      </c>
      <c r="G282" s="261"/>
      <c r="H282" s="264">
        <v>44.755</v>
      </c>
      <c r="I282" s="265"/>
      <c r="J282" s="261"/>
      <c r="K282" s="261"/>
      <c r="L282" s="266"/>
      <c r="M282" s="267"/>
      <c r="N282" s="268"/>
      <c r="O282" s="268"/>
      <c r="P282" s="268"/>
      <c r="Q282" s="268"/>
      <c r="R282" s="268"/>
      <c r="S282" s="268"/>
      <c r="T282" s="26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0" t="s">
        <v>141</v>
      </c>
      <c r="AU282" s="270" t="s">
        <v>83</v>
      </c>
      <c r="AV282" s="14" t="s">
        <v>140</v>
      </c>
      <c r="AW282" s="14" t="s">
        <v>30</v>
      </c>
      <c r="AX282" s="14" t="s">
        <v>81</v>
      </c>
      <c r="AY282" s="270" t="s">
        <v>133</v>
      </c>
    </row>
    <row r="283" spans="1:65" s="2" customFormat="1" ht="16.5" customHeight="1">
      <c r="A283" s="38"/>
      <c r="B283" s="39"/>
      <c r="C283" s="235" t="s">
        <v>254</v>
      </c>
      <c r="D283" s="235" t="s">
        <v>135</v>
      </c>
      <c r="E283" s="236" t="s">
        <v>357</v>
      </c>
      <c r="F283" s="237" t="s">
        <v>358</v>
      </c>
      <c r="G283" s="238" t="s">
        <v>150</v>
      </c>
      <c r="H283" s="239">
        <v>1.647</v>
      </c>
      <c r="I283" s="240"/>
      <c r="J283" s="241">
        <f>ROUND(I283*H283,2)</f>
        <v>0</v>
      </c>
      <c r="K283" s="237" t="s">
        <v>139</v>
      </c>
      <c r="L283" s="44"/>
      <c r="M283" s="242" t="s">
        <v>1</v>
      </c>
      <c r="N283" s="243" t="s">
        <v>38</v>
      </c>
      <c r="O283" s="91"/>
      <c r="P283" s="244">
        <f>O283*H283</f>
        <v>0</v>
      </c>
      <c r="Q283" s="244">
        <v>0</v>
      </c>
      <c r="R283" s="244">
        <f>Q283*H283</f>
        <v>0</v>
      </c>
      <c r="S283" s="244">
        <v>0</v>
      </c>
      <c r="T283" s="245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6" t="s">
        <v>140</v>
      </c>
      <c r="AT283" s="246" t="s">
        <v>135</v>
      </c>
      <c r="AU283" s="246" t="s">
        <v>83</v>
      </c>
      <c r="AY283" s="17" t="s">
        <v>133</v>
      </c>
      <c r="BE283" s="247">
        <f>IF(N283="základní",J283,0)</f>
        <v>0</v>
      </c>
      <c r="BF283" s="247">
        <f>IF(N283="snížená",J283,0)</f>
        <v>0</v>
      </c>
      <c r="BG283" s="247">
        <f>IF(N283="zákl. přenesená",J283,0)</f>
        <v>0</v>
      </c>
      <c r="BH283" s="247">
        <f>IF(N283="sníž. přenesená",J283,0)</f>
        <v>0</v>
      </c>
      <c r="BI283" s="247">
        <f>IF(N283="nulová",J283,0)</f>
        <v>0</v>
      </c>
      <c r="BJ283" s="17" t="s">
        <v>81</v>
      </c>
      <c r="BK283" s="247">
        <f>ROUND(I283*H283,2)</f>
        <v>0</v>
      </c>
      <c r="BL283" s="17" t="s">
        <v>140</v>
      </c>
      <c r="BM283" s="246" t="s">
        <v>359</v>
      </c>
    </row>
    <row r="284" spans="1:51" s="13" customFormat="1" ht="12">
      <c r="A284" s="13"/>
      <c r="B284" s="248"/>
      <c r="C284" s="249"/>
      <c r="D284" s="250" t="s">
        <v>141</v>
      </c>
      <c r="E284" s="251" t="s">
        <v>1</v>
      </c>
      <c r="F284" s="252" t="s">
        <v>360</v>
      </c>
      <c r="G284" s="249"/>
      <c r="H284" s="253">
        <v>1.647</v>
      </c>
      <c r="I284" s="254"/>
      <c r="J284" s="249"/>
      <c r="K284" s="249"/>
      <c r="L284" s="255"/>
      <c r="M284" s="256"/>
      <c r="N284" s="257"/>
      <c r="O284" s="257"/>
      <c r="P284" s="257"/>
      <c r="Q284" s="257"/>
      <c r="R284" s="257"/>
      <c r="S284" s="257"/>
      <c r="T284" s="25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9" t="s">
        <v>141</v>
      </c>
      <c r="AU284" s="259" t="s">
        <v>83</v>
      </c>
      <c r="AV284" s="13" t="s">
        <v>83</v>
      </c>
      <c r="AW284" s="13" t="s">
        <v>30</v>
      </c>
      <c r="AX284" s="13" t="s">
        <v>73</v>
      </c>
      <c r="AY284" s="259" t="s">
        <v>133</v>
      </c>
    </row>
    <row r="285" spans="1:51" s="14" customFormat="1" ht="12">
      <c r="A285" s="14"/>
      <c r="B285" s="260"/>
      <c r="C285" s="261"/>
      <c r="D285" s="250" t="s">
        <v>141</v>
      </c>
      <c r="E285" s="262" t="s">
        <v>1</v>
      </c>
      <c r="F285" s="263" t="s">
        <v>143</v>
      </c>
      <c r="G285" s="261"/>
      <c r="H285" s="264">
        <v>1.647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0" t="s">
        <v>141</v>
      </c>
      <c r="AU285" s="270" t="s">
        <v>83</v>
      </c>
      <c r="AV285" s="14" t="s">
        <v>140</v>
      </c>
      <c r="AW285" s="14" t="s">
        <v>30</v>
      </c>
      <c r="AX285" s="14" t="s">
        <v>81</v>
      </c>
      <c r="AY285" s="270" t="s">
        <v>133</v>
      </c>
    </row>
    <row r="286" spans="1:65" s="2" customFormat="1" ht="16.5" customHeight="1">
      <c r="A286" s="38"/>
      <c r="B286" s="39"/>
      <c r="C286" s="235" t="s">
        <v>361</v>
      </c>
      <c r="D286" s="235" t="s">
        <v>135</v>
      </c>
      <c r="E286" s="236" t="s">
        <v>362</v>
      </c>
      <c r="F286" s="237" t="s">
        <v>363</v>
      </c>
      <c r="G286" s="238" t="s">
        <v>150</v>
      </c>
      <c r="H286" s="239">
        <v>0.54</v>
      </c>
      <c r="I286" s="240"/>
      <c r="J286" s="241">
        <f>ROUND(I286*H286,2)</f>
        <v>0</v>
      </c>
      <c r="K286" s="237" t="s">
        <v>139</v>
      </c>
      <c r="L286" s="44"/>
      <c r="M286" s="242" t="s">
        <v>1</v>
      </c>
      <c r="N286" s="243" t="s">
        <v>38</v>
      </c>
      <c r="O286" s="91"/>
      <c r="P286" s="244">
        <f>O286*H286</f>
        <v>0</v>
      </c>
      <c r="Q286" s="244">
        <v>0</v>
      </c>
      <c r="R286" s="244">
        <f>Q286*H286</f>
        <v>0</v>
      </c>
      <c r="S286" s="244">
        <v>0</v>
      </c>
      <c r="T286" s="245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6" t="s">
        <v>140</v>
      </c>
      <c r="AT286" s="246" t="s">
        <v>135</v>
      </c>
      <c r="AU286" s="246" t="s">
        <v>83</v>
      </c>
      <c r="AY286" s="17" t="s">
        <v>133</v>
      </c>
      <c r="BE286" s="247">
        <f>IF(N286="základní",J286,0)</f>
        <v>0</v>
      </c>
      <c r="BF286" s="247">
        <f>IF(N286="snížená",J286,0)</f>
        <v>0</v>
      </c>
      <c r="BG286" s="247">
        <f>IF(N286="zákl. přenesená",J286,0)</f>
        <v>0</v>
      </c>
      <c r="BH286" s="247">
        <f>IF(N286="sníž. přenesená",J286,0)</f>
        <v>0</v>
      </c>
      <c r="BI286" s="247">
        <f>IF(N286="nulová",J286,0)</f>
        <v>0</v>
      </c>
      <c r="BJ286" s="17" t="s">
        <v>81</v>
      </c>
      <c r="BK286" s="247">
        <f>ROUND(I286*H286,2)</f>
        <v>0</v>
      </c>
      <c r="BL286" s="17" t="s">
        <v>140</v>
      </c>
      <c r="BM286" s="246" t="s">
        <v>364</v>
      </c>
    </row>
    <row r="287" spans="1:51" s="13" customFormat="1" ht="12">
      <c r="A287" s="13"/>
      <c r="B287" s="248"/>
      <c r="C287" s="249"/>
      <c r="D287" s="250" t="s">
        <v>141</v>
      </c>
      <c r="E287" s="251" t="s">
        <v>1</v>
      </c>
      <c r="F287" s="252" t="s">
        <v>365</v>
      </c>
      <c r="G287" s="249"/>
      <c r="H287" s="253">
        <v>0.54</v>
      </c>
      <c r="I287" s="254"/>
      <c r="J287" s="249"/>
      <c r="K287" s="249"/>
      <c r="L287" s="255"/>
      <c r="M287" s="256"/>
      <c r="N287" s="257"/>
      <c r="O287" s="257"/>
      <c r="P287" s="257"/>
      <c r="Q287" s="257"/>
      <c r="R287" s="257"/>
      <c r="S287" s="257"/>
      <c r="T287" s="25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9" t="s">
        <v>141</v>
      </c>
      <c r="AU287" s="259" t="s">
        <v>83</v>
      </c>
      <c r="AV287" s="13" t="s">
        <v>83</v>
      </c>
      <c r="AW287" s="13" t="s">
        <v>30</v>
      </c>
      <c r="AX287" s="13" t="s">
        <v>73</v>
      </c>
      <c r="AY287" s="259" t="s">
        <v>133</v>
      </c>
    </row>
    <row r="288" spans="1:51" s="14" customFormat="1" ht="12">
      <c r="A288" s="14"/>
      <c r="B288" s="260"/>
      <c r="C288" s="261"/>
      <c r="D288" s="250" t="s">
        <v>141</v>
      </c>
      <c r="E288" s="262" t="s">
        <v>1</v>
      </c>
      <c r="F288" s="263" t="s">
        <v>143</v>
      </c>
      <c r="G288" s="261"/>
      <c r="H288" s="264">
        <v>0.54</v>
      </c>
      <c r="I288" s="265"/>
      <c r="J288" s="261"/>
      <c r="K288" s="261"/>
      <c r="L288" s="266"/>
      <c r="M288" s="267"/>
      <c r="N288" s="268"/>
      <c r="O288" s="268"/>
      <c r="P288" s="268"/>
      <c r="Q288" s="268"/>
      <c r="R288" s="268"/>
      <c r="S288" s="268"/>
      <c r="T288" s="26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0" t="s">
        <v>141</v>
      </c>
      <c r="AU288" s="270" t="s">
        <v>83</v>
      </c>
      <c r="AV288" s="14" t="s">
        <v>140</v>
      </c>
      <c r="AW288" s="14" t="s">
        <v>30</v>
      </c>
      <c r="AX288" s="14" t="s">
        <v>81</v>
      </c>
      <c r="AY288" s="270" t="s">
        <v>133</v>
      </c>
    </row>
    <row r="289" spans="1:65" s="2" customFormat="1" ht="16.5" customHeight="1">
      <c r="A289" s="38"/>
      <c r="B289" s="39"/>
      <c r="C289" s="235" t="s">
        <v>259</v>
      </c>
      <c r="D289" s="235" t="s">
        <v>135</v>
      </c>
      <c r="E289" s="236" t="s">
        <v>366</v>
      </c>
      <c r="F289" s="237" t="s">
        <v>367</v>
      </c>
      <c r="G289" s="238" t="s">
        <v>368</v>
      </c>
      <c r="H289" s="239">
        <v>182</v>
      </c>
      <c r="I289" s="240"/>
      <c r="J289" s="241">
        <f>ROUND(I289*H289,2)</f>
        <v>0</v>
      </c>
      <c r="K289" s="237" t="s">
        <v>139</v>
      </c>
      <c r="L289" s="44"/>
      <c r="M289" s="242" t="s">
        <v>1</v>
      </c>
      <c r="N289" s="243" t="s">
        <v>38</v>
      </c>
      <c r="O289" s="91"/>
      <c r="P289" s="244">
        <f>O289*H289</f>
        <v>0</v>
      </c>
      <c r="Q289" s="244">
        <v>0</v>
      </c>
      <c r="R289" s="244">
        <f>Q289*H289</f>
        <v>0</v>
      </c>
      <c r="S289" s="244">
        <v>0</v>
      </c>
      <c r="T289" s="245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6" t="s">
        <v>140</v>
      </c>
      <c r="AT289" s="246" t="s">
        <v>135</v>
      </c>
      <c r="AU289" s="246" t="s">
        <v>83</v>
      </c>
      <c r="AY289" s="17" t="s">
        <v>133</v>
      </c>
      <c r="BE289" s="247">
        <f>IF(N289="základní",J289,0)</f>
        <v>0</v>
      </c>
      <c r="BF289" s="247">
        <f>IF(N289="snížená",J289,0)</f>
        <v>0</v>
      </c>
      <c r="BG289" s="247">
        <f>IF(N289="zákl. přenesená",J289,0)</f>
        <v>0</v>
      </c>
      <c r="BH289" s="247">
        <f>IF(N289="sníž. přenesená",J289,0)</f>
        <v>0</v>
      </c>
      <c r="BI289" s="247">
        <f>IF(N289="nulová",J289,0)</f>
        <v>0</v>
      </c>
      <c r="BJ289" s="17" t="s">
        <v>81</v>
      </c>
      <c r="BK289" s="247">
        <f>ROUND(I289*H289,2)</f>
        <v>0</v>
      </c>
      <c r="BL289" s="17" t="s">
        <v>140</v>
      </c>
      <c r="BM289" s="246" t="s">
        <v>369</v>
      </c>
    </row>
    <row r="290" spans="1:65" s="2" customFormat="1" ht="24" customHeight="1">
      <c r="A290" s="38"/>
      <c r="B290" s="39"/>
      <c r="C290" s="235" t="s">
        <v>370</v>
      </c>
      <c r="D290" s="235" t="s">
        <v>135</v>
      </c>
      <c r="E290" s="236" t="s">
        <v>371</v>
      </c>
      <c r="F290" s="237" t="s">
        <v>372</v>
      </c>
      <c r="G290" s="238" t="s">
        <v>368</v>
      </c>
      <c r="H290" s="239">
        <v>2</v>
      </c>
      <c r="I290" s="240"/>
      <c r="J290" s="241">
        <f>ROUND(I290*H290,2)</f>
        <v>0</v>
      </c>
      <c r="K290" s="237" t="s">
        <v>139</v>
      </c>
      <c r="L290" s="44"/>
      <c r="M290" s="242" t="s">
        <v>1</v>
      </c>
      <c r="N290" s="243" t="s">
        <v>38</v>
      </c>
      <c r="O290" s="91"/>
      <c r="P290" s="244">
        <f>O290*H290</f>
        <v>0</v>
      </c>
      <c r="Q290" s="244">
        <v>0</v>
      </c>
      <c r="R290" s="244">
        <f>Q290*H290</f>
        <v>0</v>
      </c>
      <c r="S290" s="244">
        <v>0</v>
      </c>
      <c r="T290" s="245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6" t="s">
        <v>140</v>
      </c>
      <c r="AT290" s="246" t="s">
        <v>135</v>
      </c>
      <c r="AU290" s="246" t="s">
        <v>83</v>
      </c>
      <c r="AY290" s="17" t="s">
        <v>133</v>
      </c>
      <c r="BE290" s="247">
        <f>IF(N290="základní",J290,0)</f>
        <v>0</v>
      </c>
      <c r="BF290" s="247">
        <f>IF(N290="snížená",J290,0)</f>
        <v>0</v>
      </c>
      <c r="BG290" s="247">
        <f>IF(N290="zákl. přenesená",J290,0)</f>
        <v>0</v>
      </c>
      <c r="BH290" s="247">
        <f>IF(N290="sníž. přenesená",J290,0)</f>
        <v>0</v>
      </c>
      <c r="BI290" s="247">
        <f>IF(N290="nulová",J290,0)</f>
        <v>0</v>
      </c>
      <c r="BJ290" s="17" t="s">
        <v>81</v>
      </c>
      <c r="BK290" s="247">
        <f>ROUND(I290*H290,2)</f>
        <v>0</v>
      </c>
      <c r="BL290" s="17" t="s">
        <v>140</v>
      </c>
      <c r="BM290" s="246" t="s">
        <v>373</v>
      </c>
    </row>
    <row r="291" spans="1:65" s="2" customFormat="1" ht="24" customHeight="1">
      <c r="A291" s="38"/>
      <c r="B291" s="39"/>
      <c r="C291" s="235" t="s">
        <v>263</v>
      </c>
      <c r="D291" s="235" t="s">
        <v>135</v>
      </c>
      <c r="E291" s="236" t="s">
        <v>374</v>
      </c>
      <c r="F291" s="237" t="s">
        <v>375</v>
      </c>
      <c r="G291" s="238" t="s">
        <v>368</v>
      </c>
      <c r="H291" s="239">
        <v>3</v>
      </c>
      <c r="I291" s="240"/>
      <c r="J291" s="241">
        <f>ROUND(I291*H291,2)</f>
        <v>0</v>
      </c>
      <c r="K291" s="237" t="s">
        <v>139</v>
      </c>
      <c r="L291" s="44"/>
      <c r="M291" s="242" t="s">
        <v>1</v>
      </c>
      <c r="N291" s="243" t="s">
        <v>38</v>
      </c>
      <c r="O291" s="91"/>
      <c r="P291" s="244">
        <f>O291*H291</f>
        <v>0</v>
      </c>
      <c r="Q291" s="244">
        <v>0</v>
      </c>
      <c r="R291" s="244">
        <f>Q291*H291</f>
        <v>0</v>
      </c>
      <c r="S291" s="244">
        <v>0</v>
      </c>
      <c r="T291" s="245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6" t="s">
        <v>140</v>
      </c>
      <c r="AT291" s="246" t="s">
        <v>135</v>
      </c>
      <c r="AU291" s="246" t="s">
        <v>83</v>
      </c>
      <c r="AY291" s="17" t="s">
        <v>133</v>
      </c>
      <c r="BE291" s="247">
        <f>IF(N291="základní",J291,0)</f>
        <v>0</v>
      </c>
      <c r="BF291" s="247">
        <f>IF(N291="snížená",J291,0)</f>
        <v>0</v>
      </c>
      <c r="BG291" s="247">
        <f>IF(N291="zákl. přenesená",J291,0)</f>
        <v>0</v>
      </c>
      <c r="BH291" s="247">
        <f>IF(N291="sníž. přenesená",J291,0)</f>
        <v>0</v>
      </c>
      <c r="BI291" s="247">
        <f>IF(N291="nulová",J291,0)</f>
        <v>0</v>
      </c>
      <c r="BJ291" s="17" t="s">
        <v>81</v>
      </c>
      <c r="BK291" s="247">
        <f>ROUND(I291*H291,2)</f>
        <v>0</v>
      </c>
      <c r="BL291" s="17" t="s">
        <v>140</v>
      </c>
      <c r="BM291" s="246" t="s">
        <v>376</v>
      </c>
    </row>
    <row r="292" spans="1:65" s="2" customFormat="1" ht="24" customHeight="1">
      <c r="A292" s="38"/>
      <c r="B292" s="39"/>
      <c r="C292" s="235" t="s">
        <v>377</v>
      </c>
      <c r="D292" s="235" t="s">
        <v>135</v>
      </c>
      <c r="E292" s="236" t="s">
        <v>378</v>
      </c>
      <c r="F292" s="237" t="s">
        <v>379</v>
      </c>
      <c r="G292" s="238" t="s">
        <v>150</v>
      </c>
      <c r="H292" s="239">
        <v>59.6</v>
      </c>
      <c r="I292" s="240"/>
      <c r="J292" s="241">
        <f>ROUND(I292*H292,2)</f>
        <v>0</v>
      </c>
      <c r="K292" s="237" t="s">
        <v>139</v>
      </c>
      <c r="L292" s="44"/>
      <c r="M292" s="242" t="s">
        <v>1</v>
      </c>
      <c r="N292" s="243" t="s">
        <v>38</v>
      </c>
      <c r="O292" s="91"/>
      <c r="P292" s="244">
        <f>O292*H292</f>
        <v>0</v>
      </c>
      <c r="Q292" s="244">
        <v>0</v>
      </c>
      <c r="R292" s="244">
        <f>Q292*H292</f>
        <v>0</v>
      </c>
      <c r="S292" s="244">
        <v>0</v>
      </c>
      <c r="T292" s="245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6" t="s">
        <v>140</v>
      </c>
      <c r="AT292" s="246" t="s">
        <v>135</v>
      </c>
      <c r="AU292" s="246" t="s">
        <v>83</v>
      </c>
      <c r="AY292" s="17" t="s">
        <v>133</v>
      </c>
      <c r="BE292" s="247">
        <f>IF(N292="základní",J292,0)</f>
        <v>0</v>
      </c>
      <c r="BF292" s="247">
        <f>IF(N292="snížená",J292,0)</f>
        <v>0</v>
      </c>
      <c r="BG292" s="247">
        <f>IF(N292="zákl. přenesená",J292,0)</f>
        <v>0</v>
      </c>
      <c r="BH292" s="247">
        <f>IF(N292="sníž. přenesená",J292,0)</f>
        <v>0</v>
      </c>
      <c r="BI292" s="247">
        <f>IF(N292="nulová",J292,0)</f>
        <v>0</v>
      </c>
      <c r="BJ292" s="17" t="s">
        <v>81</v>
      </c>
      <c r="BK292" s="247">
        <f>ROUND(I292*H292,2)</f>
        <v>0</v>
      </c>
      <c r="BL292" s="17" t="s">
        <v>140</v>
      </c>
      <c r="BM292" s="246" t="s">
        <v>380</v>
      </c>
    </row>
    <row r="293" spans="1:51" s="15" customFormat="1" ht="12">
      <c r="A293" s="15"/>
      <c r="B293" s="281"/>
      <c r="C293" s="282"/>
      <c r="D293" s="250" t="s">
        <v>141</v>
      </c>
      <c r="E293" s="283" t="s">
        <v>1</v>
      </c>
      <c r="F293" s="284" t="s">
        <v>381</v>
      </c>
      <c r="G293" s="282"/>
      <c r="H293" s="283" t="s">
        <v>1</v>
      </c>
      <c r="I293" s="285"/>
      <c r="J293" s="282"/>
      <c r="K293" s="282"/>
      <c r="L293" s="286"/>
      <c r="M293" s="287"/>
      <c r="N293" s="288"/>
      <c r="O293" s="288"/>
      <c r="P293" s="288"/>
      <c r="Q293" s="288"/>
      <c r="R293" s="288"/>
      <c r="S293" s="288"/>
      <c r="T293" s="289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90" t="s">
        <v>141</v>
      </c>
      <c r="AU293" s="290" t="s">
        <v>83</v>
      </c>
      <c r="AV293" s="15" t="s">
        <v>81</v>
      </c>
      <c r="AW293" s="15" t="s">
        <v>30</v>
      </c>
      <c r="AX293" s="15" t="s">
        <v>73</v>
      </c>
      <c r="AY293" s="290" t="s">
        <v>133</v>
      </c>
    </row>
    <row r="294" spans="1:51" s="13" customFormat="1" ht="12">
      <c r="A294" s="13"/>
      <c r="B294" s="248"/>
      <c r="C294" s="249"/>
      <c r="D294" s="250" t="s">
        <v>141</v>
      </c>
      <c r="E294" s="251" t="s">
        <v>1</v>
      </c>
      <c r="F294" s="252" t="s">
        <v>382</v>
      </c>
      <c r="G294" s="249"/>
      <c r="H294" s="253">
        <v>9.16</v>
      </c>
      <c r="I294" s="254"/>
      <c r="J294" s="249"/>
      <c r="K294" s="249"/>
      <c r="L294" s="255"/>
      <c r="M294" s="256"/>
      <c r="N294" s="257"/>
      <c r="O294" s="257"/>
      <c r="P294" s="257"/>
      <c r="Q294" s="257"/>
      <c r="R294" s="257"/>
      <c r="S294" s="257"/>
      <c r="T294" s="25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9" t="s">
        <v>141</v>
      </c>
      <c r="AU294" s="259" t="s">
        <v>83</v>
      </c>
      <c r="AV294" s="13" t="s">
        <v>83</v>
      </c>
      <c r="AW294" s="13" t="s">
        <v>30</v>
      </c>
      <c r="AX294" s="13" t="s">
        <v>73</v>
      </c>
      <c r="AY294" s="259" t="s">
        <v>133</v>
      </c>
    </row>
    <row r="295" spans="1:51" s="13" customFormat="1" ht="12">
      <c r="A295" s="13"/>
      <c r="B295" s="248"/>
      <c r="C295" s="249"/>
      <c r="D295" s="250" t="s">
        <v>141</v>
      </c>
      <c r="E295" s="251" t="s">
        <v>1</v>
      </c>
      <c r="F295" s="252" t="s">
        <v>383</v>
      </c>
      <c r="G295" s="249"/>
      <c r="H295" s="253">
        <v>50.44</v>
      </c>
      <c r="I295" s="254"/>
      <c r="J295" s="249"/>
      <c r="K295" s="249"/>
      <c r="L295" s="255"/>
      <c r="M295" s="256"/>
      <c r="N295" s="257"/>
      <c r="O295" s="257"/>
      <c r="P295" s="257"/>
      <c r="Q295" s="257"/>
      <c r="R295" s="257"/>
      <c r="S295" s="257"/>
      <c r="T295" s="25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9" t="s">
        <v>141</v>
      </c>
      <c r="AU295" s="259" t="s">
        <v>83</v>
      </c>
      <c r="AV295" s="13" t="s">
        <v>83</v>
      </c>
      <c r="AW295" s="13" t="s">
        <v>30</v>
      </c>
      <c r="AX295" s="13" t="s">
        <v>73</v>
      </c>
      <c r="AY295" s="259" t="s">
        <v>133</v>
      </c>
    </row>
    <row r="296" spans="1:51" s="14" customFormat="1" ht="12">
      <c r="A296" s="14"/>
      <c r="B296" s="260"/>
      <c r="C296" s="261"/>
      <c r="D296" s="250" t="s">
        <v>141</v>
      </c>
      <c r="E296" s="262" t="s">
        <v>1</v>
      </c>
      <c r="F296" s="263" t="s">
        <v>143</v>
      </c>
      <c r="G296" s="261"/>
      <c r="H296" s="264">
        <v>59.599999999999994</v>
      </c>
      <c r="I296" s="265"/>
      <c r="J296" s="261"/>
      <c r="K296" s="261"/>
      <c r="L296" s="266"/>
      <c r="M296" s="267"/>
      <c r="N296" s="268"/>
      <c r="O296" s="268"/>
      <c r="P296" s="268"/>
      <c r="Q296" s="268"/>
      <c r="R296" s="268"/>
      <c r="S296" s="268"/>
      <c r="T296" s="26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0" t="s">
        <v>141</v>
      </c>
      <c r="AU296" s="270" t="s">
        <v>83</v>
      </c>
      <c r="AV296" s="14" t="s">
        <v>140</v>
      </c>
      <c r="AW296" s="14" t="s">
        <v>30</v>
      </c>
      <c r="AX296" s="14" t="s">
        <v>81</v>
      </c>
      <c r="AY296" s="270" t="s">
        <v>133</v>
      </c>
    </row>
    <row r="297" spans="1:65" s="2" customFormat="1" ht="24" customHeight="1">
      <c r="A297" s="38"/>
      <c r="B297" s="39"/>
      <c r="C297" s="235" t="s">
        <v>271</v>
      </c>
      <c r="D297" s="235" t="s">
        <v>135</v>
      </c>
      <c r="E297" s="236" t="s">
        <v>384</v>
      </c>
      <c r="F297" s="237" t="s">
        <v>385</v>
      </c>
      <c r="G297" s="238" t="s">
        <v>150</v>
      </c>
      <c r="H297" s="239">
        <v>26.73</v>
      </c>
      <c r="I297" s="240"/>
      <c r="J297" s="241">
        <f>ROUND(I297*H297,2)</f>
        <v>0</v>
      </c>
      <c r="K297" s="237" t="s">
        <v>139</v>
      </c>
      <c r="L297" s="44"/>
      <c r="M297" s="242" t="s">
        <v>1</v>
      </c>
      <c r="N297" s="243" t="s">
        <v>38</v>
      </c>
      <c r="O297" s="91"/>
      <c r="P297" s="244">
        <f>O297*H297</f>
        <v>0</v>
      </c>
      <c r="Q297" s="244">
        <v>0</v>
      </c>
      <c r="R297" s="244">
        <f>Q297*H297</f>
        <v>0</v>
      </c>
      <c r="S297" s="244">
        <v>0</v>
      </c>
      <c r="T297" s="245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6" t="s">
        <v>140</v>
      </c>
      <c r="AT297" s="246" t="s">
        <v>135</v>
      </c>
      <c r="AU297" s="246" t="s">
        <v>83</v>
      </c>
      <c r="AY297" s="17" t="s">
        <v>133</v>
      </c>
      <c r="BE297" s="247">
        <f>IF(N297="základní",J297,0)</f>
        <v>0</v>
      </c>
      <c r="BF297" s="247">
        <f>IF(N297="snížená",J297,0)</f>
        <v>0</v>
      </c>
      <c r="BG297" s="247">
        <f>IF(N297="zákl. přenesená",J297,0)</f>
        <v>0</v>
      </c>
      <c r="BH297" s="247">
        <f>IF(N297="sníž. přenesená",J297,0)</f>
        <v>0</v>
      </c>
      <c r="BI297" s="247">
        <f>IF(N297="nulová",J297,0)</f>
        <v>0</v>
      </c>
      <c r="BJ297" s="17" t="s">
        <v>81</v>
      </c>
      <c r="BK297" s="247">
        <f>ROUND(I297*H297,2)</f>
        <v>0</v>
      </c>
      <c r="BL297" s="17" t="s">
        <v>140</v>
      </c>
      <c r="BM297" s="246" t="s">
        <v>386</v>
      </c>
    </row>
    <row r="298" spans="1:51" s="13" customFormat="1" ht="12">
      <c r="A298" s="13"/>
      <c r="B298" s="248"/>
      <c r="C298" s="249"/>
      <c r="D298" s="250" t="s">
        <v>141</v>
      </c>
      <c r="E298" s="251" t="s">
        <v>1</v>
      </c>
      <c r="F298" s="252" t="s">
        <v>387</v>
      </c>
      <c r="G298" s="249"/>
      <c r="H298" s="253">
        <v>26.73</v>
      </c>
      <c r="I298" s="254"/>
      <c r="J298" s="249"/>
      <c r="K298" s="249"/>
      <c r="L298" s="255"/>
      <c r="M298" s="256"/>
      <c r="N298" s="257"/>
      <c r="O298" s="257"/>
      <c r="P298" s="257"/>
      <c r="Q298" s="257"/>
      <c r="R298" s="257"/>
      <c r="S298" s="257"/>
      <c r="T298" s="25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9" t="s">
        <v>141</v>
      </c>
      <c r="AU298" s="259" t="s">
        <v>83</v>
      </c>
      <c r="AV298" s="13" t="s">
        <v>83</v>
      </c>
      <c r="AW298" s="13" t="s">
        <v>30</v>
      </c>
      <c r="AX298" s="13" t="s">
        <v>73</v>
      </c>
      <c r="AY298" s="259" t="s">
        <v>133</v>
      </c>
    </row>
    <row r="299" spans="1:51" s="14" customFormat="1" ht="12">
      <c r="A299" s="14"/>
      <c r="B299" s="260"/>
      <c r="C299" s="261"/>
      <c r="D299" s="250" t="s">
        <v>141</v>
      </c>
      <c r="E299" s="262" t="s">
        <v>1</v>
      </c>
      <c r="F299" s="263" t="s">
        <v>143</v>
      </c>
      <c r="G299" s="261"/>
      <c r="H299" s="264">
        <v>26.73</v>
      </c>
      <c r="I299" s="265"/>
      <c r="J299" s="261"/>
      <c r="K299" s="261"/>
      <c r="L299" s="266"/>
      <c r="M299" s="267"/>
      <c r="N299" s="268"/>
      <c r="O299" s="268"/>
      <c r="P299" s="268"/>
      <c r="Q299" s="268"/>
      <c r="R299" s="268"/>
      <c r="S299" s="268"/>
      <c r="T299" s="26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0" t="s">
        <v>141</v>
      </c>
      <c r="AU299" s="270" t="s">
        <v>83</v>
      </c>
      <c r="AV299" s="14" t="s">
        <v>140</v>
      </c>
      <c r="AW299" s="14" t="s">
        <v>30</v>
      </c>
      <c r="AX299" s="14" t="s">
        <v>81</v>
      </c>
      <c r="AY299" s="270" t="s">
        <v>133</v>
      </c>
    </row>
    <row r="300" spans="1:65" s="2" customFormat="1" ht="24" customHeight="1">
      <c r="A300" s="38"/>
      <c r="B300" s="39"/>
      <c r="C300" s="235" t="s">
        <v>388</v>
      </c>
      <c r="D300" s="235" t="s">
        <v>135</v>
      </c>
      <c r="E300" s="236" t="s">
        <v>389</v>
      </c>
      <c r="F300" s="237" t="s">
        <v>390</v>
      </c>
      <c r="G300" s="238" t="s">
        <v>150</v>
      </c>
      <c r="H300" s="239">
        <v>26.73</v>
      </c>
      <c r="I300" s="240"/>
      <c r="J300" s="241">
        <f>ROUND(I300*H300,2)</f>
        <v>0</v>
      </c>
      <c r="K300" s="237" t="s">
        <v>139</v>
      </c>
      <c r="L300" s="44"/>
      <c r="M300" s="242" t="s">
        <v>1</v>
      </c>
      <c r="N300" s="243" t="s">
        <v>38</v>
      </c>
      <c r="O300" s="91"/>
      <c r="P300" s="244">
        <f>O300*H300</f>
        <v>0</v>
      </c>
      <c r="Q300" s="244">
        <v>0</v>
      </c>
      <c r="R300" s="244">
        <f>Q300*H300</f>
        <v>0</v>
      </c>
      <c r="S300" s="244">
        <v>0</v>
      </c>
      <c r="T300" s="245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46" t="s">
        <v>140</v>
      </c>
      <c r="AT300" s="246" t="s">
        <v>135</v>
      </c>
      <c r="AU300" s="246" t="s">
        <v>83</v>
      </c>
      <c r="AY300" s="17" t="s">
        <v>133</v>
      </c>
      <c r="BE300" s="247">
        <f>IF(N300="základní",J300,0)</f>
        <v>0</v>
      </c>
      <c r="BF300" s="247">
        <f>IF(N300="snížená",J300,0)</f>
        <v>0</v>
      </c>
      <c r="BG300" s="247">
        <f>IF(N300="zákl. přenesená",J300,0)</f>
        <v>0</v>
      </c>
      <c r="BH300" s="247">
        <f>IF(N300="sníž. přenesená",J300,0)</f>
        <v>0</v>
      </c>
      <c r="BI300" s="247">
        <f>IF(N300="nulová",J300,0)</f>
        <v>0</v>
      </c>
      <c r="BJ300" s="17" t="s">
        <v>81</v>
      </c>
      <c r="BK300" s="247">
        <f>ROUND(I300*H300,2)</f>
        <v>0</v>
      </c>
      <c r="BL300" s="17" t="s">
        <v>140</v>
      </c>
      <c r="BM300" s="246" t="s">
        <v>391</v>
      </c>
    </row>
    <row r="301" spans="1:63" s="12" customFormat="1" ht="22.8" customHeight="1">
      <c r="A301" s="12"/>
      <c r="B301" s="219"/>
      <c r="C301" s="220"/>
      <c r="D301" s="221" t="s">
        <v>72</v>
      </c>
      <c r="E301" s="233" t="s">
        <v>392</v>
      </c>
      <c r="F301" s="233" t="s">
        <v>393</v>
      </c>
      <c r="G301" s="220"/>
      <c r="H301" s="220"/>
      <c r="I301" s="223"/>
      <c r="J301" s="234">
        <f>BK301</f>
        <v>0</v>
      </c>
      <c r="K301" s="220"/>
      <c r="L301" s="225"/>
      <c r="M301" s="226"/>
      <c r="N301" s="227"/>
      <c r="O301" s="227"/>
      <c r="P301" s="228">
        <f>SUM(P302:P307)</f>
        <v>0</v>
      </c>
      <c r="Q301" s="227"/>
      <c r="R301" s="228">
        <f>SUM(R302:R307)</f>
        <v>0</v>
      </c>
      <c r="S301" s="227"/>
      <c r="T301" s="229">
        <f>SUM(T302:T307)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30" t="s">
        <v>81</v>
      </c>
      <c r="AT301" s="231" t="s">
        <v>72</v>
      </c>
      <c r="AU301" s="231" t="s">
        <v>81</v>
      </c>
      <c r="AY301" s="230" t="s">
        <v>133</v>
      </c>
      <c r="BK301" s="232">
        <f>SUM(BK302:BK307)</f>
        <v>0</v>
      </c>
    </row>
    <row r="302" spans="1:65" s="2" customFormat="1" ht="24" customHeight="1">
      <c r="A302" s="38"/>
      <c r="B302" s="39"/>
      <c r="C302" s="235" t="s">
        <v>277</v>
      </c>
      <c r="D302" s="235" t="s">
        <v>135</v>
      </c>
      <c r="E302" s="236" t="s">
        <v>394</v>
      </c>
      <c r="F302" s="237" t="s">
        <v>395</v>
      </c>
      <c r="G302" s="238" t="s">
        <v>396</v>
      </c>
      <c r="H302" s="239">
        <v>97.068</v>
      </c>
      <c r="I302" s="240"/>
      <c r="J302" s="241">
        <f>ROUND(I302*H302,2)</f>
        <v>0</v>
      </c>
      <c r="K302" s="237" t="s">
        <v>139</v>
      </c>
      <c r="L302" s="44"/>
      <c r="M302" s="242" t="s">
        <v>1</v>
      </c>
      <c r="N302" s="243" t="s">
        <v>38</v>
      </c>
      <c r="O302" s="91"/>
      <c r="P302" s="244">
        <f>O302*H302</f>
        <v>0</v>
      </c>
      <c r="Q302" s="244">
        <v>0</v>
      </c>
      <c r="R302" s="244">
        <f>Q302*H302</f>
        <v>0</v>
      </c>
      <c r="S302" s="244">
        <v>0</v>
      </c>
      <c r="T302" s="245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46" t="s">
        <v>140</v>
      </c>
      <c r="AT302" s="246" t="s">
        <v>135</v>
      </c>
      <c r="AU302" s="246" t="s">
        <v>83</v>
      </c>
      <c r="AY302" s="17" t="s">
        <v>133</v>
      </c>
      <c r="BE302" s="247">
        <f>IF(N302="základní",J302,0)</f>
        <v>0</v>
      </c>
      <c r="BF302" s="247">
        <f>IF(N302="snížená",J302,0)</f>
        <v>0</v>
      </c>
      <c r="BG302" s="247">
        <f>IF(N302="zákl. přenesená",J302,0)</f>
        <v>0</v>
      </c>
      <c r="BH302" s="247">
        <f>IF(N302="sníž. přenesená",J302,0)</f>
        <v>0</v>
      </c>
      <c r="BI302" s="247">
        <f>IF(N302="nulová",J302,0)</f>
        <v>0</v>
      </c>
      <c r="BJ302" s="17" t="s">
        <v>81</v>
      </c>
      <c r="BK302" s="247">
        <f>ROUND(I302*H302,2)</f>
        <v>0</v>
      </c>
      <c r="BL302" s="17" t="s">
        <v>140</v>
      </c>
      <c r="BM302" s="246" t="s">
        <v>397</v>
      </c>
    </row>
    <row r="303" spans="1:65" s="2" customFormat="1" ht="24" customHeight="1">
      <c r="A303" s="38"/>
      <c r="B303" s="39"/>
      <c r="C303" s="235" t="s">
        <v>398</v>
      </c>
      <c r="D303" s="235" t="s">
        <v>135</v>
      </c>
      <c r="E303" s="236" t="s">
        <v>399</v>
      </c>
      <c r="F303" s="237" t="s">
        <v>400</v>
      </c>
      <c r="G303" s="238" t="s">
        <v>396</v>
      </c>
      <c r="H303" s="239">
        <v>97.068</v>
      </c>
      <c r="I303" s="240"/>
      <c r="J303" s="241">
        <f>ROUND(I303*H303,2)</f>
        <v>0</v>
      </c>
      <c r="K303" s="237" t="s">
        <v>139</v>
      </c>
      <c r="L303" s="44"/>
      <c r="M303" s="242" t="s">
        <v>1</v>
      </c>
      <c r="N303" s="243" t="s">
        <v>38</v>
      </c>
      <c r="O303" s="91"/>
      <c r="P303" s="244">
        <f>O303*H303</f>
        <v>0</v>
      </c>
      <c r="Q303" s="244">
        <v>0</v>
      </c>
      <c r="R303" s="244">
        <f>Q303*H303</f>
        <v>0</v>
      </c>
      <c r="S303" s="244">
        <v>0</v>
      </c>
      <c r="T303" s="245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46" t="s">
        <v>140</v>
      </c>
      <c r="AT303" s="246" t="s">
        <v>135</v>
      </c>
      <c r="AU303" s="246" t="s">
        <v>83</v>
      </c>
      <c r="AY303" s="17" t="s">
        <v>133</v>
      </c>
      <c r="BE303" s="247">
        <f>IF(N303="základní",J303,0)</f>
        <v>0</v>
      </c>
      <c r="BF303" s="247">
        <f>IF(N303="snížená",J303,0)</f>
        <v>0</v>
      </c>
      <c r="BG303" s="247">
        <f>IF(N303="zákl. přenesená",J303,0)</f>
        <v>0</v>
      </c>
      <c r="BH303" s="247">
        <f>IF(N303="sníž. přenesená",J303,0)</f>
        <v>0</v>
      </c>
      <c r="BI303" s="247">
        <f>IF(N303="nulová",J303,0)</f>
        <v>0</v>
      </c>
      <c r="BJ303" s="17" t="s">
        <v>81</v>
      </c>
      <c r="BK303" s="247">
        <f>ROUND(I303*H303,2)</f>
        <v>0</v>
      </c>
      <c r="BL303" s="17" t="s">
        <v>140</v>
      </c>
      <c r="BM303" s="246" t="s">
        <v>401</v>
      </c>
    </row>
    <row r="304" spans="1:65" s="2" customFormat="1" ht="24" customHeight="1">
      <c r="A304" s="38"/>
      <c r="B304" s="39"/>
      <c r="C304" s="235" t="s">
        <v>279</v>
      </c>
      <c r="D304" s="235" t="s">
        <v>135</v>
      </c>
      <c r="E304" s="236" t="s">
        <v>402</v>
      </c>
      <c r="F304" s="237" t="s">
        <v>403</v>
      </c>
      <c r="G304" s="238" t="s">
        <v>396</v>
      </c>
      <c r="H304" s="239">
        <v>1358.952</v>
      </c>
      <c r="I304" s="240"/>
      <c r="J304" s="241">
        <f>ROUND(I304*H304,2)</f>
        <v>0</v>
      </c>
      <c r="K304" s="237" t="s">
        <v>139</v>
      </c>
      <c r="L304" s="44"/>
      <c r="M304" s="242" t="s">
        <v>1</v>
      </c>
      <c r="N304" s="243" t="s">
        <v>38</v>
      </c>
      <c r="O304" s="91"/>
      <c r="P304" s="244">
        <f>O304*H304</f>
        <v>0</v>
      </c>
      <c r="Q304" s="244">
        <v>0</v>
      </c>
      <c r="R304" s="244">
        <f>Q304*H304</f>
        <v>0</v>
      </c>
      <c r="S304" s="244">
        <v>0</v>
      </c>
      <c r="T304" s="245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6" t="s">
        <v>140</v>
      </c>
      <c r="AT304" s="246" t="s">
        <v>135</v>
      </c>
      <c r="AU304" s="246" t="s">
        <v>83</v>
      </c>
      <c r="AY304" s="17" t="s">
        <v>133</v>
      </c>
      <c r="BE304" s="247">
        <f>IF(N304="základní",J304,0)</f>
        <v>0</v>
      </c>
      <c r="BF304" s="247">
        <f>IF(N304="snížená",J304,0)</f>
        <v>0</v>
      </c>
      <c r="BG304" s="247">
        <f>IF(N304="zákl. přenesená",J304,0)</f>
        <v>0</v>
      </c>
      <c r="BH304" s="247">
        <f>IF(N304="sníž. přenesená",J304,0)</f>
        <v>0</v>
      </c>
      <c r="BI304" s="247">
        <f>IF(N304="nulová",J304,0)</f>
        <v>0</v>
      </c>
      <c r="BJ304" s="17" t="s">
        <v>81</v>
      </c>
      <c r="BK304" s="247">
        <f>ROUND(I304*H304,2)</f>
        <v>0</v>
      </c>
      <c r="BL304" s="17" t="s">
        <v>140</v>
      </c>
      <c r="BM304" s="246" t="s">
        <v>404</v>
      </c>
    </row>
    <row r="305" spans="1:51" s="13" customFormat="1" ht="12">
      <c r="A305" s="13"/>
      <c r="B305" s="248"/>
      <c r="C305" s="249"/>
      <c r="D305" s="250" t="s">
        <v>141</v>
      </c>
      <c r="E305" s="251" t="s">
        <v>1</v>
      </c>
      <c r="F305" s="252" t="s">
        <v>405</v>
      </c>
      <c r="G305" s="249"/>
      <c r="H305" s="253">
        <v>1358.952</v>
      </c>
      <c r="I305" s="254"/>
      <c r="J305" s="249"/>
      <c r="K305" s="249"/>
      <c r="L305" s="255"/>
      <c r="M305" s="256"/>
      <c r="N305" s="257"/>
      <c r="O305" s="257"/>
      <c r="P305" s="257"/>
      <c r="Q305" s="257"/>
      <c r="R305" s="257"/>
      <c r="S305" s="257"/>
      <c r="T305" s="25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9" t="s">
        <v>141</v>
      </c>
      <c r="AU305" s="259" t="s">
        <v>83</v>
      </c>
      <c r="AV305" s="13" t="s">
        <v>83</v>
      </c>
      <c r="AW305" s="13" t="s">
        <v>30</v>
      </c>
      <c r="AX305" s="13" t="s">
        <v>73</v>
      </c>
      <c r="AY305" s="259" t="s">
        <v>133</v>
      </c>
    </row>
    <row r="306" spans="1:51" s="14" customFormat="1" ht="12">
      <c r="A306" s="14"/>
      <c r="B306" s="260"/>
      <c r="C306" s="261"/>
      <c r="D306" s="250" t="s">
        <v>141</v>
      </c>
      <c r="E306" s="262" t="s">
        <v>1</v>
      </c>
      <c r="F306" s="263" t="s">
        <v>143</v>
      </c>
      <c r="G306" s="261"/>
      <c r="H306" s="264">
        <v>1358.952</v>
      </c>
      <c r="I306" s="265"/>
      <c r="J306" s="261"/>
      <c r="K306" s="261"/>
      <c r="L306" s="266"/>
      <c r="M306" s="267"/>
      <c r="N306" s="268"/>
      <c r="O306" s="268"/>
      <c r="P306" s="268"/>
      <c r="Q306" s="268"/>
      <c r="R306" s="268"/>
      <c r="S306" s="268"/>
      <c r="T306" s="26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0" t="s">
        <v>141</v>
      </c>
      <c r="AU306" s="270" t="s">
        <v>83</v>
      </c>
      <c r="AV306" s="14" t="s">
        <v>140</v>
      </c>
      <c r="AW306" s="14" t="s">
        <v>30</v>
      </c>
      <c r="AX306" s="14" t="s">
        <v>81</v>
      </c>
      <c r="AY306" s="270" t="s">
        <v>133</v>
      </c>
    </row>
    <row r="307" spans="1:65" s="2" customFormat="1" ht="24" customHeight="1">
      <c r="A307" s="38"/>
      <c r="B307" s="39"/>
      <c r="C307" s="235" t="s">
        <v>406</v>
      </c>
      <c r="D307" s="235" t="s">
        <v>135</v>
      </c>
      <c r="E307" s="236" t="s">
        <v>407</v>
      </c>
      <c r="F307" s="237" t="s">
        <v>408</v>
      </c>
      <c r="G307" s="238" t="s">
        <v>396</v>
      </c>
      <c r="H307" s="239">
        <v>97.068</v>
      </c>
      <c r="I307" s="240"/>
      <c r="J307" s="241">
        <f>ROUND(I307*H307,2)</f>
        <v>0</v>
      </c>
      <c r="K307" s="237" t="s">
        <v>139</v>
      </c>
      <c r="L307" s="44"/>
      <c r="M307" s="242" t="s">
        <v>1</v>
      </c>
      <c r="N307" s="243" t="s">
        <v>38</v>
      </c>
      <c r="O307" s="91"/>
      <c r="P307" s="244">
        <f>O307*H307</f>
        <v>0</v>
      </c>
      <c r="Q307" s="244">
        <v>0</v>
      </c>
      <c r="R307" s="244">
        <f>Q307*H307</f>
        <v>0</v>
      </c>
      <c r="S307" s="244">
        <v>0</v>
      </c>
      <c r="T307" s="245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46" t="s">
        <v>140</v>
      </c>
      <c r="AT307" s="246" t="s">
        <v>135</v>
      </c>
      <c r="AU307" s="246" t="s">
        <v>83</v>
      </c>
      <c r="AY307" s="17" t="s">
        <v>133</v>
      </c>
      <c r="BE307" s="247">
        <f>IF(N307="základní",J307,0)</f>
        <v>0</v>
      </c>
      <c r="BF307" s="247">
        <f>IF(N307="snížená",J307,0)</f>
        <v>0</v>
      </c>
      <c r="BG307" s="247">
        <f>IF(N307="zákl. přenesená",J307,0)</f>
        <v>0</v>
      </c>
      <c r="BH307" s="247">
        <f>IF(N307="sníž. přenesená",J307,0)</f>
        <v>0</v>
      </c>
      <c r="BI307" s="247">
        <f>IF(N307="nulová",J307,0)</f>
        <v>0</v>
      </c>
      <c r="BJ307" s="17" t="s">
        <v>81</v>
      </c>
      <c r="BK307" s="247">
        <f>ROUND(I307*H307,2)</f>
        <v>0</v>
      </c>
      <c r="BL307" s="17" t="s">
        <v>140</v>
      </c>
      <c r="BM307" s="246" t="s">
        <v>409</v>
      </c>
    </row>
    <row r="308" spans="1:63" s="12" customFormat="1" ht="22.8" customHeight="1">
      <c r="A308" s="12"/>
      <c r="B308" s="219"/>
      <c r="C308" s="220"/>
      <c r="D308" s="221" t="s">
        <v>72</v>
      </c>
      <c r="E308" s="233" t="s">
        <v>410</v>
      </c>
      <c r="F308" s="233" t="s">
        <v>411</v>
      </c>
      <c r="G308" s="220"/>
      <c r="H308" s="220"/>
      <c r="I308" s="223"/>
      <c r="J308" s="234">
        <f>BK308</f>
        <v>0</v>
      </c>
      <c r="K308" s="220"/>
      <c r="L308" s="225"/>
      <c r="M308" s="226"/>
      <c r="N308" s="227"/>
      <c r="O308" s="227"/>
      <c r="P308" s="228">
        <f>P309</f>
        <v>0</v>
      </c>
      <c r="Q308" s="227"/>
      <c r="R308" s="228">
        <f>R309</f>
        <v>0</v>
      </c>
      <c r="S308" s="227"/>
      <c r="T308" s="229">
        <f>T309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30" t="s">
        <v>81</v>
      </c>
      <c r="AT308" s="231" t="s">
        <v>72</v>
      </c>
      <c r="AU308" s="231" t="s">
        <v>81</v>
      </c>
      <c r="AY308" s="230" t="s">
        <v>133</v>
      </c>
      <c r="BK308" s="232">
        <f>BK309</f>
        <v>0</v>
      </c>
    </row>
    <row r="309" spans="1:65" s="2" customFormat="1" ht="16.5" customHeight="1">
      <c r="A309" s="38"/>
      <c r="B309" s="39"/>
      <c r="C309" s="235" t="s">
        <v>284</v>
      </c>
      <c r="D309" s="235" t="s">
        <v>135</v>
      </c>
      <c r="E309" s="236" t="s">
        <v>412</v>
      </c>
      <c r="F309" s="237" t="s">
        <v>413</v>
      </c>
      <c r="G309" s="238" t="s">
        <v>396</v>
      </c>
      <c r="H309" s="239">
        <v>142.234</v>
      </c>
      <c r="I309" s="240"/>
      <c r="J309" s="241">
        <f>ROUND(I309*H309,2)</f>
        <v>0</v>
      </c>
      <c r="K309" s="237" t="s">
        <v>139</v>
      </c>
      <c r="L309" s="44"/>
      <c r="M309" s="242" t="s">
        <v>1</v>
      </c>
      <c r="N309" s="243" t="s">
        <v>38</v>
      </c>
      <c r="O309" s="91"/>
      <c r="P309" s="244">
        <f>O309*H309</f>
        <v>0</v>
      </c>
      <c r="Q309" s="244">
        <v>0</v>
      </c>
      <c r="R309" s="244">
        <f>Q309*H309</f>
        <v>0</v>
      </c>
      <c r="S309" s="244">
        <v>0</v>
      </c>
      <c r="T309" s="245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46" t="s">
        <v>140</v>
      </c>
      <c r="AT309" s="246" t="s">
        <v>135</v>
      </c>
      <c r="AU309" s="246" t="s">
        <v>83</v>
      </c>
      <c r="AY309" s="17" t="s">
        <v>133</v>
      </c>
      <c r="BE309" s="247">
        <f>IF(N309="základní",J309,0)</f>
        <v>0</v>
      </c>
      <c r="BF309" s="247">
        <f>IF(N309="snížená",J309,0)</f>
        <v>0</v>
      </c>
      <c r="BG309" s="247">
        <f>IF(N309="zákl. přenesená",J309,0)</f>
        <v>0</v>
      </c>
      <c r="BH309" s="247">
        <f>IF(N309="sníž. přenesená",J309,0)</f>
        <v>0</v>
      </c>
      <c r="BI309" s="247">
        <f>IF(N309="nulová",J309,0)</f>
        <v>0</v>
      </c>
      <c r="BJ309" s="17" t="s">
        <v>81</v>
      </c>
      <c r="BK309" s="247">
        <f>ROUND(I309*H309,2)</f>
        <v>0</v>
      </c>
      <c r="BL309" s="17" t="s">
        <v>140</v>
      </c>
      <c r="BM309" s="246" t="s">
        <v>414</v>
      </c>
    </row>
    <row r="310" spans="1:63" s="12" customFormat="1" ht="25.9" customHeight="1">
      <c r="A310" s="12"/>
      <c r="B310" s="219"/>
      <c r="C310" s="220"/>
      <c r="D310" s="221" t="s">
        <v>72</v>
      </c>
      <c r="E310" s="222" t="s">
        <v>415</v>
      </c>
      <c r="F310" s="222" t="s">
        <v>416</v>
      </c>
      <c r="G310" s="220"/>
      <c r="H310" s="220"/>
      <c r="I310" s="223"/>
      <c r="J310" s="224">
        <f>BK310</f>
        <v>0</v>
      </c>
      <c r="K310" s="220"/>
      <c r="L310" s="225"/>
      <c r="M310" s="226"/>
      <c r="N310" s="227"/>
      <c r="O310" s="227"/>
      <c r="P310" s="228">
        <f>P311+P326+P343+P370+P379+P381+P383+P389+P433+P462+P475</f>
        <v>0</v>
      </c>
      <c r="Q310" s="227"/>
      <c r="R310" s="228">
        <f>R311+R326+R343+R370+R379+R381+R383+R389+R433+R462+R475</f>
        <v>1.25543847</v>
      </c>
      <c r="S310" s="227"/>
      <c r="T310" s="229">
        <f>T311+T326+T343+T370+T379+T381+T383+T389+T433+T462+T475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30" t="s">
        <v>83</v>
      </c>
      <c r="AT310" s="231" t="s">
        <v>72</v>
      </c>
      <c r="AU310" s="231" t="s">
        <v>73</v>
      </c>
      <c r="AY310" s="230" t="s">
        <v>133</v>
      </c>
      <c r="BK310" s="232">
        <f>BK311+BK326+BK343+BK370+BK379+BK381+BK383+BK389+BK433+BK462+BK475</f>
        <v>0</v>
      </c>
    </row>
    <row r="311" spans="1:63" s="12" customFormat="1" ht="22.8" customHeight="1">
      <c r="A311" s="12"/>
      <c r="B311" s="219"/>
      <c r="C311" s="220"/>
      <c r="D311" s="221" t="s">
        <v>72</v>
      </c>
      <c r="E311" s="233" t="s">
        <v>417</v>
      </c>
      <c r="F311" s="233" t="s">
        <v>418</v>
      </c>
      <c r="G311" s="220"/>
      <c r="H311" s="220"/>
      <c r="I311" s="223"/>
      <c r="J311" s="234">
        <f>BK311</f>
        <v>0</v>
      </c>
      <c r="K311" s="220"/>
      <c r="L311" s="225"/>
      <c r="M311" s="226"/>
      <c r="N311" s="227"/>
      <c r="O311" s="227"/>
      <c r="P311" s="228">
        <f>SUM(P312:P325)</f>
        <v>0</v>
      </c>
      <c r="Q311" s="227"/>
      <c r="R311" s="228">
        <f>SUM(R312:R325)</f>
        <v>0</v>
      </c>
      <c r="S311" s="227"/>
      <c r="T311" s="229">
        <f>SUM(T312:T325)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30" t="s">
        <v>83</v>
      </c>
      <c r="AT311" s="231" t="s">
        <v>72</v>
      </c>
      <c r="AU311" s="231" t="s">
        <v>81</v>
      </c>
      <c r="AY311" s="230" t="s">
        <v>133</v>
      </c>
      <c r="BK311" s="232">
        <f>SUM(BK312:BK325)</f>
        <v>0</v>
      </c>
    </row>
    <row r="312" spans="1:65" s="2" customFormat="1" ht="24" customHeight="1">
      <c r="A312" s="38"/>
      <c r="B312" s="39"/>
      <c r="C312" s="235" t="s">
        <v>419</v>
      </c>
      <c r="D312" s="235" t="s">
        <v>135</v>
      </c>
      <c r="E312" s="236" t="s">
        <v>420</v>
      </c>
      <c r="F312" s="237" t="s">
        <v>421</v>
      </c>
      <c r="G312" s="238" t="s">
        <v>150</v>
      </c>
      <c r="H312" s="239">
        <v>215.793</v>
      </c>
      <c r="I312" s="240"/>
      <c r="J312" s="241">
        <f>ROUND(I312*H312,2)</f>
        <v>0</v>
      </c>
      <c r="K312" s="237" t="s">
        <v>139</v>
      </c>
      <c r="L312" s="44"/>
      <c r="M312" s="242" t="s">
        <v>1</v>
      </c>
      <c r="N312" s="243" t="s">
        <v>38</v>
      </c>
      <c r="O312" s="91"/>
      <c r="P312" s="244">
        <f>O312*H312</f>
        <v>0</v>
      </c>
      <c r="Q312" s="244">
        <v>0</v>
      </c>
      <c r="R312" s="244">
        <f>Q312*H312</f>
        <v>0</v>
      </c>
      <c r="S312" s="244">
        <v>0</v>
      </c>
      <c r="T312" s="245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46" t="s">
        <v>177</v>
      </c>
      <c r="AT312" s="246" t="s">
        <v>135</v>
      </c>
      <c r="AU312" s="246" t="s">
        <v>83</v>
      </c>
      <c r="AY312" s="17" t="s">
        <v>133</v>
      </c>
      <c r="BE312" s="247">
        <f>IF(N312="základní",J312,0)</f>
        <v>0</v>
      </c>
      <c r="BF312" s="247">
        <f>IF(N312="snížená",J312,0)</f>
        <v>0</v>
      </c>
      <c r="BG312" s="247">
        <f>IF(N312="zákl. přenesená",J312,0)</f>
        <v>0</v>
      </c>
      <c r="BH312" s="247">
        <f>IF(N312="sníž. přenesená",J312,0)</f>
        <v>0</v>
      </c>
      <c r="BI312" s="247">
        <f>IF(N312="nulová",J312,0)</f>
        <v>0</v>
      </c>
      <c r="BJ312" s="17" t="s">
        <v>81</v>
      </c>
      <c r="BK312" s="247">
        <f>ROUND(I312*H312,2)</f>
        <v>0</v>
      </c>
      <c r="BL312" s="17" t="s">
        <v>177</v>
      </c>
      <c r="BM312" s="246" t="s">
        <v>422</v>
      </c>
    </row>
    <row r="313" spans="1:51" s="13" customFormat="1" ht="12">
      <c r="A313" s="13"/>
      <c r="B313" s="248"/>
      <c r="C313" s="249"/>
      <c r="D313" s="250" t="s">
        <v>141</v>
      </c>
      <c r="E313" s="251" t="s">
        <v>1</v>
      </c>
      <c r="F313" s="252" t="s">
        <v>423</v>
      </c>
      <c r="G313" s="249"/>
      <c r="H313" s="253">
        <v>215.793</v>
      </c>
      <c r="I313" s="254"/>
      <c r="J313" s="249"/>
      <c r="K313" s="249"/>
      <c r="L313" s="255"/>
      <c r="M313" s="256"/>
      <c r="N313" s="257"/>
      <c r="O313" s="257"/>
      <c r="P313" s="257"/>
      <c r="Q313" s="257"/>
      <c r="R313" s="257"/>
      <c r="S313" s="257"/>
      <c r="T313" s="25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9" t="s">
        <v>141</v>
      </c>
      <c r="AU313" s="259" t="s">
        <v>83</v>
      </c>
      <c r="AV313" s="13" t="s">
        <v>83</v>
      </c>
      <c r="AW313" s="13" t="s">
        <v>30</v>
      </c>
      <c r="AX313" s="13" t="s">
        <v>73</v>
      </c>
      <c r="AY313" s="259" t="s">
        <v>133</v>
      </c>
    </row>
    <row r="314" spans="1:51" s="14" customFormat="1" ht="12">
      <c r="A314" s="14"/>
      <c r="B314" s="260"/>
      <c r="C314" s="261"/>
      <c r="D314" s="250" t="s">
        <v>141</v>
      </c>
      <c r="E314" s="262" t="s">
        <v>1</v>
      </c>
      <c r="F314" s="263" t="s">
        <v>143</v>
      </c>
      <c r="G314" s="261"/>
      <c r="H314" s="264">
        <v>215.793</v>
      </c>
      <c r="I314" s="265"/>
      <c r="J314" s="261"/>
      <c r="K314" s="261"/>
      <c r="L314" s="266"/>
      <c r="M314" s="267"/>
      <c r="N314" s="268"/>
      <c r="O314" s="268"/>
      <c r="P314" s="268"/>
      <c r="Q314" s="268"/>
      <c r="R314" s="268"/>
      <c r="S314" s="268"/>
      <c r="T314" s="26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0" t="s">
        <v>141</v>
      </c>
      <c r="AU314" s="270" t="s">
        <v>83</v>
      </c>
      <c r="AV314" s="14" t="s">
        <v>140</v>
      </c>
      <c r="AW314" s="14" t="s">
        <v>30</v>
      </c>
      <c r="AX314" s="14" t="s">
        <v>81</v>
      </c>
      <c r="AY314" s="270" t="s">
        <v>133</v>
      </c>
    </row>
    <row r="315" spans="1:65" s="2" customFormat="1" ht="16.5" customHeight="1">
      <c r="A315" s="38"/>
      <c r="B315" s="39"/>
      <c r="C315" s="271" t="s">
        <v>294</v>
      </c>
      <c r="D315" s="271" t="s">
        <v>159</v>
      </c>
      <c r="E315" s="272" t="s">
        <v>424</v>
      </c>
      <c r="F315" s="273" t="s">
        <v>425</v>
      </c>
      <c r="G315" s="274" t="s">
        <v>396</v>
      </c>
      <c r="H315" s="275">
        <v>0.065</v>
      </c>
      <c r="I315" s="276"/>
      <c r="J315" s="277">
        <f>ROUND(I315*H315,2)</f>
        <v>0</v>
      </c>
      <c r="K315" s="273" t="s">
        <v>139</v>
      </c>
      <c r="L315" s="278"/>
      <c r="M315" s="279" t="s">
        <v>1</v>
      </c>
      <c r="N315" s="280" t="s">
        <v>38</v>
      </c>
      <c r="O315" s="91"/>
      <c r="P315" s="244">
        <f>O315*H315</f>
        <v>0</v>
      </c>
      <c r="Q315" s="244">
        <v>0</v>
      </c>
      <c r="R315" s="244">
        <f>Q315*H315</f>
        <v>0</v>
      </c>
      <c r="S315" s="244">
        <v>0</v>
      </c>
      <c r="T315" s="245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46" t="s">
        <v>211</v>
      </c>
      <c r="AT315" s="246" t="s">
        <v>159</v>
      </c>
      <c r="AU315" s="246" t="s">
        <v>83</v>
      </c>
      <c r="AY315" s="17" t="s">
        <v>133</v>
      </c>
      <c r="BE315" s="247">
        <f>IF(N315="základní",J315,0)</f>
        <v>0</v>
      </c>
      <c r="BF315" s="247">
        <f>IF(N315="snížená",J315,0)</f>
        <v>0</v>
      </c>
      <c r="BG315" s="247">
        <f>IF(N315="zákl. přenesená",J315,0)</f>
        <v>0</v>
      </c>
      <c r="BH315" s="247">
        <f>IF(N315="sníž. přenesená",J315,0)</f>
        <v>0</v>
      </c>
      <c r="BI315" s="247">
        <f>IF(N315="nulová",J315,0)</f>
        <v>0</v>
      </c>
      <c r="BJ315" s="17" t="s">
        <v>81</v>
      </c>
      <c r="BK315" s="247">
        <f>ROUND(I315*H315,2)</f>
        <v>0</v>
      </c>
      <c r="BL315" s="17" t="s">
        <v>177</v>
      </c>
      <c r="BM315" s="246" t="s">
        <v>426</v>
      </c>
    </row>
    <row r="316" spans="1:51" s="13" customFormat="1" ht="12">
      <c r="A316" s="13"/>
      <c r="B316" s="248"/>
      <c r="C316" s="249"/>
      <c r="D316" s="250" t="s">
        <v>141</v>
      </c>
      <c r="E316" s="251" t="s">
        <v>1</v>
      </c>
      <c r="F316" s="252" t="s">
        <v>427</v>
      </c>
      <c r="G316" s="249"/>
      <c r="H316" s="253">
        <v>0.065</v>
      </c>
      <c r="I316" s="254"/>
      <c r="J316" s="249"/>
      <c r="K316" s="249"/>
      <c r="L316" s="255"/>
      <c r="M316" s="256"/>
      <c r="N316" s="257"/>
      <c r="O316" s="257"/>
      <c r="P316" s="257"/>
      <c r="Q316" s="257"/>
      <c r="R316" s="257"/>
      <c r="S316" s="257"/>
      <c r="T316" s="25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9" t="s">
        <v>141</v>
      </c>
      <c r="AU316" s="259" t="s">
        <v>83</v>
      </c>
      <c r="AV316" s="13" t="s">
        <v>83</v>
      </c>
      <c r="AW316" s="13" t="s">
        <v>30</v>
      </c>
      <c r="AX316" s="13" t="s">
        <v>73</v>
      </c>
      <c r="AY316" s="259" t="s">
        <v>133</v>
      </c>
    </row>
    <row r="317" spans="1:51" s="14" customFormat="1" ht="12">
      <c r="A317" s="14"/>
      <c r="B317" s="260"/>
      <c r="C317" s="261"/>
      <c r="D317" s="250" t="s">
        <v>141</v>
      </c>
      <c r="E317" s="262" t="s">
        <v>1</v>
      </c>
      <c r="F317" s="263" t="s">
        <v>143</v>
      </c>
      <c r="G317" s="261"/>
      <c r="H317" s="264">
        <v>0.065</v>
      </c>
      <c r="I317" s="265"/>
      <c r="J317" s="261"/>
      <c r="K317" s="261"/>
      <c r="L317" s="266"/>
      <c r="M317" s="267"/>
      <c r="N317" s="268"/>
      <c r="O317" s="268"/>
      <c r="P317" s="268"/>
      <c r="Q317" s="268"/>
      <c r="R317" s="268"/>
      <c r="S317" s="268"/>
      <c r="T317" s="26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0" t="s">
        <v>141</v>
      </c>
      <c r="AU317" s="270" t="s">
        <v>83</v>
      </c>
      <c r="AV317" s="14" t="s">
        <v>140</v>
      </c>
      <c r="AW317" s="14" t="s">
        <v>30</v>
      </c>
      <c r="AX317" s="14" t="s">
        <v>81</v>
      </c>
      <c r="AY317" s="270" t="s">
        <v>133</v>
      </c>
    </row>
    <row r="318" spans="1:65" s="2" customFormat="1" ht="24" customHeight="1">
      <c r="A318" s="38"/>
      <c r="B318" s="39"/>
      <c r="C318" s="235" t="s">
        <v>428</v>
      </c>
      <c r="D318" s="235" t="s">
        <v>135</v>
      </c>
      <c r="E318" s="236" t="s">
        <v>429</v>
      </c>
      <c r="F318" s="237" t="s">
        <v>430</v>
      </c>
      <c r="G318" s="238" t="s">
        <v>150</v>
      </c>
      <c r="H318" s="239">
        <v>215.793</v>
      </c>
      <c r="I318" s="240"/>
      <c r="J318" s="241">
        <f>ROUND(I318*H318,2)</f>
        <v>0</v>
      </c>
      <c r="K318" s="237" t="s">
        <v>139</v>
      </c>
      <c r="L318" s="44"/>
      <c r="M318" s="242" t="s">
        <v>1</v>
      </c>
      <c r="N318" s="243" t="s">
        <v>38</v>
      </c>
      <c r="O318" s="91"/>
      <c r="P318" s="244">
        <f>O318*H318</f>
        <v>0</v>
      </c>
      <c r="Q318" s="244">
        <v>0</v>
      </c>
      <c r="R318" s="244">
        <f>Q318*H318</f>
        <v>0</v>
      </c>
      <c r="S318" s="244">
        <v>0</v>
      </c>
      <c r="T318" s="245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6" t="s">
        <v>177</v>
      </c>
      <c r="AT318" s="246" t="s">
        <v>135</v>
      </c>
      <c r="AU318" s="246" t="s">
        <v>83</v>
      </c>
      <c r="AY318" s="17" t="s">
        <v>133</v>
      </c>
      <c r="BE318" s="247">
        <f>IF(N318="základní",J318,0)</f>
        <v>0</v>
      </c>
      <c r="BF318" s="247">
        <f>IF(N318="snížená",J318,0)</f>
        <v>0</v>
      </c>
      <c r="BG318" s="247">
        <f>IF(N318="zákl. přenesená",J318,0)</f>
        <v>0</v>
      </c>
      <c r="BH318" s="247">
        <f>IF(N318="sníž. přenesená",J318,0)</f>
        <v>0</v>
      </c>
      <c r="BI318" s="247">
        <f>IF(N318="nulová",J318,0)</f>
        <v>0</v>
      </c>
      <c r="BJ318" s="17" t="s">
        <v>81</v>
      </c>
      <c r="BK318" s="247">
        <f>ROUND(I318*H318,2)</f>
        <v>0</v>
      </c>
      <c r="BL318" s="17" t="s">
        <v>177</v>
      </c>
      <c r="BM318" s="246" t="s">
        <v>431</v>
      </c>
    </row>
    <row r="319" spans="1:51" s="13" customFormat="1" ht="12">
      <c r="A319" s="13"/>
      <c r="B319" s="248"/>
      <c r="C319" s="249"/>
      <c r="D319" s="250" t="s">
        <v>141</v>
      </c>
      <c r="E319" s="251" t="s">
        <v>1</v>
      </c>
      <c r="F319" s="252" t="s">
        <v>432</v>
      </c>
      <c r="G319" s="249"/>
      <c r="H319" s="253">
        <v>215.793</v>
      </c>
      <c r="I319" s="254"/>
      <c r="J319" s="249"/>
      <c r="K319" s="249"/>
      <c r="L319" s="255"/>
      <c r="M319" s="256"/>
      <c r="N319" s="257"/>
      <c r="O319" s="257"/>
      <c r="P319" s="257"/>
      <c r="Q319" s="257"/>
      <c r="R319" s="257"/>
      <c r="S319" s="257"/>
      <c r="T319" s="25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9" t="s">
        <v>141</v>
      </c>
      <c r="AU319" s="259" t="s">
        <v>83</v>
      </c>
      <c r="AV319" s="13" t="s">
        <v>83</v>
      </c>
      <c r="AW319" s="13" t="s">
        <v>30</v>
      </c>
      <c r="AX319" s="13" t="s">
        <v>73</v>
      </c>
      <c r="AY319" s="259" t="s">
        <v>133</v>
      </c>
    </row>
    <row r="320" spans="1:51" s="14" customFormat="1" ht="12">
      <c r="A320" s="14"/>
      <c r="B320" s="260"/>
      <c r="C320" s="261"/>
      <c r="D320" s="250" t="s">
        <v>141</v>
      </c>
      <c r="E320" s="262" t="s">
        <v>1</v>
      </c>
      <c r="F320" s="263" t="s">
        <v>143</v>
      </c>
      <c r="G320" s="261"/>
      <c r="H320" s="264">
        <v>215.793</v>
      </c>
      <c r="I320" s="265"/>
      <c r="J320" s="261"/>
      <c r="K320" s="261"/>
      <c r="L320" s="266"/>
      <c r="M320" s="267"/>
      <c r="N320" s="268"/>
      <c r="O320" s="268"/>
      <c r="P320" s="268"/>
      <c r="Q320" s="268"/>
      <c r="R320" s="268"/>
      <c r="S320" s="268"/>
      <c r="T320" s="26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0" t="s">
        <v>141</v>
      </c>
      <c r="AU320" s="270" t="s">
        <v>83</v>
      </c>
      <c r="AV320" s="14" t="s">
        <v>140</v>
      </c>
      <c r="AW320" s="14" t="s">
        <v>30</v>
      </c>
      <c r="AX320" s="14" t="s">
        <v>81</v>
      </c>
      <c r="AY320" s="270" t="s">
        <v>133</v>
      </c>
    </row>
    <row r="321" spans="1:65" s="2" customFormat="1" ht="24" customHeight="1">
      <c r="A321" s="38"/>
      <c r="B321" s="39"/>
      <c r="C321" s="235" t="s">
        <v>299</v>
      </c>
      <c r="D321" s="235" t="s">
        <v>135</v>
      </c>
      <c r="E321" s="236" t="s">
        <v>433</v>
      </c>
      <c r="F321" s="237" t="s">
        <v>434</v>
      </c>
      <c r="G321" s="238" t="s">
        <v>150</v>
      </c>
      <c r="H321" s="239">
        <v>109.61</v>
      </c>
      <c r="I321" s="240"/>
      <c r="J321" s="241">
        <f>ROUND(I321*H321,2)</f>
        <v>0</v>
      </c>
      <c r="K321" s="237" t="s">
        <v>139</v>
      </c>
      <c r="L321" s="44"/>
      <c r="M321" s="242" t="s">
        <v>1</v>
      </c>
      <c r="N321" s="243" t="s">
        <v>38</v>
      </c>
      <c r="O321" s="91"/>
      <c r="P321" s="244">
        <f>O321*H321</f>
        <v>0</v>
      </c>
      <c r="Q321" s="244">
        <v>0</v>
      </c>
      <c r="R321" s="244">
        <f>Q321*H321</f>
        <v>0</v>
      </c>
      <c r="S321" s="244">
        <v>0</v>
      </c>
      <c r="T321" s="245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46" t="s">
        <v>177</v>
      </c>
      <c r="AT321" s="246" t="s">
        <v>135</v>
      </c>
      <c r="AU321" s="246" t="s">
        <v>83</v>
      </c>
      <c r="AY321" s="17" t="s">
        <v>133</v>
      </c>
      <c r="BE321" s="247">
        <f>IF(N321="základní",J321,0)</f>
        <v>0</v>
      </c>
      <c r="BF321" s="247">
        <f>IF(N321="snížená",J321,0)</f>
        <v>0</v>
      </c>
      <c r="BG321" s="247">
        <f>IF(N321="zákl. přenesená",J321,0)</f>
        <v>0</v>
      </c>
      <c r="BH321" s="247">
        <f>IF(N321="sníž. přenesená",J321,0)</f>
        <v>0</v>
      </c>
      <c r="BI321" s="247">
        <f>IF(N321="nulová",J321,0)</f>
        <v>0</v>
      </c>
      <c r="BJ321" s="17" t="s">
        <v>81</v>
      </c>
      <c r="BK321" s="247">
        <f>ROUND(I321*H321,2)</f>
        <v>0</v>
      </c>
      <c r="BL321" s="17" t="s">
        <v>177</v>
      </c>
      <c r="BM321" s="246" t="s">
        <v>435</v>
      </c>
    </row>
    <row r="322" spans="1:65" s="2" customFormat="1" ht="16.5" customHeight="1">
      <c r="A322" s="38"/>
      <c r="B322" s="39"/>
      <c r="C322" s="271" t="s">
        <v>436</v>
      </c>
      <c r="D322" s="271" t="s">
        <v>159</v>
      </c>
      <c r="E322" s="272" t="s">
        <v>437</v>
      </c>
      <c r="F322" s="273" t="s">
        <v>438</v>
      </c>
      <c r="G322" s="274" t="s">
        <v>150</v>
      </c>
      <c r="H322" s="275">
        <v>131.532</v>
      </c>
      <c r="I322" s="276"/>
      <c r="J322" s="277">
        <f>ROUND(I322*H322,2)</f>
        <v>0</v>
      </c>
      <c r="K322" s="273" t="s">
        <v>139</v>
      </c>
      <c r="L322" s="278"/>
      <c r="M322" s="279" t="s">
        <v>1</v>
      </c>
      <c r="N322" s="280" t="s">
        <v>38</v>
      </c>
      <c r="O322" s="91"/>
      <c r="P322" s="244">
        <f>O322*H322</f>
        <v>0</v>
      </c>
      <c r="Q322" s="244">
        <v>0</v>
      </c>
      <c r="R322" s="244">
        <f>Q322*H322</f>
        <v>0</v>
      </c>
      <c r="S322" s="244">
        <v>0</v>
      </c>
      <c r="T322" s="245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46" t="s">
        <v>211</v>
      </c>
      <c r="AT322" s="246" t="s">
        <v>159</v>
      </c>
      <c r="AU322" s="246" t="s">
        <v>83</v>
      </c>
      <c r="AY322" s="17" t="s">
        <v>133</v>
      </c>
      <c r="BE322" s="247">
        <f>IF(N322="základní",J322,0)</f>
        <v>0</v>
      </c>
      <c r="BF322" s="247">
        <f>IF(N322="snížená",J322,0)</f>
        <v>0</v>
      </c>
      <c r="BG322" s="247">
        <f>IF(N322="zákl. přenesená",J322,0)</f>
        <v>0</v>
      </c>
      <c r="BH322" s="247">
        <f>IF(N322="sníž. přenesená",J322,0)</f>
        <v>0</v>
      </c>
      <c r="BI322" s="247">
        <f>IF(N322="nulová",J322,0)</f>
        <v>0</v>
      </c>
      <c r="BJ322" s="17" t="s">
        <v>81</v>
      </c>
      <c r="BK322" s="247">
        <f>ROUND(I322*H322,2)</f>
        <v>0</v>
      </c>
      <c r="BL322" s="17" t="s">
        <v>177</v>
      </c>
      <c r="BM322" s="246" t="s">
        <v>439</v>
      </c>
    </row>
    <row r="323" spans="1:51" s="13" customFormat="1" ht="12">
      <c r="A323" s="13"/>
      <c r="B323" s="248"/>
      <c r="C323" s="249"/>
      <c r="D323" s="250" t="s">
        <v>141</v>
      </c>
      <c r="E323" s="251" t="s">
        <v>1</v>
      </c>
      <c r="F323" s="252" t="s">
        <v>440</v>
      </c>
      <c r="G323" s="249"/>
      <c r="H323" s="253">
        <v>131.532</v>
      </c>
      <c r="I323" s="254"/>
      <c r="J323" s="249"/>
      <c r="K323" s="249"/>
      <c r="L323" s="255"/>
      <c r="M323" s="256"/>
      <c r="N323" s="257"/>
      <c r="O323" s="257"/>
      <c r="P323" s="257"/>
      <c r="Q323" s="257"/>
      <c r="R323" s="257"/>
      <c r="S323" s="257"/>
      <c r="T323" s="25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9" t="s">
        <v>141</v>
      </c>
      <c r="AU323" s="259" t="s">
        <v>83</v>
      </c>
      <c r="AV323" s="13" t="s">
        <v>83</v>
      </c>
      <c r="AW323" s="13" t="s">
        <v>30</v>
      </c>
      <c r="AX323" s="13" t="s">
        <v>73</v>
      </c>
      <c r="AY323" s="259" t="s">
        <v>133</v>
      </c>
    </row>
    <row r="324" spans="1:51" s="14" customFormat="1" ht="12">
      <c r="A324" s="14"/>
      <c r="B324" s="260"/>
      <c r="C324" s="261"/>
      <c r="D324" s="250" t="s">
        <v>141</v>
      </c>
      <c r="E324" s="262" t="s">
        <v>1</v>
      </c>
      <c r="F324" s="263" t="s">
        <v>143</v>
      </c>
      <c r="G324" s="261"/>
      <c r="H324" s="264">
        <v>131.532</v>
      </c>
      <c r="I324" s="265"/>
      <c r="J324" s="261"/>
      <c r="K324" s="261"/>
      <c r="L324" s="266"/>
      <c r="M324" s="267"/>
      <c r="N324" s="268"/>
      <c r="O324" s="268"/>
      <c r="P324" s="268"/>
      <c r="Q324" s="268"/>
      <c r="R324" s="268"/>
      <c r="S324" s="268"/>
      <c r="T324" s="26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0" t="s">
        <v>141</v>
      </c>
      <c r="AU324" s="270" t="s">
        <v>83</v>
      </c>
      <c r="AV324" s="14" t="s">
        <v>140</v>
      </c>
      <c r="AW324" s="14" t="s">
        <v>30</v>
      </c>
      <c r="AX324" s="14" t="s">
        <v>81</v>
      </c>
      <c r="AY324" s="270" t="s">
        <v>133</v>
      </c>
    </row>
    <row r="325" spans="1:65" s="2" customFormat="1" ht="24" customHeight="1">
      <c r="A325" s="38"/>
      <c r="B325" s="39"/>
      <c r="C325" s="235" t="s">
        <v>302</v>
      </c>
      <c r="D325" s="235" t="s">
        <v>135</v>
      </c>
      <c r="E325" s="236" t="s">
        <v>441</v>
      </c>
      <c r="F325" s="237" t="s">
        <v>442</v>
      </c>
      <c r="G325" s="238" t="s">
        <v>443</v>
      </c>
      <c r="H325" s="291"/>
      <c r="I325" s="240"/>
      <c r="J325" s="241">
        <f>ROUND(I325*H325,2)</f>
        <v>0</v>
      </c>
      <c r="K325" s="237" t="s">
        <v>139</v>
      </c>
      <c r="L325" s="44"/>
      <c r="M325" s="242" t="s">
        <v>1</v>
      </c>
      <c r="N325" s="243" t="s">
        <v>38</v>
      </c>
      <c r="O325" s="91"/>
      <c r="P325" s="244">
        <f>O325*H325</f>
        <v>0</v>
      </c>
      <c r="Q325" s="244">
        <v>0</v>
      </c>
      <c r="R325" s="244">
        <f>Q325*H325</f>
        <v>0</v>
      </c>
      <c r="S325" s="244">
        <v>0</v>
      </c>
      <c r="T325" s="245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46" t="s">
        <v>177</v>
      </c>
      <c r="AT325" s="246" t="s">
        <v>135</v>
      </c>
      <c r="AU325" s="246" t="s">
        <v>83</v>
      </c>
      <c r="AY325" s="17" t="s">
        <v>133</v>
      </c>
      <c r="BE325" s="247">
        <f>IF(N325="základní",J325,0)</f>
        <v>0</v>
      </c>
      <c r="BF325" s="247">
        <f>IF(N325="snížená",J325,0)</f>
        <v>0</v>
      </c>
      <c r="BG325" s="247">
        <f>IF(N325="zákl. přenesená",J325,0)</f>
        <v>0</v>
      </c>
      <c r="BH325" s="247">
        <f>IF(N325="sníž. přenesená",J325,0)</f>
        <v>0</v>
      </c>
      <c r="BI325" s="247">
        <f>IF(N325="nulová",J325,0)</f>
        <v>0</v>
      </c>
      <c r="BJ325" s="17" t="s">
        <v>81</v>
      </c>
      <c r="BK325" s="247">
        <f>ROUND(I325*H325,2)</f>
        <v>0</v>
      </c>
      <c r="BL325" s="17" t="s">
        <v>177</v>
      </c>
      <c r="BM325" s="246" t="s">
        <v>444</v>
      </c>
    </row>
    <row r="326" spans="1:63" s="12" customFormat="1" ht="22.8" customHeight="1">
      <c r="A326" s="12"/>
      <c r="B326" s="219"/>
      <c r="C326" s="220"/>
      <c r="D326" s="221" t="s">
        <v>72</v>
      </c>
      <c r="E326" s="233" t="s">
        <v>445</v>
      </c>
      <c r="F326" s="233" t="s">
        <v>446</v>
      </c>
      <c r="G326" s="220"/>
      <c r="H326" s="220"/>
      <c r="I326" s="223"/>
      <c r="J326" s="234">
        <f>BK326</f>
        <v>0</v>
      </c>
      <c r="K326" s="220"/>
      <c r="L326" s="225"/>
      <c r="M326" s="226"/>
      <c r="N326" s="227"/>
      <c r="O326" s="227"/>
      <c r="P326" s="228">
        <f>SUM(P327:P342)</f>
        <v>0</v>
      </c>
      <c r="Q326" s="227"/>
      <c r="R326" s="228">
        <f>SUM(R327:R342)</f>
        <v>0</v>
      </c>
      <c r="S326" s="227"/>
      <c r="T326" s="229">
        <f>SUM(T327:T342)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30" t="s">
        <v>83</v>
      </c>
      <c r="AT326" s="231" t="s">
        <v>72</v>
      </c>
      <c r="AU326" s="231" t="s">
        <v>81</v>
      </c>
      <c r="AY326" s="230" t="s">
        <v>133</v>
      </c>
      <c r="BK326" s="232">
        <f>SUM(BK327:BK342)</f>
        <v>0</v>
      </c>
    </row>
    <row r="327" spans="1:65" s="2" customFormat="1" ht="24" customHeight="1">
      <c r="A327" s="38"/>
      <c r="B327" s="39"/>
      <c r="C327" s="235" t="s">
        <v>447</v>
      </c>
      <c r="D327" s="235" t="s">
        <v>135</v>
      </c>
      <c r="E327" s="236" t="s">
        <v>448</v>
      </c>
      <c r="F327" s="237" t="s">
        <v>449</v>
      </c>
      <c r="G327" s="238" t="s">
        <v>150</v>
      </c>
      <c r="H327" s="239">
        <v>24.725</v>
      </c>
      <c r="I327" s="240"/>
      <c r="J327" s="241">
        <f>ROUND(I327*H327,2)</f>
        <v>0</v>
      </c>
      <c r="K327" s="237" t="s">
        <v>139</v>
      </c>
      <c r="L327" s="44"/>
      <c r="M327" s="242" t="s">
        <v>1</v>
      </c>
      <c r="N327" s="243" t="s">
        <v>38</v>
      </c>
      <c r="O327" s="91"/>
      <c r="P327" s="244">
        <f>O327*H327</f>
        <v>0</v>
      </c>
      <c r="Q327" s="244">
        <v>0</v>
      </c>
      <c r="R327" s="244">
        <f>Q327*H327</f>
        <v>0</v>
      </c>
      <c r="S327" s="244">
        <v>0</v>
      </c>
      <c r="T327" s="245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46" t="s">
        <v>177</v>
      </c>
      <c r="AT327" s="246" t="s">
        <v>135</v>
      </c>
      <c r="AU327" s="246" t="s">
        <v>83</v>
      </c>
      <c r="AY327" s="17" t="s">
        <v>133</v>
      </c>
      <c r="BE327" s="247">
        <f>IF(N327="základní",J327,0)</f>
        <v>0</v>
      </c>
      <c r="BF327" s="247">
        <f>IF(N327="snížená",J327,0)</f>
        <v>0</v>
      </c>
      <c r="BG327" s="247">
        <f>IF(N327="zákl. přenesená",J327,0)</f>
        <v>0</v>
      </c>
      <c r="BH327" s="247">
        <f>IF(N327="sníž. přenesená",J327,0)</f>
        <v>0</v>
      </c>
      <c r="BI327" s="247">
        <f>IF(N327="nulová",J327,0)</f>
        <v>0</v>
      </c>
      <c r="BJ327" s="17" t="s">
        <v>81</v>
      </c>
      <c r="BK327" s="247">
        <f>ROUND(I327*H327,2)</f>
        <v>0</v>
      </c>
      <c r="BL327" s="17" t="s">
        <v>177</v>
      </c>
      <c r="BM327" s="246" t="s">
        <v>450</v>
      </c>
    </row>
    <row r="328" spans="1:51" s="13" customFormat="1" ht="12">
      <c r="A328" s="13"/>
      <c r="B328" s="248"/>
      <c r="C328" s="249"/>
      <c r="D328" s="250" t="s">
        <v>141</v>
      </c>
      <c r="E328" s="251" t="s">
        <v>1</v>
      </c>
      <c r="F328" s="252" t="s">
        <v>451</v>
      </c>
      <c r="G328" s="249"/>
      <c r="H328" s="253">
        <v>24.725</v>
      </c>
      <c r="I328" s="254"/>
      <c r="J328" s="249"/>
      <c r="K328" s="249"/>
      <c r="L328" s="255"/>
      <c r="M328" s="256"/>
      <c r="N328" s="257"/>
      <c r="O328" s="257"/>
      <c r="P328" s="257"/>
      <c r="Q328" s="257"/>
      <c r="R328" s="257"/>
      <c r="S328" s="257"/>
      <c r="T328" s="25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9" t="s">
        <v>141</v>
      </c>
      <c r="AU328" s="259" t="s">
        <v>83</v>
      </c>
      <c r="AV328" s="13" t="s">
        <v>83</v>
      </c>
      <c r="AW328" s="13" t="s">
        <v>30</v>
      </c>
      <c r="AX328" s="13" t="s">
        <v>73</v>
      </c>
      <c r="AY328" s="259" t="s">
        <v>133</v>
      </c>
    </row>
    <row r="329" spans="1:51" s="14" customFormat="1" ht="12">
      <c r="A329" s="14"/>
      <c r="B329" s="260"/>
      <c r="C329" s="261"/>
      <c r="D329" s="250" t="s">
        <v>141</v>
      </c>
      <c r="E329" s="262" t="s">
        <v>1</v>
      </c>
      <c r="F329" s="263" t="s">
        <v>143</v>
      </c>
      <c r="G329" s="261"/>
      <c r="H329" s="264">
        <v>24.725</v>
      </c>
      <c r="I329" s="265"/>
      <c r="J329" s="261"/>
      <c r="K329" s="261"/>
      <c r="L329" s="266"/>
      <c r="M329" s="267"/>
      <c r="N329" s="268"/>
      <c r="O329" s="268"/>
      <c r="P329" s="268"/>
      <c r="Q329" s="268"/>
      <c r="R329" s="268"/>
      <c r="S329" s="268"/>
      <c r="T329" s="26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0" t="s">
        <v>141</v>
      </c>
      <c r="AU329" s="270" t="s">
        <v>83</v>
      </c>
      <c r="AV329" s="14" t="s">
        <v>140</v>
      </c>
      <c r="AW329" s="14" t="s">
        <v>30</v>
      </c>
      <c r="AX329" s="14" t="s">
        <v>81</v>
      </c>
      <c r="AY329" s="270" t="s">
        <v>133</v>
      </c>
    </row>
    <row r="330" spans="1:65" s="2" customFormat="1" ht="16.5" customHeight="1">
      <c r="A330" s="38"/>
      <c r="B330" s="39"/>
      <c r="C330" s="271" t="s">
        <v>306</v>
      </c>
      <c r="D330" s="271" t="s">
        <v>159</v>
      </c>
      <c r="E330" s="272" t="s">
        <v>452</v>
      </c>
      <c r="F330" s="273" t="s">
        <v>453</v>
      </c>
      <c r="G330" s="274" t="s">
        <v>150</v>
      </c>
      <c r="H330" s="275">
        <v>28.434</v>
      </c>
      <c r="I330" s="276"/>
      <c r="J330" s="277">
        <f>ROUND(I330*H330,2)</f>
        <v>0</v>
      </c>
      <c r="K330" s="273" t="s">
        <v>139</v>
      </c>
      <c r="L330" s="278"/>
      <c r="M330" s="279" t="s">
        <v>1</v>
      </c>
      <c r="N330" s="280" t="s">
        <v>38</v>
      </c>
      <c r="O330" s="91"/>
      <c r="P330" s="244">
        <f>O330*H330</f>
        <v>0</v>
      </c>
      <c r="Q330" s="244">
        <v>0</v>
      </c>
      <c r="R330" s="244">
        <f>Q330*H330</f>
        <v>0</v>
      </c>
      <c r="S330" s="244">
        <v>0</v>
      </c>
      <c r="T330" s="245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46" t="s">
        <v>211</v>
      </c>
      <c r="AT330" s="246" t="s">
        <v>159</v>
      </c>
      <c r="AU330" s="246" t="s">
        <v>83</v>
      </c>
      <c r="AY330" s="17" t="s">
        <v>133</v>
      </c>
      <c r="BE330" s="247">
        <f>IF(N330="základní",J330,0)</f>
        <v>0</v>
      </c>
      <c r="BF330" s="247">
        <f>IF(N330="snížená",J330,0)</f>
        <v>0</v>
      </c>
      <c r="BG330" s="247">
        <f>IF(N330="zákl. přenesená",J330,0)</f>
        <v>0</v>
      </c>
      <c r="BH330" s="247">
        <f>IF(N330="sníž. přenesená",J330,0)</f>
        <v>0</v>
      </c>
      <c r="BI330" s="247">
        <f>IF(N330="nulová",J330,0)</f>
        <v>0</v>
      </c>
      <c r="BJ330" s="17" t="s">
        <v>81</v>
      </c>
      <c r="BK330" s="247">
        <f>ROUND(I330*H330,2)</f>
        <v>0</v>
      </c>
      <c r="BL330" s="17" t="s">
        <v>177</v>
      </c>
      <c r="BM330" s="246" t="s">
        <v>454</v>
      </c>
    </row>
    <row r="331" spans="1:51" s="13" customFormat="1" ht="12">
      <c r="A331" s="13"/>
      <c r="B331" s="248"/>
      <c r="C331" s="249"/>
      <c r="D331" s="250" t="s">
        <v>141</v>
      </c>
      <c r="E331" s="251" t="s">
        <v>1</v>
      </c>
      <c r="F331" s="252" t="s">
        <v>455</v>
      </c>
      <c r="G331" s="249"/>
      <c r="H331" s="253">
        <v>28.434</v>
      </c>
      <c r="I331" s="254"/>
      <c r="J331" s="249"/>
      <c r="K331" s="249"/>
      <c r="L331" s="255"/>
      <c r="M331" s="256"/>
      <c r="N331" s="257"/>
      <c r="O331" s="257"/>
      <c r="P331" s="257"/>
      <c r="Q331" s="257"/>
      <c r="R331" s="257"/>
      <c r="S331" s="257"/>
      <c r="T331" s="25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9" t="s">
        <v>141</v>
      </c>
      <c r="AU331" s="259" t="s">
        <v>83</v>
      </c>
      <c r="AV331" s="13" t="s">
        <v>83</v>
      </c>
      <c r="AW331" s="13" t="s">
        <v>30</v>
      </c>
      <c r="AX331" s="13" t="s">
        <v>73</v>
      </c>
      <c r="AY331" s="259" t="s">
        <v>133</v>
      </c>
    </row>
    <row r="332" spans="1:51" s="14" customFormat="1" ht="12">
      <c r="A332" s="14"/>
      <c r="B332" s="260"/>
      <c r="C332" s="261"/>
      <c r="D332" s="250" t="s">
        <v>141</v>
      </c>
      <c r="E332" s="262" t="s">
        <v>1</v>
      </c>
      <c r="F332" s="263" t="s">
        <v>143</v>
      </c>
      <c r="G332" s="261"/>
      <c r="H332" s="264">
        <v>28.434</v>
      </c>
      <c r="I332" s="265"/>
      <c r="J332" s="261"/>
      <c r="K332" s="261"/>
      <c r="L332" s="266"/>
      <c r="M332" s="267"/>
      <c r="N332" s="268"/>
      <c r="O332" s="268"/>
      <c r="P332" s="268"/>
      <c r="Q332" s="268"/>
      <c r="R332" s="268"/>
      <c r="S332" s="268"/>
      <c r="T332" s="26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0" t="s">
        <v>141</v>
      </c>
      <c r="AU332" s="270" t="s">
        <v>83</v>
      </c>
      <c r="AV332" s="14" t="s">
        <v>140</v>
      </c>
      <c r="AW332" s="14" t="s">
        <v>30</v>
      </c>
      <c r="AX332" s="14" t="s">
        <v>81</v>
      </c>
      <c r="AY332" s="270" t="s">
        <v>133</v>
      </c>
    </row>
    <row r="333" spans="1:65" s="2" customFormat="1" ht="24" customHeight="1">
      <c r="A333" s="38"/>
      <c r="B333" s="39"/>
      <c r="C333" s="235" t="s">
        <v>456</v>
      </c>
      <c r="D333" s="235" t="s">
        <v>135</v>
      </c>
      <c r="E333" s="236" t="s">
        <v>457</v>
      </c>
      <c r="F333" s="237" t="s">
        <v>458</v>
      </c>
      <c r="G333" s="238" t="s">
        <v>150</v>
      </c>
      <c r="H333" s="239">
        <v>676.926</v>
      </c>
      <c r="I333" s="240"/>
      <c r="J333" s="241">
        <f>ROUND(I333*H333,2)</f>
        <v>0</v>
      </c>
      <c r="K333" s="237" t="s">
        <v>139</v>
      </c>
      <c r="L333" s="44"/>
      <c r="M333" s="242" t="s">
        <v>1</v>
      </c>
      <c r="N333" s="243" t="s">
        <v>38</v>
      </c>
      <c r="O333" s="91"/>
      <c r="P333" s="244">
        <f>O333*H333</f>
        <v>0</v>
      </c>
      <c r="Q333" s="244">
        <v>0</v>
      </c>
      <c r="R333" s="244">
        <f>Q333*H333</f>
        <v>0</v>
      </c>
      <c r="S333" s="244">
        <v>0</v>
      </c>
      <c r="T333" s="245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6" t="s">
        <v>177</v>
      </c>
      <c r="AT333" s="246" t="s">
        <v>135</v>
      </c>
      <c r="AU333" s="246" t="s">
        <v>83</v>
      </c>
      <c r="AY333" s="17" t="s">
        <v>133</v>
      </c>
      <c r="BE333" s="247">
        <f>IF(N333="základní",J333,0)</f>
        <v>0</v>
      </c>
      <c r="BF333" s="247">
        <f>IF(N333="snížená",J333,0)</f>
        <v>0</v>
      </c>
      <c r="BG333" s="247">
        <f>IF(N333="zákl. přenesená",J333,0)</f>
        <v>0</v>
      </c>
      <c r="BH333" s="247">
        <f>IF(N333="sníž. přenesená",J333,0)</f>
        <v>0</v>
      </c>
      <c r="BI333" s="247">
        <f>IF(N333="nulová",J333,0)</f>
        <v>0</v>
      </c>
      <c r="BJ333" s="17" t="s">
        <v>81</v>
      </c>
      <c r="BK333" s="247">
        <f>ROUND(I333*H333,2)</f>
        <v>0</v>
      </c>
      <c r="BL333" s="17" t="s">
        <v>177</v>
      </c>
      <c r="BM333" s="246" t="s">
        <v>459</v>
      </c>
    </row>
    <row r="334" spans="1:51" s="13" customFormat="1" ht="12">
      <c r="A334" s="13"/>
      <c r="B334" s="248"/>
      <c r="C334" s="249"/>
      <c r="D334" s="250" t="s">
        <v>141</v>
      </c>
      <c r="E334" s="251" t="s">
        <v>1</v>
      </c>
      <c r="F334" s="252" t="s">
        <v>460</v>
      </c>
      <c r="G334" s="249"/>
      <c r="H334" s="253">
        <v>676.926</v>
      </c>
      <c r="I334" s="254"/>
      <c r="J334" s="249"/>
      <c r="K334" s="249"/>
      <c r="L334" s="255"/>
      <c r="M334" s="256"/>
      <c r="N334" s="257"/>
      <c r="O334" s="257"/>
      <c r="P334" s="257"/>
      <c r="Q334" s="257"/>
      <c r="R334" s="257"/>
      <c r="S334" s="257"/>
      <c r="T334" s="25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9" t="s">
        <v>141</v>
      </c>
      <c r="AU334" s="259" t="s">
        <v>83</v>
      </c>
      <c r="AV334" s="13" t="s">
        <v>83</v>
      </c>
      <c r="AW334" s="13" t="s">
        <v>30</v>
      </c>
      <c r="AX334" s="13" t="s">
        <v>73</v>
      </c>
      <c r="AY334" s="259" t="s">
        <v>133</v>
      </c>
    </row>
    <row r="335" spans="1:51" s="14" customFormat="1" ht="12">
      <c r="A335" s="14"/>
      <c r="B335" s="260"/>
      <c r="C335" s="261"/>
      <c r="D335" s="250" t="s">
        <v>141</v>
      </c>
      <c r="E335" s="262" t="s">
        <v>1</v>
      </c>
      <c r="F335" s="263" t="s">
        <v>143</v>
      </c>
      <c r="G335" s="261"/>
      <c r="H335" s="264">
        <v>676.926</v>
      </c>
      <c r="I335" s="265"/>
      <c r="J335" s="261"/>
      <c r="K335" s="261"/>
      <c r="L335" s="266"/>
      <c r="M335" s="267"/>
      <c r="N335" s="268"/>
      <c r="O335" s="268"/>
      <c r="P335" s="268"/>
      <c r="Q335" s="268"/>
      <c r="R335" s="268"/>
      <c r="S335" s="268"/>
      <c r="T335" s="26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0" t="s">
        <v>141</v>
      </c>
      <c r="AU335" s="270" t="s">
        <v>83</v>
      </c>
      <c r="AV335" s="14" t="s">
        <v>140</v>
      </c>
      <c r="AW335" s="14" t="s">
        <v>30</v>
      </c>
      <c r="AX335" s="14" t="s">
        <v>81</v>
      </c>
      <c r="AY335" s="270" t="s">
        <v>133</v>
      </c>
    </row>
    <row r="336" spans="1:65" s="2" customFormat="1" ht="16.5" customHeight="1">
      <c r="A336" s="38"/>
      <c r="B336" s="39"/>
      <c r="C336" s="271" t="s">
        <v>309</v>
      </c>
      <c r="D336" s="271" t="s">
        <v>159</v>
      </c>
      <c r="E336" s="272" t="s">
        <v>452</v>
      </c>
      <c r="F336" s="273" t="s">
        <v>453</v>
      </c>
      <c r="G336" s="274" t="s">
        <v>150</v>
      </c>
      <c r="H336" s="275">
        <v>778.465</v>
      </c>
      <c r="I336" s="276"/>
      <c r="J336" s="277">
        <f>ROUND(I336*H336,2)</f>
        <v>0</v>
      </c>
      <c r="K336" s="273" t="s">
        <v>139</v>
      </c>
      <c r="L336" s="278"/>
      <c r="M336" s="279" t="s">
        <v>1</v>
      </c>
      <c r="N336" s="280" t="s">
        <v>38</v>
      </c>
      <c r="O336" s="91"/>
      <c r="P336" s="244">
        <f>O336*H336</f>
        <v>0</v>
      </c>
      <c r="Q336" s="244">
        <v>0</v>
      </c>
      <c r="R336" s="244">
        <f>Q336*H336</f>
        <v>0</v>
      </c>
      <c r="S336" s="244">
        <v>0</v>
      </c>
      <c r="T336" s="245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46" t="s">
        <v>211</v>
      </c>
      <c r="AT336" s="246" t="s">
        <v>159</v>
      </c>
      <c r="AU336" s="246" t="s">
        <v>83</v>
      </c>
      <c r="AY336" s="17" t="s">
        <v>133</v>
      </c>
      <c r="BE336" s="247">
        <f>IF(N336="základní",J336,0)</f>
        <v>0</v>
      </c>
      <c r="BF336" s="247">
        <f>IF(N336="snížená",J336,0)</f>
        <v>0</v>
      </c>
      <c r="BG336" s="247">
        <f>IF(N336="zákl. přenesená",J336,0)</f>
        <v>0</v>
      </c>
      <c r="BH336" s="247">
        <f>IF(N336="sníž. přenesená",J336,0)</f>
        <v>0</v>
      </c>
      <c r="BI336" s="247">
        <f>IF(N336="nulová",J336,0)</f>
        <v>0</v>
      </c>
      <c r="BJ336" s="17" t="s">
        <v>81</v>
      </c>
      <c r="BK336" s="247">
        <f>ROUND(I336*H336,2)</f>
        <v>0</v>
      </c>
      <c r="BL336" s="17" t="s">
        <v>177</v>
      </c>
      <c r="BM336" s="246" t="s">
        <v>461</v>
      </c>
    </row>
    <row r="337" spans="1:51" s="13" customFormat="1" ht="12">
      <c r="A337" s="13"/>
      <c r="B337" s="248"/>
      <c r="C337" s="249"/>
      <c r="D337" s="250" t="s">
        <v>141</v>
      </c>
      <c r="E337" s="251" t="s">
        <v>1</v>
      </c>
      <c r="F337" s="252" t="s">
        <v>462</v>
      </c>
      <c r="G337" s="249"/>
      <c r="H337" s="253">
        <v>778.465</v>
      </c>
      <c r="I337" s="254"/>
      <c r="J337" s="249"/>
      <c r="K337" s="249"/>
      <c r="L337" s="255"/>
      <c r="M337" s="256"/>
      <c r="N337" s="257"/>
      <c r="O337" s="257"/>
      <c r="P337" s="257"/>
      <c r="Q337" s="257"/>
      <c r="R337" s="257"/>
      <c r="S337" s="257"/>
      <c r="T337" s="25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9" t="s">
        <v>141</v>
      </c>
      <c r="AU337" s="259" t="s">
        <v>83</v>
      </c>
      <c r="AV337" s="13" t="s">
        <v>83</v>
      </c>
      <c r="AW337" s="13" t="s">
        <v>30</v>
      </c>
      <c r="AX337" s="13" t="s">
        <v>73</v>
      </c>
      <c r="AY337" s="259" t="s">
        <v>133</v>
      </c>
    </row>
    <row r="338" spans="1:51" s="14" customFormat="1" ht="12">
      <c r="A338" s="14"/>
      <c r="B338" s="260"/>
      <c r="C338" s="261"/>
      <c r="D338" s="250" t="s">
        <v>141</v>
      </c>
      <c r="E338" s="262" t="s">
        <v>1</v>
      </c>
      <c r="F338" s="263" t="s">
        <v>143</v>
      </c>
      <c r="G338" s="261"/>
      <c r="H338" s="264">
        <v>778.465</v>
      </c>
      <c r="I338" s="265"/>
      <c r="J338" s="261"/>
      <c r="K338" s="261"/>
      <c r="L338" s="266"/>
      <c r="M338" s="267"/>
      <c r="N338" s="268"/>
      <c r="O338" s="268"/>
      <c r="P338" s="268"/>
      <c r="Q338" s="268"/>
      <c r="R338" s="268"/>
      <c r="S338" s="268"/>
      <c r="T338" s="26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0" t="s">
        <v>141</v>
      </c>
      <c r="AU338" s="270" t="s">
        <v>83</v>
      </c>
      <c r="AV338" s="14" t="s">
        <v>140</v>
      </c>
      <c r="AW338" s="14" t="s">
        <v>30</v>
      </c>
      <c r="AX338" s="14" t="s">
        <v>81</v>
      </c>
      <c r="AY338" s="270" t="s">
        <v>133</v>
      </c>
    </row>
    <row r="339" spans="1:65" s="2" customFormat="1" ht="24" customHeight="1">
      <c r="A339" s="38"/>
      <c r="B339" s="39"/>
      <c r="C339" s="235" t="s">
        <v>463</v>
      </c>
      <c r="D339" s="235" t="s">
        <v>135</v>
      </c>
      <c r="E339" s="236" t="s">
        <v>464</v>
      </c>
      <c r="F339" s="237" t="s">
        <v>465</v>
      </c>
      <c r="G339" s="238" t="s">
        <v>368</v>
      </c>
      <c r="H339" s="239">
        <v>3508.255</v>
      </c>
      <c r="I339" s="240"/>
      <c r="J339" s="241">
        <f>ROUND(I339*H339,2)</f>
        <v>0</v>
      </c>
      <c r="K339" s="237" t="s">
        <v>139</v>
      </c>
      <c r="L339" s="44"/>
      <c r="M339" s="242" t="s">
        <v>1</v>
      </c>
      <c r="N339" s="243" t="s">
        <v>38</v>
      </c>
      <c r="O339" s="91"/>
      <c r="P339" s="244">
        <f>O339*H339</f>
        <v>0</v>
      </c>
      <c r="Q339" s="244">
        <v>0</v>
      </c>
      <c r="R339" s="244">
        <f>Q339*H339</f>
        <v>0</v>
      </c>
      <c r="S339" s="244">
        <v>0</v>
      </c>
      <c r="T339" s="245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46" t="s">
        <v>177</v>
      </c>
      <c r="AT339" s="246" t="s">
        <v>135</v>
      </c>
      <c r="AU339" s="246" t="s">
        <v>83</v>
      </c>
      <c r="AY339" s="17" t="s">
        <v>133</v>
      </c>
      <c r="BE339" s="247">
        <f>IF(N339="základní",J339,0)</f>
        <v>0</v>
      </c>
      <c r="BF339" s="247">
        <f>IF(N339="snížená",J339,0)</f>
        <v>0</v>
      </c>
      <c r="BG339" s="247">
        <f>IF(N339="zákl. přenesená",J339,0)</f>
        <v>0</v>
      </c>
      <c r="BH339" s="247">
        <f>IF(N339="sníž. přenesená",J339,0)</f>
        <v>0</v>
      </c>
      <c r="BI339" s="247">
        <f>IF(N339="nulová",J339,0)</f>
        <v>0</v>
      </c>
      <c r="BJ339" s="17" t="s">
        <v>81</v>
      </c>
      <c r="BK339" s="247">
        <f>ROUND(I339*H339,2)</f>
        <v>0</v>
      </c>
      <c r="BL339" s="17" t="s">
        <v>177</v>
      </c>
      <c r="BM339" s="246" t="s">
        <v>466</v>
      </c>
    </row>
    <row r="340" spans="1:51" s="13" customFormat="1" ht="12">
      <c r="A340" s="13"/>
      <c r="B340" s="248"/>
      <c r="C340" s="249"/>
      <c r="D340" s="250" t="s">
        <v>141</v>
      </c>
      <c r="E340" s="251" t="s">
        <v>1</v>
      </c>
      <c r="F340" s="252" t="s">
        <v>467</v>
      </c>
      <c r="G340" s="249"/>
      <c r="H340" s="253">
        <v>3508.255</v>
      </c>
      <c r="I340" s="254"/>
      <c r="J340" s="249"/>
      <c r="K340" s="249"/>
      <c r="L340" s="255"/>
      <c r="M340" s="256"/>
      <c r="N340" s="257"/>
      <c r="O340" s="257"/>
      <c r="P340" s="257"/>
      <c r="Q340" s="257"/>
      <c r="R340" s="257"/>
      <c r="S340" s="257"/>
      <c r="T340" s="25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9" t="s">
        <v>141</v>
      </c>
      <c r="AU340" s="259" t="s">
        <v>83</v>
      </c>
      <c r="AV340" s="13" t="s">
        <v>83</v>
      </c>
      <c r="AW340" s="13" t="s">
        <v>30</v>
      </c>
      <c r="AX340" s="13" t="s">
        <v>73</v>
      </c>
      <c r="AY340" s="259" t="s">
        <v>133</v>
      </c>
    </row>
    <row r="341" spans="1:51" s="14" customFormat="1" ht="12">
      <c r="A341" s="14"/>
      <c r="B341" s="260"/>
      <c r="C341" s="261"/>
      <c r="D341" s="250" t="s">
        <v>141</v>
      </c>
      <c r="E341" s="262" t="s">
        <v>1</v>
      </c>
      <c r="F341" s="263" t="s">
        <v>143</v>
      </c>
      <c r="G341" s="261"/>
      <c r="H341" s="264">
        <v>3508.255</v>
      </c>
      <c r="I341" s="265"/>
      <c r="J341" s="261"/>
      <c r="K341" s="261"/>
      <c r="L341" s="266"/>
      <c r="M341" s="267"/>
      <c r="N341" s="268"/>
      <c r="O341" s="268"/>
      <c r="P341" s="268"/>
      <c r="Q341" s="268"/>
      <c r="R341" s="268"/>
      <c r="S341" s="268"/>
      <c r="T341" s="26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0" t="s">
        <v>141</v>
      </c>
      <c r="AU341" s="270" t="s">
        <v>83</v>
      </c>
      <c r="AV341" s="14" t="s">
        <v>140</v>
      </c>
      <c r="AW341" s="14" t="s">
        <v>30</v>
      </c>
      <c r="AX341" s="14" t="s">
        <v>81</v>
      </c>
      <c r="AY341" s="270" t="s">
        <v>133</v>
      </c>
    </row>
    <row r="342" spans="1:65" s="2" customFormat="1" ht="24" customHeight="1">
      <c r="A342" s="38"/>
      <c r="B342" s="39"/>
      <c r="C342" s="235" t="s">
        <v>315</v>
      </c>
      <c r="D342" s="235" t="s">
        <v>135</v>
      </c>
      <c r="E342" s="236" t="s">
        <v>468</v>
      </c>
      <c r="F342" s="237" t="s">
        <v>469</v>
      </c>
      <c r="G342" s="238" t="s">
        <v>443</v>
      </c>
      <c r="H342" s="291"/>
      <c r="I342" s="240"/>
      <c r="J342" s="241">
        <f>ROUND(I342*H342,2)</f>
        <v>0</v>
      </c>
      <c r="K342" s="237" t="s">
        <v>139</v>
      </c>
      <c r="L342" s="44"/>
      <c r="M342" s="242" t="s">
        <v>1</v>
      </c>
      <c r="N342" s="243" t="s">
        <v>38</v>
      </c>
      <c r="O342" s="91"/>
      <c r="P342" s="244">
        <f>O342*H342</f>
        <v>0</v>
      </c>
      <c r="Q342" s="244">
        <v>0</v>
      </c>
      <c r="R342" s="244">
        <f>Q342*H342</f>
        <v>0</v>
      </c>
      <c r="S342" s="244">
        <v>0</v>
      </c>
      <c r="T342" s="245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46" t="s">
        <v>177</v>
      </c>
      <c r="AT342" s="246" t="s">
        <v>135</v>
      </c>
      <c r="AU342" s="246" t="s">
        <v>83</v>
      </c>
      <c r="AY342" s="17" t="s">
        <v>133</v>
      </c>
      <c r="BE342" s="247">
        <f>IF(N342="základní",J342,0)</f>
        <v>0</v>
      </c>
      <c r="BF342" s="247">
        <f>IF(N342="snížená",J342,0)</f>
        <v>0</v>
      </c>
      <c r="BG342" s="247">
        <f>IF(N342="zákl. přenesená",J342,0)</f>
        <v>0</v>
      </c>
      <c r="BH342" s="247">
        <f>IF(N342="sníž. přenesená",J342,0)</f>
        <v>0</v>
      </c>
      <c r="BI342" s="247">
        <f>IF(N342="nulová",J342,0)</f>
        <v>0</v>
      </c>
      <c r="BJ342" s="17" t="s">
        <v>81</v>
      </c>
      <c r="BK342" s="247">
        <f>ROUND(I342*H342,2)</f>
        <v>0</v>
      </c>
      <c r="BL342" s="17" t="s">
        <v>177</v>
      </c>
      <c r="BM342" s="246" t="s">
        <v>470</v>
      </c>
    </row>
    <row r="343" spans="1:63" s="12" customFormat="1" ht="22.8" customHeight="1">
      <c r="A343" s="12"/>
      <c r="B343" s="219"/>
      <c r="C343" s="220"/>
      <c r="D343" s="221" t="s">
        <v>72</v>
      </c>
      <c r="E343" s="233" t="s">
        <v>471</v>
      </c>
      <c r="F343" s="233" t="s">
        <v>472</v>
      </c>
      <c r="G343" s="220"/>
      <c r="H343" s="220"/>
      <c r="I343" s="223"/>
      <c r="J343" s="234">
        <f>BK343</f>
        <v>0</v>
      </c>
      <c r="K343" s="220"/>
      <c r="L343" s="225"/>
      <c r="M343" s="226"/>
      <c r="N343" s="227"/>
      <c r="O343" s="227"/>
      <c r="P343" s="228">
        <f>SUM(P344:P369)</f>
        <v>0</v>
      </c>
      <c r="Q343" s="227"/>
      <c r="R343" s="228">
        <f>SUM(R344:R369)</f>
        <v>0</v>
      </c>
      <c r="S343" s="227"/>
      <c r="T343" s="229">
        <f>SUM(T344:T369)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30" t="s">
        <v>83</v>
      </c>
      <c r="AT343" s="231" t="s">
        <v>72</v>
      </c>
      <c r="AU343" s="231" t="s">
        <v>81</v>
      </c>
      <c r="AY343" s="230" t="s">
        <v>133</v>
      </c>
      <c r="BK343" s="232">
        <f>SUM(BK344:BK369)</f>
        <v>0</v>
      </c>
    </row>
    <row r="344" spans="1:65" s="2" customFormat="1" ht="24" customHeight="1">
      <c r="A344" s="38"/>
      <c r="B344" s="39"/>
      <c r="C344" s="235" t="s">
        <v>473</v>
      </c>
      <c r="D344" s="235" t="s">
        <v>135</v>
      </c>
      <c r="E344" s="236" t="s">
        <v>474</v>
      </c>
      <c r="F344" s="237" t="s">
        <v>475</v>
      </c>
      <c r="G344" s="238" t="s">
        <v>150</v>
      </c>
      <c r="H344" s="239">
        <v>51.536</v>
      </c>
      <c r="I344" s="240"/>
      <c r="J344" s="241">
        <f>ROUND(I344*H344,2)</f>
        <v>0</v>
      </c>
      <c r="K344" s="237" t="s">
        <v>139</v>
      </c>
      <c r="L344" s="44"/>
      <c r="M344" s="242" t="s">
        <v>1</v>
      </c>
      <c r="N344" s="243" t="s">
        <v>38</v>
      </c>
      <c r="O344" s="91"/>
      <c r="P344" s="244">
        <f>O344*H344</f>
        <v>0</v>
      </c>
      <c r="Q344" s="244">
        <v>0</v>
      </c>
      <c r="R344" s="244">
        <f>Q344*H344</f>
        <v>0</v>
      </c>
      <c r="S344" s="244">
        <v>0</v>
      </c>
      <c r="T344" s="245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46" t="s">
        <v>177</v>
      </c>
      <c r="AT344" s="246" t="s">
        <v>135</v>
      </c>
      <c r="AU344" s="246" t="s">
        <v>83</v>
      </c>
      <c r="AY344" s="17" t="s">
        <v>133</v>
      </c>
      <c r="BE344" s="247">
        <f>IF(N344="základní",J344,0)</f>
        <v>0</v>
      </c>
      <c r="BF344" s="247">
        <f>IF(N344="snížená",J344,0)</f>
        <v>0</v>
      </c>
      <c r="BG344" s="247">
        <f>IF(N344="zákl. přenesená",J344,0)</f>
        <v>0</v>
      </c>
      <c r="BH344" s="247">
        <f>IF(N344="sníž. přenesená",J344,0)</f>
        <v>0</v>
      </c>
      <c r="BI344" s="247">
        <f>IF(N344="nulová",J344,0)</f>
        <v>0</v>
      </c>
      <c r="BJ344" s="17" t="s">
        <v>81</v>
      </c>
      <c r="BK344" s="247">
        <f>ROUND(I344*H344,2)</f>
        <v>0</v>
      </c>
      <c r="BL344" s="17" t="s">
        <v>177</v>
      </c>
      <c r="BM344" s="246" t="s">
        <v>476</v>
      </c>
    </row>
    <row r="345" spans="1:51" s="13" customFormat="1" ht="12">
      <c r="A345" s="13"/>
      <c r="B345" s="248"/>
      <c r="C345" s="249"/>
      <c r="D345" s="250" t="s">
        <v>141</v>
      </c>
      <c r="E345" s="251" t="s">
        <v>1</v>
      </c>
      <c r="F345" s="252" t="s">
        <v>477</v>
      </c>
      <c r="G345" s="249"/>
      <c r="H345" s="253">
        <v>51.536</v>
      </c>
      <c r="I345" s="254"/>
      <c r="J345" s="249"/>
      <c r="K345" s="249"/>
      <c r="L345" s="255"/>
      <c r="M345" s="256"/>
      <c r="N345" s="257"/>
      <c r="O345" s="257"/>
      <c r="P345" s="257"/>
      <c r="Q345" s="257"/>
      <c r="R345" s="257"/>
      <c r="S345" s="257"/>
      <c r="T345" s="25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9" t="s">
        <v>141</v>
      </c>
      <c r="AU345" s="259" t="s">
        <v>83</v>
      </c>
      <c r="AV345" s="13" t="s">
        <v>83</v>
      </c>
      <c r="AW345" s="13" t="s">
        <v>30</v>
      </c>
      <c r="AX345" s="13" t="s">
        <v>73</v>
      </c>
      <c r="AY345" s="259" t="s">
        <v>133</v>
      </c>
    </row>
    <row r="346" spans="1:51" s="14" customFormat="1" ht="12">
      <c r="A346" s="14"/>
      <c r="B346" s="260"/>
      <c r="C346" s="261"/>
      <c r="D346" s="250" t="s">
        <v>141</v>
      </c>
      <c r="E346" s="262" t="s">
        <v>1</v>
      </c>
      <c r="F346" s="263" t="s">
        <v>143</v>
      </c>
      <c r="G346" s="261"/>
      <c r="H346" s="264">
        <v>51.536</v>
      </c>
      <c r="I346" s="265"/>
      <c r="J346" s="261"/>
      <c r="K346" s="261"/>
      <c r="L346" s="266"/>
      <c r="M346" s="267"/>
      <c r="N346" s="268"/>
      <c r="O346" s="268"/>
      <c r="P346" s="268"/>
      <c r="Q346" s="268"/>
      <c r="R346" s="268"/>
      <c r="S346" s="268"/>
      <c r="T346" s="26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0" t="s">
        <v>141</v>
      </c>
      <c r="AU346" s="270" t="s">
        <v>83</v>
      </c>
      <c r="AV346" s="14" t="s">
        <v>140</v>
      </c>
      <c r="AW346" s="14" t="s">
        <v>30</v>
      </c>
      <c r="AX346" s="14" t="s">
        <v>81</v>
      </c>
      <c r="AY346" s="270" t="s">
        <v>133</v>
      </c>
    </row>
    <row r="347" spans="1:65" s="2" customFormat="1" ht="24" customHeight="1">
      <c r="A347" s="38"/>
      <c r="B347" s="39"/>
      <c r="C347" s="271" t="s">
        <v>319</v>
      </c>
      <c r="D347" s="271" t="s">
        <v>159</v>
      </c>
      <c r="E347" s="272" t="s">
        <v>478</v>
      </c>
      <c r="F347" s="273" t="s">
        <v>479</v>
      </c>
      <c r="G347" s="274" t="s">
        <v>150</v>
      </c>
      <c r="H347" s="275">
        <v>52.567</v>
      </c>
      <c r="I347" s="276"/>
      <c r="J347" s="277">
        <f>ROUND(I347*H347,2)</f>
        <v>0</v>
      </c>
      <c r="K347" s="273" t="s">
        <v>139</v>
      </c>
      <c r="L347" s="278"/>
      <c r="M347" s="279" t="s">
        <v>1</v>
      </c>
      <c r="N347" s="280" t="s">
        <v>38</v>
      </c>
      <c r="O347" s="91"/>
      <c r="P347" s="244">
        <f>O347*H347</f>
        <v>0</v>
      </c>
      <c r="Q347" s="244">
        <v>0</v>
      </c>
      <c r="R347" s="244">
        <f>Q347*H347</f>
        <v>0</v>
      </c>
      <c r="S347" s="244">
        <v>0</v>
      </c>
      <c r="T347" s="245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46" t="s">
        <v>211</v>
      </c>
      <c r="AT347" s="246" t="s">
        <v>159</v>
      </c>
      <c r="AU347" s="246" t="s">
        <v>83</v>
      </c>
      <c r="AY347" s="17" t="s">
        <v>133</v>
      </c>
      <c r="BE347" s="247">
        <f>IF(N347="základní",J347,0)</f>
        <v>0</v>
      </c>
      <c r="BF347" s="247">
        <f>IF(N347="snížená",J347,0)</f>
        <v>0</v>
      </c>
      <c r="BG347" s="247">
        <f>IF(N347="zákl. přenesená",J347,0)</f>
        <v>0</v>
      </c>
      <c r="BH347" s="247">
        <f>IF(N347="sníž. přenesená",J347,0)</f>
        <v>0</v>
      </c>
      <c r="BI347" s="247">
        <f>IF(N347="nulová",J347,0)</f>
        <v>0</v>
      </c>
      <c r="BJ347" s="17" t="s">
        <v>81</v>
      </c>
      <c r="BK347" s="247">
        <f>ROUND(I347*H347,2)</f>
        <v>0</v>
      </c>
      <c r="BL347" s="17" t="s">
        <v>177</v>
      </c>
      <c r="BM347" s="246" t="s">
        <v>480</v>
      </c>
    </row>
    <row r="348" spans="1:51" s="13" customFormat="1" ht="12">
      <c r="A348" s="13"/>
      <c r="B348" s="248"/>
      <c r="C348" s="249"/>
      <c r="D348" s="250" t="s">
        <v>141</v>
      </c>
      <c r="E348" s="251" t="s">
        <v>1</v>
      </c>
      <c r="F348" s="252" t="s">
        <v>481</v>
      </c>
      <c r="G348" s="249"/>
      <c r="H348" s="253">
        <v>52.567</v>
      </c>
      <c r="I348" s="254"/>
      <c r="J348" s="249"/>
      <c r="K348" s="249"/>
      <c r="L348" s="255"/>
      <c r="M348" s="256"/>
      <c r="N348" s="257"/>
      <c r="O348" s="257"/>
      <c r="P348" s="257"/>
      <c r="Q348" s="257"/>
      <c r="R348" s="257"/>
      <c r="S348" s="257"/>
      <c r="T348" s="25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9" t="s">
        <v>141</v>
      </c>
      <c r="AU348" s="259" t="s">
        <v>83</v>
      </c>
      <c r="AV348" s="13" t="s">
        <v>83</v>
      </c>
      <c r="AW348" s="13" t="s">
        <v>30</v>
      </c>
      <c r="AX348" s="13" t="s">
        <v>73</v>
      </c>
      <c r="AY348" s="259" t="s">
        <v>133</v>
      </c>
    </row>
    <row r="349" spans="1:51" s="14" customFormat="1" ht="12">
      <c r="A349" s="14"/>
      <c r="B349" s="260"/>
      <c r="C349" s="261"/>
      <c r="D349" s="250" t="s">
        <v>141</v>
      </c>
      <c r="E349" s="262" t="s">
        <v>1</v>
      </c>
      <c r="F349" s="263" t="s">
        <v>143</v>
      </c>
      <c r="G349" s="261"/>
      <c r="H349" s="264">
        <v>52.567</v>
      </c>
      <c r="I349" s="265"/>
      <c r="J349" s="261"/>
      <c r="K349" s="261"/>
      <c r="L349" s="266"/>
      <c r="M349" s="267"/>
      <c r="N349" s="268"/>
      <c r="O349" s="268"/>
      <c r="P349" s="268"/>
      <c r="Q349" s="268"/>
      <c r="R349" s="268"/>
      <c r="S349" s="268"/>
      <c r="T349" s="26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0" t="s">
        <v>141</v>
      </c>
      <c r="AU349" s="270" t="s">
        <v>83</v>
      </c>
      <c r="AV349" s="14" t="s">
        <v>140</v>
      </c>
      <c r="AW349" s="14" t="s">
        <v>30</v>
      </c>
      <c r="AX349" s="14" t="s">
        <v>81</v>
      </c>
      <c r="AY349" s="270" t="s">
        <v>133</v>
      </c>
    </row>
    <row r="350" spans="1:65" s="2" customFormat="1" ht="24" customHeight="1">
      <c r="A350" s="38"/>
      <c r="B350" s="39"/>
      <c r="C350" s="235" t="s">
        <v>482</v>
      </c>
      <c r="D350" s="235" t="s">
        <v>135</v>
      </c>
      <c r="E350" s="236" t="s">
        <v>483</v>
      </c>
      <c r="F350" s="237" t="s">
        <v>484</v>
      </c>
      <c r="G350" s="238" t="s">
        <v>150</v>
      </c>
      <c r="H350" s="239">
        <v>57.978</v>
      </c>
      <c r="I350" s="240"/>
      <c r="J350" s="241">
        <f>ROUND(I350*H350,2)</f>
        <v>0</v>
      </c>
      <c r="K350" s="237" t="s">
        <v>139</v>
      </c>
      <c r="L350" s="44"/>
      <c r="M350" s="242" t="s">
        <v>1</v>
      </c>
      <c r="N350" s="243" t="s">
        <v>38</v>
      </c>
      <c r="O350" s="91"/>
      <c r="P350" s="244">
        <f>O350*H350</f>
        <v>0</v>
      </c>
      <c r="Q350" s="244">
        <v>0</v>
      </c>
      <c r="R350" s="244">
        <f>Q350*H350</f>
        <v>0</v>
      </c>
      <c r="S350" s="244">
        <v>0</v>
      </c>
      <c r="T350" s="245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46" t="s">
        <v>177</v>
      </c>
      <c r="AT350" s="246" t="s">
        <v>135</v>
      </c>
      <c r="AU350" s="246" t="s">
        <v>83</v>
      </c>
      <c r="AY350" s="17" t="s">
        <v>133</v>
      </c>
      <c r="BE350" s="247">
        <f>IF(N350="základní",J350,0)</f>
        <v>0</v>
      </c>
      <c r="BF350" s="247">
        <f>IF(N350="snížená",J350,0)</f>
        <v>0</v>
      </c>
      <c r="BG350" s="247">
        <f>IF(N350="zákl. přenesená",J350,0)</f>
        <v>0</v>
      </c>
      <c r="BH350" s="247">
        <f>IF(N350="sníž. přenesená",J350,0)</f>
        <v>0</v>
      </c>
      <c r="BI350" s="247">
        <f>IF(N350="nulová",J350,0)</f>
        <v>0</v>
      </c>
      <c r="BJ350" s="17" t="s">
        <v>81</v>
      </c>
      <c r="BK350" s="247">
        <f>ROUND(I350*H350,2)</f>
        <v>0</v>
      </c>
      <c r="BL350" s="17" t="s">
        <v>177</v>
      </c>
      <c r="BM350" s="246" t="s">
        <v>485</v>
      </c>
    </row>
    <row r="351" spans="1:51" s="13" customFormat="1" ht="12">
      <c r="A351" s="13"/>
      <c r="B351" s="248"/>
      <c r="C351" s="249"/>
      <c r="D351" s="250" t="s">
        <v>141</v>
      </c>
      <c r="E351" s="251" t="s">
        <v>1</v>
      </c>
      <c r="F351" s="252" t="s">
        <v>486</v>
      </c>
      <c r="G351" s="249"/>
      <c r="H351" s="253">
        <v>57.978</v>
      </c>
      <c r="I351" s="254"/>
      <c r="J351" s="249"/>
      <c r="K351" s="249"/>
      <c r="L351" s="255"/>
      <c r="M351" s="256"/>
      <c r="N351" s="257"/>
      <c r="O351" s="257"/>
      <c r="P351" s="257"/>
      <c r="Q351" s="257"/>
      <c r="R351" s="257"/>
      <c r="S351" s="257"/>
      <c r="T351" s="25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9" t="s">
        <v>141</v>
      </c>
      <c r="AU351" s="259" t="s">
        <v>83</v>
      </c>
      <c r="AV351" s="13" t="s">
        <v>83</v>
      </c>
      <c r="AW351" s="13" t="s">
        <v>30</v>
      </c>
      <c r="AX351" s="13" t="s">
        <v>73</v>
      </c>
      <c r="AY351" s="259" t="s">
        <v>133</v>
      </c>
    </row>
    <row r="352" spans="1:51" s="14" customFormat="1" ht="12">
      <c r="A352" s="14"/>
      <c r="B352" s="260"/>
      <c r="C352" s="261"/>
      <c r="D352" s="250" t="s">
        <v>141</v>
      </c>
      <c r="E352" s="262" t="s">
        <v>1</v>
      </c>
      <c r="F352" s="263" t="s">
        <v>143</v>
      </c>
      <c r="G352" s="261"/>
      <c r="H352" s="264">
        <v>57.978</v>
      </c>
      <c r="I352" s="265"/>
      <c r="J352" s="261"/>
      <c r="K352" s="261"/>
      <c r="L352" s="266"/>
      <c r="M352" s="267"/>
      <c r="N352" s="268"/>
      <c r="O352" s="268"/>
      <c r="P352" s="268"/>
      <c r="Q352" s="268"/>
      <c r="R352" s="268"/>
      <c r="S352" s="268"/>
      <c r="T352" s="26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0" t="s">
        <v>141</v>
      </c>
      <c r="AU352" s="270" t="s">
        <v>83</v>
      </c>
      <c r="AV352" s="14" t="s">
        <v>140</v>
      </c>
      <c r="AW352" s="14" t="s">
        <v>30</v>
      </c>
      <c r="AX352" s="14" t="s">
        <v>81</v>
      </c>
      <c r="AY352" s="270" t="s">
        <v>133</v>
      </c>
    </row>
    <row r="353" spans="1:65" s="2" customFormat="1" ht="24" customHeight="1">
      <c r="A353" s="38"/>
      <c r="B353" s="39"/>
      <c r="C353" s="271" t="s">
        <v>324</v>
      </c>
      <c r="D353" s="271" t="s">
        <v>159</v>
      </c>
      <c r="E353" s="272" t="s">
        <v>487</v>
      </c>
      <c r="F353" s="273" t="s">
        <v>488</v>
      </c>
      <c r="G353" s="274" t="s">
        <v>150</v>
      </c>
      <c r="H353" s="275">
        <v>59.138</v>
      </c>
      <c r="I353" s="276"/>
      <c r="J353" s="277">
        <f>ROUND(I353*H353,2)</f>
        <v>0</v>
      </c>
      <c r="K353" s="273" t="s">
        <v>139</v>
      </c>
      <c r="L353" s="278"/>
      <c r="M353" s="279" t="s">
        <v>1</v>
      </c>
      <c r="N353" s="280" t="s">
        <v>38</v>
      </c>
      <c r="O353" s="91"/>
      <c r="P353" s="244">
        <f>O353*H353</f>
        <v>0</v>
      </c>
      <c r="Q353" s="244">
        <v>0</v>
      </c>
      <c r="R353" s="244">
        <f>Q353*H353</f>
        <v>0</v>
      </c>
      <c r="S353" s="244">
        <v>0</v>
      </c>
      <c r="T353" s="245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46" t="s">
        <v>211</v>
      </c>
      <c r="AT353" s="246" t="s">
        <v>159</v>
      </c>
      <c r="AU353" s="246" t="s">
        <v>83</v>
      </c>
      <c r="AY353" s="17" t="s">
        <v>133</v>
      </c>
      <c r="BE353" s="247">
        <f>IF(N353="základní",J353,0)</f>
        <v>0</v>
      </c>
      <c r="BF353" s="247">
        <f>IF(N353="snížená",J353,0)</f>
        <v>0</v>
      </c>
      <c r="BG353" s="247">
        <f>IF(N353="zákl. přenesená",J353,0)</f>
        <v>0</v>
      </c>
      <c r="BH353" s="247">
        <f>IF(N353="sníž. přenesená",J353,0)</f>
        <v>0</v>
      </c>
      <c r="BI353" s="247">
        <f>IF(N353="nulová",J353,0)</f>
        <v>0</v>
      </c>
      <c r="BJ353" s="17" t="s">
        <v>81</v>
      </c>
      <c r="BK353" s="247">
        <f>ROUND(I353*H353,2)</f>
        <v>0</v>
      </c>
      <c r="BL353" s="17" t="s">
        <v>177</v>
      </c>
      <c r="BM353" s="246" t="s">
        <v>489</v>
      </c>
    </row>
    <row r="354" spans="1:51" s="13" customFormat="1" ht="12">
      <c r="A354" s="13"/>
      <c r="B354" s="248"/>
      <c r="C354" s="249"/>
      <c r="D354" s="250" t="s">
        <v>141</v>
      </c>
      <c r="E354" s="251" t="s">
        <v>1</v>
      </c>
      <c r="F354" s="252" t="s">
        <v>490</v>
      </c>
      <c r="G354" s="249"/>
      <c r="H354" s="253">
        <v>59.138</v>
      </c>
      <c r="I354" s="254"/>
      <c r="J354" s="249"/>
      <c r="K354" s="249"/>
      <c r="L354" s="255"/>
      <c r="M354" s="256"/>
      <c r="N354" s="257"/>
      <c r="O354" s="257"/>
      <c r="P354" s="257"/>
      <c r="Q354" s="257"/>
      <c r="R354" s="257"/>
      <c r="S354" s="257"/>
      <c r="T354" s="25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9" t="s">
        <v>141</v>
      </c>
      <c r="AU354" s="259" t="s">
        <v>83</v>
      </c>
      <c r="AV354" s="13" t="s">
        <v>83</v>
      </c>
      <c r="AW354" s="13" t="s">
        <v>30</v>
      </c>
      <c r="AX354" s="13" t="s">
        <v>73</v>
      </c>
      <c r="AY354" s="259" t="s">
        <v>133</v>
      </c>
    </row>
    <row r="355" spans="1:51" s="14" customFormat="1" ht="12">
      <c r="A355" s="14"/>
      <c r="B355" s="260"/>
      <c r="C355" s="261"/>
      <c r="D355" s="250" t="s">
        <v>141</v>
      </c>
      <c r="E355" s="262" t="s">
        <v>1</v>
      </c>
      <c r="F355" s="263" t="s">
        <v>143</v>
      </c>
      <c r="G355" s="261"/>
      <c r="H355" s="264">
        <v>59.138</v>
      </c>
      <c r="I355" s="265"/>
      <c r="J355" s="261"/>
      <c r="K355" s="261"/>
      <c r="L355" s="266"/>
      <c r="M355" s="267"/>
      <c r="N355" s="268"/>
      <c r="O355" s="268"/>
      <c r="P355" s="268"/>
      <c r="Q355" s="268"/>
      <c r="R355" s="268"/>
      <c r="S355" s="268"/>
      <c r="T355" s="26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0" t="s">
        <v>141</v>
      </c>
      <c r="AU355" s="270" t="s">
        <v>83</v>
      </c>
      <c r="AV355" s="14" t="s">
        <v>140</v>
      </c>
      <c r="AW355" s="14" t="s">
        <v>30</v>
      </c>
      <c r="AX355" s="14" t="s">
        <v>81</v>
      </c>
      <c r="AY355" s="270" t="s">
        <v>133</v>
      </c>
    </row>
    <row r="356" spans="1:65" s="2" customFormat="1" ht="24" customHeight="1">
      <c r="A356" s="38"/>
      <c r="B356" s="39"/>
      <c r="C356" s="235" t="s">
        <v>491</v>
      </c>
      <c r="D356" s="235" t="s">
        <v>135</v>
      </c>
      <c r="E356" s="236" t="s">
        <v>492</v>
      </c>
      <c r="F356" s="237" t="s">
        <v>493</v>
      </c>
      <c r="G356" s="238" t="s">
        <v>150</v>
      </c>
      <c r="H356" s="239">
        <v>1035.577</v>
      </c>
      <c r="I356" s="240"/>
      <c r="J356" s="241">
        <f>ROUND(I356*H356,2)</f>
        <v>0</v>
      </c>
      <c r="K356" s="237" t="s">
        <v>139</v>
      </c>
      <c r="L356" s="44"/>
      <c r="M356" s="242" t="s">
        <v>1</v>
      </c>
      <c r="N356" s="243" t="s">
        <v>38</v>
      </c>
      <c r="O356" s="91"/>
      <c r="P356" s="244">
        <f>O356*H356</f>
        <v>0</v>
      </c>
      <c r="Q356" s="244">
        <v>0</v>
      </c>
      <c r="R356" s="244">
        <f>Q356*H356</f>
        <v>0</v>
      </c>
      <c r="S356" s="244">
        <v>0</v>
      </c>
      <c r="T356" s="245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46" t="s">
        <v>177</v>
      </c>
      <c r="AT356" s="246" t="s">
        <v>135</v>
      </c>
      <c r="AU356" s="246" t="s">
        <v>83</v>
      </c>
      <c r="AY356" s="17" t="s">
        <v>133</v>
      </c>
      <c r="BE356" s="247">
        <f>IF(N356="základní",J356,0)</f>
        <v>0</v>
      </c>
      <c r="BF356" s="247">
        <f>IF(N356="snížená",J356,0)</f>
        <v>0</v>
      </c>
      <c r="BG356" s="247">
        <f>IF(N356="zákl. přenesená",J356,0)</f>
        <v>0</v>
      </c>
      <c r="BH356" s="247">
        <f>IF(N356="sníž. přenesená",J356,0)</f>
        <v>0</v>
      </c>
      <c r="BI356" s="247">
        <f>IF(N356="nulová",J356,0)</f>
        <v>0</v>
      </c>
      <c r="BJ356" s="17" t="s">
        <v>81</v>
      </c>
      <c r="BK356" s="247">
        <f>ROUND(I356*H356,2)</f>
        <v>0</v>
      </c>
      <c r="BL356" s="17" t="s">
        <v>177</v>
      </c>
      <c r="BM356" s="246" t="s">
        <v>494</v>
      </c>
    </row>
    <row r="357" spans="1:51" s="13" customFormat="1" ht="12">
      <c r="A357" s="13"/>
      <c r="B357" s="248"/>
      <c r="C357" s="249"/>
      <c r="D357" s="250" t="s">
        <v>141</v>
      </c>
      <c r="E357" s="251" t="s">
        <v>1</v>
      </c>
      <c r="F357" s="252" t="s">
        <v>495</v>
      </c>
      <c r="G357" s="249"/>
      <c r="H357" s="253">
        <v>1085.027</v>
      </c>
      <c r="I357" s="254"/>
      <c r="J357" s="249"/>
      <c r="K357" s="249"/>
      <c r="L357" s="255"/>
      <c r="M357" s="256"/>
      <c r="N357" s="257"/>
      <c r="O357" s="257"/>
      <c r="P357" s="257"/>
      <c r="Q357" s="257"/>
      <c r="R357" s="257"/>
      <c r="S357" s="257"/>
      <c r="T357" s="25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9" t="s">
        <v>141</v>
      </c>
      <c r="AU357" s="259" t="s">
        <v>83</v>
      </c>
      <c r="AV357" s="13" t="s">
        <v>83</v>
      </c>
      <c r="AW357" s="13" t="s">
        <v>30</v>
      </c>
      <c r="AX357" s="13" t="s">
        <v>73</v>
      </c>
      <c r="AY357" s="259" t="s">
        <v>133</v>
      </c>
    </row>
    <row r="358" spans="1:51" s="13" customFormat="1" ht="12">
      <c r="A358" s="13"/>
      <c r="B358" s="248"/>
      <c r="C358" s="249"/>
      <c r="D358" s="250" t="s">
        <v>141</v>
      </c>
      <c r="E358" s="251" t="s">
        <v>1</v>
      </c>
      <c r="F358" s="252" t="s">
        <v>496</v>
      </c>
      <c r="G358" s="249"/>
      <c r="H358" s="253">
        <v>-49.45</v>
      </c>
      <c r="I358" s="254"/>
      <c r="J358" s="249"/>
      <c r="K358" s="249"/>
      <c r="L358" s="255"/>
      <c r="M358" s="256"/>
      <c r="N358" s="257"/>
      <c r="O358" s="257"/>
      <c r="P358" s="257"/>
      <c r="Q358" s="257"/>
      <c r="R358" s="257"/>
      <c r="S358" s="257"/>
      <c r="T358" s="25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9" t="s">
        <v>141</v>
      </c>
      <c r="AU358" s="259" t="s">
        <v>83</v>
      </c>
      <c r="AV358" s="13" t="s">
        <v>83</v>
      </c>
      <c r="AW358" s="13" t="s">
        <v>30</v>
      </c>
      <c r="AX358" s="13" t="s">
        <v>73</v>
      </c>
      <c r="AY358" s="259" t="s">
        <v>133</v>
      </c>
    </row>
    <row r="359" spans="1:51" s="14" customFormat="1" ht="12">
      <c r="A359" s="14"/>
      <c r="B359" s="260"/>
      <c r="C359" s="261"/>
      <c r="D359" s="250" t="s">
        <v>141</v>
      </c>
      <c r="E359" s="262" t="s">
        <v>1</v>
      </c>
      <c r="F359" s="263" t="s">
        <v>143</v>
      </c>
      <c r="G359" s="261"/>
      <c r="H359" s="264">
        <v>1035.577</v>
      </c>
      <c r="I359" s="265"/>
      <c r="J359" s="261"/>
      <c r="K359" s="261"/>
      <c r="L359" s="266"/>
      <c r="M359" s="267"/>
      <c r="N359" s="268"/>
      <c r="O359" s="268"/>
      <c r="P359" s="268"/>
      <c r="Q359" s="268"/>
      <c r="R359" s="268"/>
      <c r="S359" s="268"/>
      <c r="T359" s="26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0" t="s">
        <v>141</v>
      </c>
      <c r="AU359" s="270" t="s">
        <v>83</v>
      </c>
      <c r="AV359" s="14" t="s">
        <v>140</v>
      </c>
      <c r="AW359" s="14" t="s">
        <v>30</v>
      </c>
      <c r="AX359" s="14" t="s">
        <v>81</v>
      </c>
      <c r="AY359" s="270" t="s">
        <v>133</v>
      </c>
    </row>
    <row r="360" spans="1:65" s="2" customFormat="1" ht="24" customHeight="1">
      <c r="A360" s="38"/>
      <c r="B360" s="39"/>
      <c r="C360" s="271" t="s">
        <v>327</v>
      </c>
      <c r="D360" s="271" t="s">
        <v>159</v>
      </c>
      <c r="E360" s="272" t="s">
        <v>497</v>
      </c>
      <c r="F360" s="273" t="s">
        <v>498</v>
      </c>
      <c r="G360" s="274" t="s">
        <v>150</v>
      </c>
      <c r="H360" s="275">
        <v>1056.289</v>
      </c>
      <c r="I360" s="276"/>
      <c r="J360" s="277">
        <f>ROUND(I360*H360,2)</f>
        <v>0</v>
      </c>
      <c r="K360" s="273" t="s">
        <v>139</v>
      </c>
      <c r="L360" s="278"/>
      <c r="M360" s="279" t="s">
        <v>1</v>
      </c>
      <c r="N360" s="280" t="s">
        <v>38</v>
      </c>
      <c r="O360" s="91"/>
      <c r="P360" s="244">
        <f>O360*H360</f>
        <v>0</v>
      </c>
      <c r="Q360" s="244">
        <v>0</v>
      </c>
      <c r="R360" s="244">
        <f>Q360*H360</f>
        <v>0</v>
      </c>
      <c r="S360" s="244">
        <v>0</v>
      </c>
      <c r="T360" s="245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46" t="s">
        <v>211</v>
      </c>
      <c r="AT360" s="246" t="s">
        <v>159</v>
      </c>
      <c r="AU360" s="246" t="s">
        <v>83</v>
      </c>
      <c r="AY360" s="17" t="s">
        <v>133</v>
      </c>
      <c r="BE360" s="247">
        <f>IF(N360="základní",J360,0)</f>
        <v>0</v>
      </c>
      <c r="BF360" s="247">
        <f>IF(N360="snížená",J360,0)</f>
        <v>0</v>
      </c>
      <c r="BG360" s="247">
        <f>IF(N360="zákl. přenesená",J360,0)</f>
        <v>0</v>
      </c>
      <c r="BH360" s="247">
        <f>IF(N360="sníž. přenesená",J360,0)</f>
        <v>0</v>
      </c>
      <c r="BI360" s="247">
        <f>IF(N360="nulová",J360,0)</f>
        <v>0</v>
      </c>
      <c r="BJ360" s="17" t="s">
        <v>81</v>
      </c>
      <c r="BK360" s="247">
        <f>ROUND(I360*H360,2)</f>
        <v>0</v>
      </c>
      <c r="BL360" s="17" t="s">
        <v>177</v>
      </c>
      <c r="BM360" s="246" t="s">
        <v>499</v>
      </c>
    </row>
    <row r="361" spans="1:51" s="13" customFormat="1" ht="12">
      <c r="A361" s="13"/>
      <c r="B361" s="248"/>
      <c r="C361" s="249"/>
      <c r="D361" s="250" t="s">
        <v>141</v>
      </c>
      <c r="E361" s="251" t="s">
        <v>1</v>
      </c>
      <c r="F361" s="252" t="s">
        <v>500</v>
      </c>
      <c r="G361" s="249"/>
      <c r="H361" s="253">
        <v>1056.289</v>
      </c>
      <c r="I361" s="254"/>
      <c r="J361" s="249"/>
      <c r="K361" s="249"/>
      <c r="L361" s="255"/>
      <c r="M361" s="256"/>
      <c r="N361" s="257"/>
      <c r="O361" s="257"/>
      <c r="P361" s="257"/>
      <c r="Q361" s="257"/>
      <c r="R361" s="257"/>
      <c r="S361" s="257"/>
      <c r="T361" s="25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9" t="s">
        <v>141</v>
      </c>
      <c r="AU361" s="259" t="s">
        <v>83</v>
      </c>
      <c r="AV361" s="13" t="s">
        <v>83</v>
      </c>
      <c r="AW361" s="13" t="s">
        <v>30</v>
      </c>
      <c r="AX361" s="13" t="s">
        <v>73</v>
      </c>
      <c r="AY361" s="259" t="s">
        <v>133</v>
      </c>
    </row>
    <row r="362" spans="1:51" s="14" customFormat="1" ht="12">
      <c r="A362" s="14"/>
      <c r="B362" s="260"/>
      <c r="C362" s="261"/>
      <c r="D362" s="250" t="s">
        <v>141</v>
      </c>
      <c r="E362" s="262" t="s">
        <v>1</v>
      </c>
      <c r="F362" s="263" t="s">
        <v>143</v>
      </c>
      <c r="G362" s="261"/>
      <c r="H362" s="264">
        <v>1056.289</v>
      </c>
      <c r="I362" s="265"/>
      <c r="J362" s="261"/>
      <c r="K362" s="261"/>
      <c r="L362" s="266"/>
      <c r="M362" s="267"/>
      <c r="N362" s="268"/>
      <c r="O362" s="268"/>
      <c r="P362" s="268"/>
      <c r="Q362" s="268"/>
      <c r="R362" s="268"/>
      <c r="S362" s="268"/>
      <c r="T362" s="26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0" t="s">
        <v>141</v>
      </c>
      <c r="AU362" s="270" t="s">
        <v>83</v>
      </c>
      <c r="AV362" s="14" t="s">
        <v>140</v>
      </c>
      <c r="AW362" s="14" t="s">
        <v>30</v>
      </c>
      <c r="AX362" s="14" t="s">
        <v>81</v>
      </c>
      <c r="AY362" s="270" t="s">
        <v>133</v>
      </c>
    </row>
    <row r="363" spans="1:65" s="2" customFormat="1" ht="24" customHeight="1">
      <c r="A363" s="38"/>
      <c r="B363" s="39"/>
      <c r="C363" s="235" t="s">
        <v>501</v>
      </c>
      <c r="D363" s="235" t="s">
        <v>135</v>
      </c>
      <c r="E363" s="236" t="s">
        <v>492</v>
      </c>
      <c r="F363" s="237" t="s">
        <v>493</v>
      </c>
      <c r="G363" s="238" t="s">
        <v>150</v>
      </c>
      <c r="H363" s="239">
        <v>24.725</v>
      </c>
      <c r="I363" s="240"/>
      <c r="J363" s="241">
        <f>ROUND(I363*H363,2)</f>
        <v>0</v>
      </c>
      <c r="K363" s="237" t="s">
        <v>139</v>
      </c>
      <c r="L363" s="44"/>
      <c r="M363" s="242" t="s">
        <v>1</v>
      </c>
      <c r="N363" s="243" t="s">
        <v>38</v>
      </c>
      <c r="O363" s="91"/>
      <c r="P363" s="244">
        <f>O363*H363</f>
        <v>0</v>
      </c>
      <c r="Q363" s="244">
        <v>0</v>
      </c>
      <c r="R363" s="244">
        <f>Q363*H363</f>
        <v>0</v>
      </c>
      <c r="S363" s="244">
        <v>0</v>
      </c>
      <c r="T363" s="245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46" t="s">
        <v>177</v>
      </c>
      <c r="AT363" s="246" t="s">
        <v>135</v>
      </c>
      <c r="AU363" s="246" t="s">
        <v>83</v>
      </c>
      <c r="AY363" s="17" t="s">
        <v>133</v>
      </c>
      <c r="BE363" s="247">
        <f>IF(N363="základní",J363,0)</f>
        <v>0</v>
      </c>
      <c r="BF363" s="247">
        <f>IF(N363="snížená",J363,0)</f>
        <v>0</v>
      </c>
      <c r="BG363" s="247">
        <f>IF(N363="zákl. přenesená",J363,0)</f>
        <v>0</v>
      </c>
      <c r="BH363" s="247">
        <f>IF(N363="sníž. přenesená",J363,0)</f>
        <v>0</v>
      </c>
      <c r="BI363" s="247">
        <f>IF(N363="nulová",J363,0)</f>
        <v>0</v>
      </c>
      <c r="BJ363" s="17" t="s">
        <v>81</v>
      </c>
      <c r="BK363" s="247">
        <f>ROUND(I363*H363,2)</f>
        <v>0</v>
      </c>
      <c r="BL363" s="17" t="s">
        <v>177</v>
      </c>
      <c r="BM363" s="246" t="s">
        <v>502</v>
      </c>
    </row>
    <row r="364" spans="1:51" s="13" customFormat="1" ht="12">
      <c r="A364" s="13"/>
      <c r="B364" s="248"/>
      <c r="C364" s="249"/>
      <c r="D364" s="250" t="s">
        <v>141</v>
      </c>
      <c r="E364" s="251" t="s">
        <v>1</v>
      </c>
      <c r="F364" s="252" t="s">
        <v>503</v>
      </c>
      <c r="G364" s="249"/>
      <c r="H364" s="253">
        <v>24.725</v>
      </c>
      <c r="I364" s="254"/>
      <c r="J364" s="249"/>
      <c r="K364" s="249"/>
      <c r="L364" s="255"/>
      <c r="M364" s="256"/>
      <c r="N364" s="257"/>
      <c r="O364" s="257"/>
      <c r="P364" s="257"/>
      <c r="Q364" s="257"/>
      <c r="R364" s="257"/>
      <c r="S364" s="257"/>
      <c r="T364" s="25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9" t="s">
        <v>141</v>
      </c>
      <c r="AU364" s="259" t="s">
        <v>83</v>
      </c>
      <c r="AV364" s="13" t="s">
        <v>83</v>
      </c>
      <c r="AW364" s="13" t="s">
        <v>30</v>
      </c>
      <c r="AX364" s="13" t="s">
        <v>73</v>
      </c>
      <c r="AY364" s="259" t="s">
        <v>133</v>
      </c>
    </row>
    <row r="365" spans="1:51" s="14" customFormat="1" ht="12">
      <c r="A365" s="14"/>
      <c r="B365" s="260"/>
      <c r="C365" s="261"/>
      <c r="D365" s="250" t="s">
        <v>141</v>
      </c>
      <c r="E365" s="262" t="s">
        <v>1</v>
      </c>
      <c r="F365" s="263" t="s">
        <v>143</v>
      </c>
      <c r="G365" s="261"/>
      <c r="H365" s="264">
        <v>24.725</v>
      </c>
      <c r="I365" s="265"/>
      <c r="J365" s="261"/>
      <c r="K365" s="261"/>
      <c r="L365" s="266"/>
      <c r="M365" s="267"/>
      <c r="N365" s="268"/>
      <c r="O365" s="268"/>
      <c r="P365" s="268"/>
      <c r="Q365" s="268"/>
      <c r="R365" s="268"/>
      <c r="S365" s="268"/>
      <c r="T365" s="26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0" t="s">
        <v>141</v>
      </c>
      <c r="AU365" s="270" t="s">
        <v>83</v>
      </c>
      <c r="AV365" s="14" t="s">
        <v>140</v>
      </c>
      <c r="AW365" s="14" t="s">
        <v>30</v>
      </c>
      <c r="AX365" s="14" t="s">
        <v>81</v>
      </c>
      <c r="AY365" s="270" t="s">
        <v>133</v>
      </c>
    </row>
    <row r="366" spans="1:65" s="2" customFormat="1" ht="24" customHeight="1">
      <c r="A366" s="38"/>
      <c r="B366" s="39"/>
      <c r="C366" s="271" t="s">
        <v>331</v>
      </c>
      <c r="D366" s="271" t="s">
        <v>159</v>
      </c>
      <c r="E366" s="272" t="s">
        <v>497</v>
      </c>
      <c r="F366" s="273" t="s">
        <v>498</v>
      </c>
      <c r="G366" s="274" t="s">
        <v>150</v>
      </c>
      <c r="H366" s="275">
        <v>25.22</v>
      </c>
      <c r="I366" s="276"/>
      <c r="J366" s="277">
        <f>ROUND(I366*H366,2)</f>
        <v>0</v>
      </c>
      <c r="K366" s="273" t="s">
        <v>139</v>
      </c>
      <c r="L366" s="278"/>
      <c r="M366" s="279" t="s">
        <v>1</v>
      </c>
      <c r="N366" s="280" t="s">
        <v>38</v>
      </c>
      <c r="O366" s="91"/>
      <c r="P366" s="244">
        <f>O366*H366</f>
        <v>0</v>
      </c>
      <c r="Q366" s="244">
        <v>0</v>
      </c>
      <c r="R366" s="244">
        <f>Q366*H366</f>
        <v>0</v>
      </c>
      <c r="S366" s="244">
        <v>0</v>
      </c>
      <c r="T366" s="245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46" t="s">
        <v>211</v>
      </c>
      <c r="AT366" s="246" t="s">
        <v>159</v>
      </c>
      <c r="AU366" s="246" t="s">
        <v>83</v>
      </c>
      <c r="AY366" s="17" t="s">
        <v>133</v>
      </c>
      <c r="BE366" s="247">
        <f>IF(N366="základní",J366,0)</f>
        <v>0</v>
      </c>
      <c r="BF366" s="247">
        <f>IF(N366="snížená",J366,0)</f>
        <v>0</v>
      </c>
      <c r="BG366" s="247">
        <f>IF(N366="zákl. přenesená",J366,0)</f>
        <v>0</v>
      </c>
      <c r="BH366" s="247">
        <f>IF(N366="sníž. přenesená",J366,0)</f>
        <v>0</v>
      </c>
      <c r="BI366" s="247">
        <f>IF(N366="nulová",J366,0)</f>
        <v>0</v>
      </c>
      <c r="BJ366" s="17" t="s">
        <v>81</v>
      </c>
      <c r="BK366" s="247">
        <f>ROUND(I366*H366,2)</f>
        <v>0</v>
      </c>
      <c r="BL366" s="17" t="s">
        <v>177</v>
      </c>
      <c r="BM366" s="246" t="s">
        <v>504</v>
      </c>
    </row>
    <row r="367" spans="1:51" s="13" customFormat="1" ht="12">
      <c r="A367" s="13"/>
      <c r="B367" s="248"/>
      <c r="C367" s="249"/>
      <c r="D367" s="250" t="s">
        <v>141</v>
      </c>
      <c r="E367" s="251" t="s">
        <v>1</v>
      </c>
      <c r="F367" s="252" t="s">
        <v>505</v>
      </c>
      <c r="G367" s="249"/>
      <c r="H367" s="253">
        <v>25.22</v>
      </c>
      <c r="I367" s="254"/>
      <c r="J367" s="249"/>
      <c r="K367" s="249"/>
      <c r="L367" s="255"/>
      <c r="M367" s="256"/>
      <c r="N367" s="257"/>
      <c r="O367" s="257"/>
      <c r="P367" s="257"/>
      <c r="Q367" s="257"/>
      <c r="R367" s="257"/>
      <c r="S367" s="257"/>
      <c r="T367" s="25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9" t="s">
        <v>141</v>
      </c>
      <c r="AU367" s="259" t="s">
        <v>83</v>
      </c>
      <c r="AV367" s="13" t="s">
        <v>83</v>
      </c>
      <c r="AW367" s="13" t="s">
        <v>30</v>
      </c>
      <c r="AX367" s="13" t="s">
        <v>73</v>
      </c>
      <c r="AY367" s="259" t="s">
        <v>133</v>
      </c>
    </row>
    <row r="368" spans="1:51" s="14" customFormat="1" ht="12">
      <c r="A368" s="14"/>
      <c r="B368" s="260"/>
      <c r="C368" s="261"/>
      <c r="D368" s="250" t="s">
        <v>141</v>
      </c>
      <c r="E368" s="262" t="s">
        <v>1</v>
      </c>
      <c r="F368" s="263" t="s">
        <v>143</v>
      </c>
      <c r="G368" s="261"/>
      <c r="H368" s="264">
        <v>25.22</v>
      </c>
      <c r="I368" s="265"/>
      <c r="J368" s="261"/>
      <c r="K368" s="261"/>
      <c r="L368" s="266"/>
      <c r="M368" s="267"/>
      <c r="N368" s="268"/>
      <c r="O368" s="268"/>
      <c r="P368" s="268"/>
      <c r="Q368" s="268"/>
      <c r="R368" s="268"/>
      <c r="S368" s="268"/>
      <c r="T368" s="269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0" t="s">
        <v>141</v>
      </c>
      <c r="AU368" s="270" t="s">
        <v>83</v>
      </c>
      <c r="AV368" s="14" t="s">
        <v>140</v>
      </c>
      <c r="AW368" s="14" t="s">
        <v>30</v>
      </c>
      <c r="AX368" s="14" t="s">
        <v>81</v>
      </c>
      <c r="AY368" s="270" t="s">
        <v>133</v>
      </c>
    </row>
    <row r="369" spans="1:65" s="2" customFormat="1" ht="24" customHeight="1">
      <c r="A369" s="38"/>
      <c r="B369" s="39"/>
      <c r="C369" s="235" t="s">
        <v>506</v>
      </c>
      <c r="D369" s="235" t="s">
        <v>135</v>
      </c>
      <c r="E369" s="236" t="s">
        <v>507</v>
      </c>
      <c r="F369" s="237" t="s">
        <v>508</v>
      </c>
      <c r="G369" s="238" t="s">
        <v>443</v>
      </c>
      <c r="H369" s="291"/>
      <c r="I369" s="240"/>
      <c r="J369" s="241">
        <f>ROUND(I369*H369,2)</f>
        <v>0</v>
      </c>
      <c r="K369" s="237" t="s">
        <v>139</v>
      </c>
      <c r="L369" s="44"/>
      <c r="M369" s="242" t="s">
        <v>1</v>
      </c>
      <c r="N369" s="243" t="s">
        <v>38</v>
      </c>
      <c r="O369" s="91"/>
      <c r="P369" s="244">
        <f>O369*H369</f>
        <v>0</v>
      </c>
      <c r="Q369" s="244">
        <v>0</v>
      </c>
      <c r="R369" s="244">
        <f>Q369*H369</f>
        <v>0</v>
      </c>
      <c r="S369" s="244">
        <v>0</v>
      </c>
      <c r="T369" s="245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46" t="s">
        <v>177</v>
      </c>
      <c r="AT369" s="246" t="s">
        <v>135</v>
      </c>
      <c r="AU369" s="246" t="s">
        <v>83</v>
      </c>
      <c r="AY369" s="17" t="s">
        <v>133</v>
      </c>
      <c r="BE369" s="247">
        <f>IF(N369="základní",J369,0)</f>
        <v>0</v>
      </c>
      <c r="BF369" s="247">
        <f>IF(N369="snížená",J369,0)</f>
        <v>0</v>
      </c>
      <c r="BG369" s="247">
        <f>IF(N369="zákl. přenesená",J369,0)</f>
        <v>0</v>
      </c>
      <c r="BH369" s="247">
        <f>IF(N369="sníž. přenesená",J369,0)</f>
        <v>0</v>
      </c>
      <c r="BI369" s="247">
        <f>IF(N369="nulová",J369,0)</f>
        <v>0</v>
      </c>
      <c r="BJ369" s="17" t="s">
        <v>81</v>
      </c>
      <c r="BK369" s="247">
        <f>ROUND(I369*H369,2)</f>
        <v>0</v>
      </c>
      <c r="BL369" s="17" t="s">
        <v>177</v>
      </c>
      <c r="BM369" s="246" t="s">
        <v>509</v>
      </c>
    </row>
    <row r="370" spans="1:63" s="12" customFormat="1" ht="22.8" customHeight="1">
      <c r="A370" s="12"/>
      <c r="B370" s="219"/>
      <c r="C370" s="220"/>
      <c r="D370" s="221" t="s">
        <v>72</v>
      </c>
      <c r="E370" s="233" t="s">
        <v>510</v>
      </c>
      <c r="F370" s="233" t="s">
        <v>511</v>
      </c>
      <c r="G370" s="220"/>
      <c r="H370" s="220"/>
      <c r="I370" s="223"/>
      <c r="J370" s="234">
        <f>BK370</f>
        <v>0</v>
      </c>
      <c r="K370" s="220"/>
      <c r="L370" s="225"/>
      <c r="M370" s="226"/>
      <c r="N370" s="227"/>
      <c r="O370" s="227"/>
      <c r="P370" s="228">
        <f>SUM(P371:P378)</f>
        <v>0</v>
      </c>
      <c r="Q370" s="227"/>
      <c r="R370" s="228">
        <f>SUM(R371:R378)</f>
        <v>0</v>
      </c>
      <c r="S370" s="227"/>
      <c r="T370" s="229">
        <f>SUM(T371:T378)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30" t="s">
        <v>83</v>
      </c>
      <c r="AT370" s="231" t="s">
        <v>72</v>
      </c>
      <c r="AU370" s="231" t="s">
        <v>81</v>
      </c>
      <c r="AY370" s="230" t="s">
        <v>133</v>
      </c>
      <c r="BK370" s="232">
        <f>SUM(BK371:BK378)</f>
        <v>0</v>
      </c>
    </row>
    <row r="371" spans="1:65" s="2" customFormat="1" ht="24" customHeight="1">
      <c r="A371" s="38"/>
      <c r="B371" s="39"/>
      <c r="C371" s="235" t="s">
        <v>334</v>
      </c>
      <c r="D371" s="235" t="s">
        <v>135</v>
      </c>
      <c r="E371" s="236" t="s">
        <v>512</v>
      </c>
      <c r="F371" s="237" t="s">
        <v>513</v>
      </c>
      <c r="G371" s="238" t="s">
        <v>368</v>
      </c>
      <c r="H371" s="239">
        <v>3</v>
      </c>
      <c r="I371" s="240"/>
      <c r="J371" s="241">
        <f>ROUND(I371*H371,2)</f>
        <v>0</v>
      </c>
      <c r="K371" s="237" t="s">
        <v>139</v>
      </c>
      <c r="L371" s="44"/>
      <c r="M371" s="242" t="s">
        <v>1</v>
      </c>
      <c r="N371" s="243" t="s">
        <v>38</v>
      </c>
      <c r="O371" s="91"/>
      <c r="P371" s="244">
        <f>O371*H371</f>
        <v>0</v>
      </c>
      <c r="Q371" s="244">
        <v>0</v>
      </c>
      <c r="R371" s="244">
        <f>Q371*H371</f>
        <v>0</v>
      </c>
      <c r="S371" s="244">
        <v>0</v>
      </c>
      <c r="T371" s="245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46" t="s">
        <v>177</v>
      </c>
      <c r="AT371" s="246" t="s">
        <v>135</v>
      </c>
      <c r="AU371" s="246" t="s">
        <v>83</v>
      </c>
      <c r="AY371" s="17" t="s">
        <v>133</v>
      </c>
      <c r="BE371" s="247">
        <f>IF(N371="základní",J371,0)</f>
        <v>0</v>
      </c>
      <c r="BF371" s="247">
        <f>IF(N371="snížená",J371,0)</f>
        <v>0</v>
      </c>
      <c r="BG371" s="247">
        <f>IF(N371="zákl. přenesená",J371,0)</f>
        <v>0</v>
      </c>
      <c r="BH371" s="247">
        <f>IF(N371="sníž. přenesená",J371,0)</f>
        <v>0</v>
      </c>
      <c r="BI371" s="247">
        <f>IF(N371="nulová",J371,0)</f>
        <v>0</v>
      </c>
      <c r="BJ371" s="17" t="s">
        <v>81</v>
      </c>
      <c r="BK371" s="247">
        <f>ROUND(I371*H371,2)</f>
        <v>0</v>
      </c>
      <c r="BL371" s="17" t="s">
        <v>177</v>
      </c>
      <c r="BM371" s="246" t="s">
        <v>514</v>
      </c>
    </row>
    <row r="372" spans="1:51" s="13" customFormat="1" ht="12">
      <c r="A372" s="13"/>
      <c r="B372" s="248"/>
      <c r="C372" s="249"/>
      <c r="D372" s="250" t="s">
        <v>141</v>
      </c>
      <c r="E372" s="251" t="s">
        <v>1</v>
      </c>
      <c r="F372" s="252" t="s">
        <v>515</v>
      </c>
      <c r="G372" s="249"/>
      <c r="H372" s="253">
        <v>3</v>
      </c>
      <c r="I372" s="254"/>
      <c r="J372" s="249"/>
      <c r="K372" s="249"/>
      <c r="L372" s="255"/>
      <c r="M372" s="256"/>
      <c r="N372" s="257"/>
      <c r="O372" s="257"/>
      <c r="P372" s="257"/>
      <c r="Q372" s="257"/>
      <c r="R372" s="257"/>
      <c r="S372" s="257"/>
      <c r="T372" s="25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9" t="s">
        <v>141</v>
      </c>
      <c r="AU372" s="259" t="s">
        <v>83</v>
      </c>
      <c r="AV372" s="13" t="s">
        <v>83</v>
      </c>
      <c r="AW372" s="13" t="s">
        <v>30</v>
      </c>
      <c r="AX372" s="13" t="s">
        <v>73</v>
      </c>
      <c r="AY372" s="259" t="s">
        <v>133</v>
      </c>
    </row>
    <row r="373" spans="1:51" s="14" customFormat="1" ht="12">
      <c r="A373" s="14"/>
      <c r="B373" s="260"/>
      <c r="C373" s="261"/>
      <c r="D373" s="250" t="s">
        <v>141</v>
      </c>
      <c r="E373" s="262" t="s">
        <v>1</v>
      </c>
      <c r="F373" s="263" t="s">
        <v>143</v>
      </c>
      <c r="G373" s="261"/>
      <c r="H373" s="264">
        <v>3</v>
      </c>
      <c r="I373" s="265"/>
      <c r="J373" s="261"/>
      <c r="K373" s="261"/>
      <c r="L373" s="266"/>
      <c r="M373" s="267"/>
      <c r="N373" s="268"/>
      <c r="O373" s="268"/>
      <c r="P373" s="268"/>
      <c r="Q373" s="268"/>
      <c r="R373" s="268"/>
      <c r="S373" s="268"/>
      <c r="T373" s="26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0" t="s">
        <v>141</v>
      </c>
      <c r="AU373" s="270" t="s">
        <v>83</v>
      </c>
      <c r="AV373" s="14" t="s">
        <v>140</v>
      </c>
      <c r="AW373" s="14" t="s">
        <v>30</v>
      </c>
      <c r="AX373" s="14" t="s">
        <v>81</v>
      </c>
      <c r="AY373" s="270" t="s">
        <v>133</v>
      </c>
    </row>
    <row r="374" spans="1:65" s="2" customFormat="1" ht="36" customHeight="1">
      <c r="A374" s="38"/>
      <c r="B374" s="39"/>
      <c r="C374" s="235" t="s">
        <v>516</v>
      </c>
      <c r="D374" s="235" t="s">
        <v>135</v>
      </c>
      <c r="E374" s="236" t="s">
        <v>517</v>
      </c>
      <c r="F374" s="237" t="s">
        <v>518</v>
      </c>
      <c r="G374" s="238" t="s">
        <v>368</v>
      </c>
      <c r="H374" s="239">
        <v>2</v>
      </c>
      <c r="I374" s="240"/>
      <c r="J374" s="241">
        <f>ROUND(I374*H374,2)</f>
        <v>0</v>
      </c>
      <c r="K374" s="237" t="s">
        <v>139</v>
      </c>
      <c r="L374" s="44"/>
      <c r="M374" s="242" t="s">
        <v>1</v>
      </c>
      <c r="N374" s="243" t="s">
        <v>38</v>
      </c>
      <c r="O374" s="91"/>
      <c r="P374" s="244">
        <f>O374*H374</f>
        <v>0</v>
      </c>
      <c r="Q374" s="244">
        <v>0</v>
      </c>
      <c r="R374" s="244">
        <f>Q374*H374</f>
        <v>0</v>
      </c>
      <c r="S374" s="244">
        <v>0</v>
      </c>
      <c r="T374" s="245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46" t="s">
        <v>177</v>
      </c>
      <c r="AT374" s="246" t="s">
        <v>135</v>
      </c>
      <c r="AU374" s="246" t="s">
        <v>83</v>
      </c>
      <c r="AY374" s="17" t="s">
        <v>133</v>
      </c>
      <c r="BE374" s="247">
        <f>IF(N374="základní",J374,0)</f>
        <v>0</v>
      </c>
      <c r="BF374" s="247">
        <f>IF(N374="snížená",J374,0)</f>
        <v>0</v>
      </c>
      <c r="BG374" s="247">
        <f>IF(N374="zákl. přenesená",J374,0)</f>
        <v>0</v>
      </c>
      <c r="BH374" s="247">
        <f>IF(N374="sníž. přenesená",J374,0)</f>
        <v>0</v>
      </c>
      <c r="BI374" s="247">
        <f>IF(N374="nulová",J374,0)</f>
        <v>0</v>
      </c>
      <c r="BJ374" s="17" t="s">
        <v>81</v>
      </c>
      <c r="BK374" s="247">
        <f>ROUND(I374*H374,2)</f>
        <v>0</v>
      </c>
      <c r="BL374" s="17" t="s">
        <v>177</v>
      </c>
      <c r="BM374" s="246" t="s">
        <v>519</v>
      </c>
    </row>
    <row r="375" spans="1:51" s="13" customFormat="1" ht="12">
      <c r="A375" s="13"/>
      <c r="B375" s="248"/>
      <c r="C375" s="249"/>
      <c r="D375" s="250" t="s">
        <v>141</v>
      </c>
      <c r="E375" s="251" t="s">
        <v>1</v>
      </c>
      <c r="F375" s="252" t="s">
        <v>520</v>
      </c>
      <c r="G375" s="249"/>
      <c r="H375" s="253">
        <v>2</v>
      </c>
      <c r="I375" s="254"/>
      <c r="J375" s="249"/>
      <c r="K375" s="249"/>
      <c r="L375" s="255"/>
      <c r="M375" s="256"/>
      <c r="N375" s="257"/>
      <c r="O375" s="257"/>
      <c r="P375" s="257"/>
      <c r="Q375" s="257"/>
      <c r="R375" s="257"/>
      <c r="S375" s="257"/>
      <c r="T375" s="25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9" t="s">
        <v>141</v>
      </c>
      <c r="AU375" s="259" t="s">
        <v>83</v>
      </c>
      <c r="AV375" s="13" t="s">
        <v>83</v>
      </c>
      <c r="AW375" s="13" t="s">
        <v>30</v>
      </c>
      <c r="AX375" s="13" t="s">
        <v>73</v>
      </c>
      <c r="AY375" s="259" t="s">
        <v>133</v>
      </c>
    </row>
    <row r="376" spans="1:51" s="14" customFormat="1" ht="12">
      <c r="A376" s="14"/>
      <c r="B376" s="260"/>
      <c r="C376" s="261"/>
      <c r="D376" s="250" t="s">
        <v>141</v>
      </c>
      <c r="E376" s="262" t="s">
        <v>1</v>
      </c>
      <c r="F376" s="263" t="s">
        <v>143</v>
      </c>
      <c r="G376" s="261"/>
      <c r="H376" s="264">
        <v>2</v>
      </c>
      <c r="I376" s="265"/>
      <c r="J376" s="261"/>
      <c r="K376" s="261"/>
      <c r="L376" s="266"/>
      <c r="M376" s="267"/>
      <c r="N376" s="268"/>
      <c r="O376" s="268"/>
      <c r="P376" s="268"/>
      <c r="Q376" s="268"/>
      <c r="R376" s="268"/>
      <c r="S376" s="268"/>
      <c r="T376" s="26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70" t="s">
        <v>141</v>
      </c>
      <c r="AU376" s="270" t="s">
        <v>83</v>
      </c>
      <c r="AV376" s="14" t="s">
        <v>140</v>
      </c>
      <c r="AW376" s="14" t="s">
        <v>30</v>
      </c>
      <c r="AX376" s="14" t="s">
        <v>81</v>
      </c>
      <c r="AY376" s="270" t="s">
        <v>133</v>
      </c>
    </row>
    <row r="377" spans="1:65" s="2" customFormat="1" ht="16.5" customHeight="1">
      <c r="A377" s="38"/>
      <c r="B377" s="39"/>
      <c r="C377" s="235" t="s">
        <v>338</v>
      </c>
      <c r="D377" s="235" t="s">
        <v>135</v>
      </c>
      <c r="E377" s="236" t="s">
        <v>521</v>
      </c>
      <c r="F377" s="237" t="s">
        <v>522</v>
      </c>
      <c r="G377" s="238" t="s">
        <v>368</v>
      </c>
      <c r="H377" s="239">
        <v>2</v>
      </c>
      <c r="I377" s="240"/>
      <c r="J377" s="241">
        <f>ROUND(I377*H377,2)</f>
        <v>0</v>
      </c>
      <c r="K377" s="237" t="s">
        <v>139</v>
      </c>
      <c r="L377" s="44"/>
      <c r="M377" s="242" t="s">
        <v>1</v>
      </c>
      <c r="N377" s="243" t="s">
        <v>38</v>
      </c>
      <c r="O377" s="91"/>
      <c r="P377" s="244">
        <f>O377*H377</f>
        <v>0</v>
      </c>
      <c r="Q377" s="244">
        <v>0</v>
      </c>
      <c r="R377" s="244">
        <f>Q377*H377</f>
        <v>0</v>
      </c>
      <c r="S377" s="244">
        <v>0</v>
      </c>
      <c r="T377" s="245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6" t="s">
        <v>177</v>
      </c>
      <c r="AT377" s="246" t="s">
        <v>135</v>
      </c>
      <c r="AU377" s="246" t="s">
        <v>83</v>
      </c>
      <c r="AY377" s="17" t="s">
        <v>133</v>
      </c>
      <c r="BE377" s="247">
        <f>IF(N377="základní",J377,0)</f>
        <v>0</v>
      </c>
      <c r="BF377" s="247">
        <f>IF(N377="snížená",J377,0)</f>
        <v>0</v>
      </c>
      <c r="BG377" s="247">
        <f>IF(N377="zákl. přenesená",J377,0)</f>
        <v>0</v>
      </c>
      <c r="BH377" s="247">
        <f>IF(N377="sníž. přenesená",J377,0)</f>
        <v>0</v>
      </c>
      <c r="BI377" s="247">
        <f>IF(N377="nulová",J377,0)</f>
        <v>0</v>
      </c>
      <c r="BJ377" s="17" t="s">
        <v>81</v>
      </c>
      <c r="BK377" s="247">
        <f>ROUND(I377*H377,2)</f>
        <v>0</v>
      </c>
      <c r="BL377" s="17" t="s">
        <v>177</v>
      </c>
      <c r="BM377" s="246" t="s">
        <v>523</v>
      </c>
    </row>
    <row r="378" spans="1:65" s="2" customFormat="1" ht="24" customHeight="1">
      <c r="A378" s="38"/>
      <c r="B378" s="39"/>
      <c r="C378" s="235" t="s">
        <v>524</v>
      </c>
      <c r="D378" s="235" t="s">
        <v>135</v>
      </c>
      <c r="E378" s="236" t="s">
        <v>525</v>
      </c>
      <c r="F378" s="237" t="s">
        <v>526</v>
      </c>
      <c r="G378" s="238" t="s">
        <v>443</v>
      </c>
      <c r="H378" s="291"/>
      <c r="I378" s="240"/>
      <c r="J378" s="241">
        <f>ROUND(I378*H378,2)</f>
        <v>0</v>
      </c>
      <c r="K378" s="237" t="s">
        <v>139</v>
      </c>
      <c r="L378" s="44"/>
      <c r="M378" s="242" t="s">
        <v>1</v>
      </c>
      <c r="N378" s="243" t="s">
        <v>38</v>
      </c>
      <c r="O378" s="91"/>
      <c r="P378" s="244">
        <f>O378*H378</f>
        <v>0</v>
      </c>
      <c r="Q378" s="244">
        <v>0</v>
      </c>
      <c r="R378" s="244">
        <f>Q378*H378</f>
        <v>0</v>
      </c>
      <c r="S378" s="244">
        <v>0</v>
      </c>
      <c r="T378" s="245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46" t="s">
        <v>177</v>
      </c>
      <c r="AT378" s="246" t="s">
        <v>135</v>
      </c>
      <c r="AU378" s="246" t="s">
        <v>83</v>
      </c>
      <c r="AY378" s="17" t="s">
        <v>133</v>
      </c>
      <c r="BE378" s="247">
        <f>IF(N378="základní",J378,0)</f>
        <v>0</v>
      </c>
      <c r="BF378" s="247">
        <f>IF(N378="snížená",J378,0)</f>
        <v>0</v>
      </c>
      <c r="BG378" s="247">
        <f>IF(N378="zákl. přenesená",J378,0)</f>
        <v>0</v>
      </c>
      <c r="BH378" s="247">
        <f>IF(N378="sníž. přenesená",J378,0)</f>
        <v>0</v>
      </c>
      <c r="BI378" s="247">
        <f>IF(N378="nulová",J378,0)</f>
        <v>0</v>
      </c>
      <c r="BJ378" s="17" t="s">
        <v>81</v>
      </c>
      <c r="BK378" s="247">
        <f>ROUND(I378*H378,2)</f>
        <v>0</v>
      </c>
      <c r="BL378" s="17" t="s">
        <v>177</v>
      </c>
      <c r="BM378" s="246" t="s">
        <v>527</v>
      </c>
    </row>
    <row r="379" spans="1:63" s="12" customFormat="1" ht="22.8" customHeight="1">
      <c r="A379" s="12"/>
      <c r="B379" s="219"/>
      <c r="C379" s="220"/>
      <c r="D379" s="221" t="s">
        <v>72</v>
      </c>
      <c r="E379" s="233" t="s">
        <v>528</v>
      </c>
      <c r="F379" s="233" t="s">
        <v>529</v>
      </c>
      <c r="G379" s="220"/>
      <c r="H379" s="220"/>
      <c r="I379" s="223"/>
      <c r="J379" s="234">
        <f>BK379</f>
        <v>0</v>
      </c>
      <c r="K379" s="220"/>
      <c r="L379" s="225"/>
      <c r="M379" s="226"/>
      <c r="N379" s="227"/>
      <c r="O379" s="227"/>
      <c r="P379" s="228">
        <f>P380</f>
        <v>0</v>
      </c>
      <c r="Q379" s="227"/>
      <c r="R379" s="228">
        <f>R380</f>
        <v>0</v>
      </c>
      <c r="S379" s="227"/>
      <c r="T379" s="229">
        <f>T380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30" t="s">
        <v>83</v>
      </c>
      <c r="AT379" s="231" t="s">
        <v>72</v>
      </c>
      <c r="AU379" s="231" t="s">
        <v>81</v>
      </c>
      <c r="AY379" s="230" t="s">
        <v>133</v>
      </c>
      <c r="BK379" s="232">
        <f>BK380</f>
        <v>0</v>
      </c>
    </row>
    <row r="380" spans="1:65" s="2" customFormat="1" ht="24" customHeight="1">
      <c r="A380" s="38"/>
      <c r="B380" s="39"/>
      <c r="C380" s="235" t="s">
        <v>342</v>
      </c>
      <c r="D380" s="235" t="s">
        <v>135</v>
      </c>
      <c r="E380" s="236" t="s">
        <v>530</v>
      </c>
      <c r="F380" s="237" t="s">
        <v>531</v>
      </c>
      <c r="G380" s="238" t="s">
        <v>532</v>
      </c>
      <c r="H380" s="239">
        <v>1</v>
      </c>
      <c r="I380" s="240"/>
      <c r="J380" s="241">
        <f>ROUND(I380*H380,2)</f>
        <v>0</v>
      </c>
      <c r="K380" s="237" t="s">
        <v>1</v>
      </c>
      <c r="L380" s="44"/>
      <c r="M380" s="242" t="s">
        <v>1</v>
      </c>
      <c r="N380" s="243" t="s">
        <v>38</v>
      </c>
      <c r="O380" s="91"/>
      <c r="P380" s="244">
        <f>O380*H380</f>
        <v>0</v>
      </c>
      <c r="Q380" s="244">
        <v>0</v>
      </c>
      <c r="R380" s="244">
        <f>Q380*H380</f>
        <v>0</v>
      </c>
      <c r="S380" s="244">
        <v>0</v>
      </c>
      <c r="T380" s="245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46" t="s">
        <v>177</v>
      </c>
      <c r="AT380" s="246" t="s">
        <v>135</v>
      </c>
      <c r="AU380" s="246" t="s">
        <v>83</v>
      </c>
      <c r="AY380" s="17" t="s">
        <v>133</v>
      </c>
      <c r="BE380" s="247">
        <f>IF(N380="základní",J380,0)</f>
        <v>0</v>
      </c>
      <c r="BF380" s="247">
        <f>IF(N380="snížená",J380,0)</f>
        <v>0</v>
      </c>
      <c r="BG380" s="247">
        <f>IF(N380="zákl. přenesená",J380,0)</f>
        <v>0</v>
      </c>
      <c r="BH380" s="247">
        <f>IF(N380="sníž. přenesená",J380,0)</f>
        <v>0</v>
      </c>
      <c r="BI380" s="247">
        <f>IF(N380="nulová",J380,0)</f>
        <v>0</v>
      </c>
      <c r="BJ380" s="17" t="s">
        <v>81</v>
      </c>
      <c r="BK380" s="247">
        <f>ROUND(I380*H380,2)</f>
        <v>0</v>
      </c>
      <c r="BL380" s="17" t="s">
        <v>177</v>
      </c>
      <c r="BM380" s="246" t="s">
        <v>533</v>
      </c>
    </row>
    <row r="381" spans="1:63" s="12" customFormat="1" ht="22.8" customHeight="1">
      <c r="A381" s="12"/>
      <c r="B381" s="219"/>
      <c r="C381" s="220"/>
      <c r="D381" s="221" t="s">
        <v>72</v>
      </c>
      <c r="E381" s="233" t="s">
        <v>534</v>
      </c>
      <c r="F381" s="233" t="s">
        <v>535</v>
      </c>
      <c r="G381" s="220"/>
      <c r="H381" s="220"/>
      <c r="I381" s="223"/>
      <c r="J381" s="234">
        <f>BK381</f>
        <v>0</v>
      </c>
      <c r="K381" s="220"/>
      <c r="L381" s="225"/>
      <c r="M381" s="226"/>
      <c r="N381" s="227"/>
      <c r="O381" s="227"/>
      <c r="P381" s="228">
        <f>P382</f>
        <v>0</v>
      </c>
      <c r="Q381" s="227"/>
      <c r="R381" s="228">
        <f>R382</f>
        <v>0</v>
      </c>
      <c r="S381" s="227"/>
      <c r="T381" s="229">
        <f>T382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30" t="s">
        <v>83</v>
      </c>
      <c r="AT381" s="231" t="s">
        <v>72</v>
      </c>
      <c r="AU381" s="231" t="s">
        <v>81</v>
      </c>
      <c r="AY381" s="230" t="s">
        <v>133</v>
      </c>
      <c r="BK381" s="232">
        <f>BK382</f>
        <v>0</v>
      </c>
    </row>
    <row r="382" spans="1:65" s="2" customFormat="1" ht="36" customHeight="1">
      <c r="A382" s="38"/>
      <c r="B382" s="39"/>
      <c r="C382" s="235" t="s">
        <v>536</v>
      </c>
      <c r="D382" s="235" t="s">
        <v>135</v>
      </c>
      <c r="E382" s="236" t="s">
        <v>537</v>
      </c>
      <c r="F382" s="237" t="s">
        <v>538</v>
      </c>
      <c r="G382" s="238" t="s">
        <v>368</v>
      </c>
      <c r="H382" s="239">
        <v>3</v>
      </c>
      <c r="I382" s="240"/>
      <c r="J382" s="241">
        <f>ROUND(I382*H382,2)</f>
        <v>0</v>
      </c>
      <c r="K382" s="237" t="s">
        <v>139</v>
      </c>
      <c r="L382" s="44"/>
      <c r="M382" s="242" t="s">
        <v>1</v>
      </c>
      <c r="N382" s="243" t="s">
        <v>38</v>
      </c>
      <c r="O382" s="91"/>
      <c r="P382" s="244">
        <f>O382*H382</f>
        <v>0</v>
      </c>
      <c r="Q382" s="244">
        <v>0</v>
      </c>
      <c r="R382" s="244">
        <f>Q382*H382</f>
        <v>0</v>
      </c>
      <c r="S382" s="244">
        <v>0</v>
      </c>
      <c r="T382" s="245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46" t="s">
        <v>177</v>
      </c>
      <c r="AT382" s="246" t="s">
        <v>135</v>
      </c>
      <c r="AU382" s="246" t="s">
        <v>83</v>
      </c>
      <c r="AY382" s="17" t="s">
        <v>133</v>
      </c>
      <c r="BE382" s="247">
        <f>IF(N382="základní",J382,0)</f>
        <v>0</v>
      </c>
      <c r="BF382" s="247">
        <f>IF(N382="snížená",J382,0)</f>
        <v>0</v>
      </c>
      <c r="BG382" s="247">
        <f>IF(N382="zákl. přenesená",J382,0)</f>
        <v>0</v>
      </c>
      <c r="BH382" s="247">
        <f>IF(N382="sníž. přenesená",J382,0)</f>
        <v>0</v>
      </c>
      <c r="BI382" s="247">
        <f>IF(N382="nulová",J382,0)</f>
        <v>0</v>
      </c>
      <c r="BJ382" s="17" t="s">
        <v>81</v>
      </c>
      <c r="BK382" s="247">
        <f>ROUND(I382*H382,2)</f>
        <v>0</v>
      </c>
      <c r="BL382" s="17" t="s">
        <v>177</v>
      </c>
      <c r="BM382" s="246" t="s">
        <v>539</v>
      </c>
    </row>
    <row r="383" spans="1:63" s="12" customFormat="1" ht="22.8" customHeight="1">
      <c r="A383" s="12"/>
      <c r="B383" s="219"/>
      <c r="C383" s="220"/>
      <c r="D383" s="221" t="s">
        <v>72</v>
      </c>
      <c r="E383" s="233" t="s">
        <v>540</v>
      </c>
      <c r="F383" s="233" t="s">
        <v>541</v>
      </c>
      <c r="G383" s="220"/>
      <c r="H383" s="220"/>
      <c r="I383" s="223"/>
      <c r="J383" s="234">
        <f>BK383</f>
        <v>0</v>
      </c>
      <c r="K383" s="220"/>
      <c r="L383" s="225"/>
      <c r="M383" s="226"/>
      <c r="N383" s="227"/>
      <c r="O383" s="227"/>
      <c r="P383" s="228">
        <f>SUM(P384:P388)</f>
        <v>0</v>
      </c>
      <c r="Q383" s="227"/>
      <c r="R383" s="228">
        <f>SUM(R384:R388)</f>
        <v>0</v>
      </c>
      <c r="S383" s="227"/>
      <c r="T383" s="229">
        <f>SUM(T384:T388)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30" t="s">
        <v>83</v>
      </c>
      <c r="AT383" s="231" t="s">
        <v>72</v>
      </c>
      <c r="AU383" s="231" t="s">
        <v>81</v>
      </c>
      <c r="AY383" s="230" t="s">
        <v>133</v>
      </c>
      <c r="BK383" s="232">
        <f>SUM(BK384:BK388)</f>
        <v>0</v>
      </c>
    </row>
    <row r="384" spans="1:65" s="2" customFormat="1" ht="24" customHeight="1">
      <c r="A384" s="38"/>
      <c r="B384" s="39"/>
      <c r="C384" s="235" t="s">
        <v>347</v>
      </c>
      <c r="D384" s="235" t="s">
        <v>135</v>
      </c>
      <c r="E384" s="236" t="s">
        <v>542</v>
      </c>
      <c r="F384" s="237" t="s">
        <v>543</v>
      </c>
      <c r="G384" s="238" t="s">
        <v>150</v>
      </c>
      <c r="H384" s="239">
        <v>104.414</v>
      </c>
      <c r="I384" s="240"/>
      <c r="J384" s="241">
        <f>ROUND(I384*H384,2)</f>
        <v>0</v>
      </c>
      <c r="K384" s="237" t="s">
        <v>139</v>
      </c>
      <c r="L384" s="44"/>
      <c r="M384" s="242" t="s">
        <v>1</v>
      </c>
      <c r="N384" s="243" t="s">
        <v>38</v>
      </c>
      <c r="O384" s="91"/>
      <c r="P384" s="244">
        <f>O384*H384</f>
        <v>0</v>
      </c>
      <c r="Q384" s="244">
        <v>0</v>
      </c>
      <c r="R384" s="244">
        <f>Q384*H384</f>
        <v>0</v>
      </c>
      <c r="S384" s="244">
        <v>0</v>
      </c>
      <c r="T384" s="245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46" t="s">
        <v>177</v>
      </c>
      <c r="AT384" s="246" t="s">
        <v>135</v>
      </c>
      <c r="AU384" s="246" t="s">
        <v>83</v>
      </c>
      <c r="AY384" s="17" t="s">
        <v>133</v>
      </c>
      <c r="BE384" s="247">
        <f>IF(N384="základní",J384,0)</f>
        <v>0</v>
      </c>
      <c r="BF384" s="247">
        <f>IF(N384="snížená",J384,0)</f>
        <v>0</v>
      </c>
      <c r="BG384" s="247">
        <f>IF(N384="zákl. přenesená",J384,0)</f>
        <v>0</v>
      </c>
      <c r="BH384" s="247">
        <f>IF(N384="sníž. přenesená",J384,0)</f>
        <v>0</v>
      </c>
      <c r="BI384" s="247">
        <f>IF(N384="nulová",J384,0)</f>
        <v>0</v>
      </c>
      <c r="BJ384" s="17" t="s">
        <v>81</v>
      </c>
      <c r="BK384" s="247">
        <f>ROUND(I384*H384,2)</f>
        <v>0</v>
      </c>
      <c r="BL384" s="17" t="s">
        <v>177</v>
      </c>
      <c r="BM384" s="246" t="s">
        <v>544</v>
      </c>
    </row>
    <row r="385" spans="1:51" s="13" customFormat="1" ht="12">
      <c r="A385" s="13"/>
      <c r="B385" s="248"/>
      <c r="C385" s="249"/>
      <c r="D385" s="250" t="s">
        <v>141</v>
      </c>
      <c r="E385" s="251" t="s">
        <v>1</v>
      </c>
      <c r="F385" s="252" t="s">
        <v>545</v>
      </c>
      <c r="G385" s="249"/>
      <c r="H385" s="253">
        <v>104.414</v>
      </c>
      <c r="I385" s="254"/>
      <c r="J385" s="249"/>
      <c r="K385" s="249"/>
      <c r="L385" s="255"/>
      <c r="M385" s="256"/>
      <c r="N385" s="257"/>
      <c r="O385" s="257"/>
      <c r="P385" s="257"/>
      <c r="Q385" s="257"/>
      <c r="R385" s="257"/>
      <c r="S385" s="257"/>
      <c r="T385" s="25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9" t="s">
        <v>141</v>
      </c>
      <c r="AU385" s="259" t="s">
        <v>83</v>
      </c>
      <c r="AV385" s="13" t="s">
        <v>83</v>
      </c>
      <c r="AW385" s="13" t="s">
        <v>30</v>
      </c>
      <c r="AX385" s="13" t="s">
        <v>73</v>
      </c>
      <c r="AY385" s="259" t="s">
        <v>133</v>
      </c>
    </row>
    <row r="386" spans="1:51" s="14" customFormat="1" ht="12">
      <c r="A386" s="14"/>
      <c r="B386" s="260"/>
      <c r="C386" s="261"/>
      <c r="D386" s="250" t="s">
        <v>141</v>
      </c>
      <c r="E386" s="262" t="s">
        <v>1</v>
      </c>
      <c r="F386" s="263" t="s">
        <v>143</v>
      </c>
      <c r="G386" s="261"/>
      <c r="H386" s="264">
        <v>104.414</v>
      </c>
      <c r="I386" s="265"/>
      <c r="J386" s="261"/>
      <c r="K386" s="261"/>
      <c r="L386" s="266"/>
      <c r="M386" s="267"/>
      <c r="N386" s="268"/>
      <c r="O386" s="268"/>
      <c r="P386" s="268"/>
      <c r="Q386" s="268"/>
      <c r="R386" s="268"/>
      <c r="S386" s="268"/>
      <c r="T386" s="26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0" t="s">
        <v>141</v>
      </c>
      <c r="AU386" s="270" t="s">
        <v>83</v>
      </c>
      <c r="AV386" s="14" t="s">
        <v>140</v>
      </c>
      <c r="AW386" s="14" t="s">
        <v>30</v>
      </c>
      <c r="AX386" s="14" t="s">
        <v>81</v>
      </c>
      <c r="AY386" s="270" t="s">
        <v>133</v>
      </c>
    </row>
    <row r="387" spans="1:65" s="2" customFormat="1" ht="24" customHeight="1">
      <c r="A387" s="38"/>
      <c r="B387" s="39"/>
      <c r="C387" s="235" t="s">
        <v>546</v>
      </c>
      <c r="D387" s="235" t="s">
        <v>135</v>
      </c>
      <c r="E387" s="236" t="s">
        <v>547</v>
      </c>
      <c r="F387" s="237" t="s">
        <v>548</v>
      </c>
      <c r="G387" s="238" t="s">
        <v>150</v>
      </c>
      <c r="H387" s="239">
        <v>104.414</v>
      </c>
      <c r="I387" s="240"/>
      <c r="J387" s="241">
        <f>ROUND(I387*H387,2)</f>
        <v>0</v>
      </c>
      <c r="K387" s="237" t="s">
        <v>139</v>
      </c>
      <c r="L387" s="44"/>
      <c r="M387" s="242" t="s">
        <v>1</v>
      </c>
      <c r="N387" s="243" t="s">
        <v>38</v>
      </c>
      <c r="O387" s="91"/>
      <c r="P387" s="244">
        <f>O387*H387</f>
        <v>0</v>
      </c>
      <c r="Q387" s="244">
        <v>0</v>
      </c>
      <c r="R387" s="244">
        <f>Q387*H387</f>
        <v>0</v>
      </c>
      <c r="S387" s="244">
        <v>0</v>
      </c>
      <c r="T387" s="245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46" t="s">
        <v>177</v>
      </c>
      <c r="AT387" s="246" t="s">
        <v>135</v>
      </c>
      <c r="AU387" s="246" t="s">
        <v>83</v>
      </c>
      <c r="AY387" s="17" t="s">
        <v>133</v>
      </c>
      <c r="BE387" s="247">
        <f>IF(N387="základní",J387,0)</f>
        <v>0</v>
      </c>
      <c r="BF387" s="247">
        <f>IF(N387="snížená",J387,0)</f>
        <v>0</v>
      </c>
      <c r="BG387" s="247">
        <f>IF(N387="zákl. přenesená",J387,0)</f>
        <v>0</v>
      </c>
      <c r="BH387" s="247">
        <f>IF(N387="sníž. přenesená",J387,0)</f>
        <v>0</v>
      </c>
      <c r="BI387" s="247">
        <f>IF(N387="nulová",J387,0)</f>
        <v>0</v>
      </c>
      <c r="BJ387" s="17" t="s">
        <v>81</v>
      </c>
      <c r="BK387" s="247">
        <f>ROUND(I387*H387,2)</f>
        <v>0</v>
      </c>
      <c r="BL387" s="17" t="s">
        <v>177</v>
      </c>
      <c r="BM387" s="246" t="s">
        <v>549</v>
      </c>
    </row>
    <row r="388" spans="1:65" s="2" customFormat="1" ht="24" customHeight="1">
      <c r="A388" s="38"/>
      <c r="B388" s="39"/>
      <c r="C388" s="235" t="s">
        <v>351</v>
      </c>
      <c r="D388" s="235" t="s">
        <v>135</v>
      </c>
      <c r="E388" s="236" t="s">
        <v>550</v>
      </c>
      <c r="F388" s="237" t="s">
        <v>551</v>
      </c>
      <c r="G388" s="238" t="s">
        <v>443</v>
      </c>
      <c r="H388" s="291"/>
      <c r="I388" s="240"/>
      <c r="J388" s="241">
        <f>ROUND(I388*H388,2)</f>
        <v>0</v>
      </c>
      <c r="K388" s="237" t="s">
        <v>139</v>
      </c>
      <c r="L388" s="44"/>
      <c r="M388" s="242" t="s">
        <v>1</v>
      </c>
      <c r="N388" s="243" t="s">
        <v>38</v>
      </c>
      <c r="O388" s="91"/>
      <c r="P388" s="244">
        <f>O388*H388</f>
        <v>0</v>
      </c>
      <c r="Q388" s="244">
        <v>0</v>
      </c>
      <c r="R388" s="244">
        <f>Q388*H388</f>
        <v>0</v>
      </c>
      <c r="S388" s="244">
        <v>0</v>
      </c>
      <c r="T388" s="245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46" t="s">
        <v>177</v>
      </c>
      <c r="AT388" s="246" t="s">
        <v>135</v>
      </c>
      <c r="AU388" s="246" t="s">
        <v>83</v>
      </c>
      <c r="AY388" s="17" t="s">
        <v>133</v>
      </c>
      <c r="BE388" s="247">
        <f>IF(N388="základní",J388,0)</f>
        <v>0</v>
      </c>
      <c r="BF388" s="247">
        <f>IF(N388="snížená",J388,0)</f>
        <v>0</v>
      </c>
      <c r="BG388" s="247">
        <f>IF(N388="zákl. přenesená",J388,0)</f>
        <v>0</v>
      </c>
      <c r="BH388" s="247">
        <f>IF(N388="sníž. přenesená",J388,0)</f>
        <v>0</v>
      </c>
      <c r="BI388" s="247">
        <f>IF(N388="nulová",J388,0)</f>
        <v>0</v>
      </c>
      <c r="BJ388" s="17" t="s">
        <v>81</v>
      </c>
      <c r="BK388" s="247">
        <f>ROUND(I388*H388,2)</f>
        <v>0</v>
      </c>
      <c r="BL388" s="17" t="s">
        <v>177</v>
      </c>
      <c r="BM388" s="246" t="s">
        <v>552</v>
      </c>
    </row>
    <row r="389" spans="1:63" s="12" customFormat="1" ht="22.8" customHeight="1">
      <c r="A389" s="12"/>
      <c r="B389" s="219"/>
      <c r="C389" s="220"/>
      <c r="D389" s="221" t="s">
        <v>72</v>
      </c>
      <c r="E389" s="233" t="s">
        <v>553</v>
      </c>
      <c r="F389" s="233" t="s">
        <v>554</v>
      </c>
      <c r="G389" s="220"/>
      <c r="H389" s="220"/>
      <c r="I389" s="223"/>
      <c r="J389" s="234">
        <f>BK389</f>
        <v>0</v>
      </c>
      <c r="K389" s="220"/>
      <c r="L389" s="225"/>
      <c r="M389" s="226"/>
      <c r="N389" s="227"/>
      <c r="O389" s="227"/>
      <c r="P389" s="228">
        <f>SUM(P390:P432)</f>
        <v>0</v>
      </c>
      <c r="Q389" s="227"/>
      <c r="R389" s="228">
        <f>SUM(R390:R432)</f>
        <v>0.127413</v>
      </c>
      <c r="S389" s="227"/>
      <c r="T389" s="229">
        <f>SUM(T390:T432)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30" t="s">
        <v>83</v>
      </c>
      <c r="AT389" s="231" t="s">
        <v>72</v>
      </c>
      <c r="AU389" s="231" t="s">
        <v>81</v>
      </c>
      <c r="AY389" s="230" t="s">
        <v>133</v>
      </c>
      <c r="BK389" s="232">
        <f>SUM(BK390:BK432)</f>
        <v>0</v>
      </c>
    </row>
    <row r="390" spans="1:65" s="2" customFormat="1" ht="16.5" customHeight="1">
      <c r="A390" s="38"/>
      <c r="B390" s="39"/>
      <c r="C390" s="235" t="s">
        <v>555</v>
      </c>
      <c r="D390" s="235" t="s">
        <v>135</v>
      </c>
      <c r="E390" s="236" t="s">
        <v>556</v>
      </c>
      <c r="F390" s="237" t="s">
        <v>557</v>
      </c>
      <c r="G390" s="238" t="s">
        <v>532</v>
      </c>
      <c r="H390" s="239">
        <v>4</v>
      </c>
      <c r="I390" s="240"/>
      <c r="J390" s="241">
        <f>ROUND(I390*H390,2)</f>
        <v>0</v>
      </c>
      <c r="K390" s="237" t="s">
        <v>1</v>
      </c>
      <c r="L390" s="44"/>
      <c r="M390" s="242" t="s">
        <v>1</v>
      </c>
      <c r="N390" s="243" t="s">
        <v>38</v>
      </c>
      <c r="O390" s="91"/>
      <c r="P390" s="244">
        <f>O390*H390</f>
        <v>0</v>
      </c>
      <c r="Q390" s="244">
        <v>0</v>
      </c>
      <c r="R390" s="244">
        <f>Q390*H390</f>
        <v>0</v>
      </c>
      <c r="S390" s="244">
        <v>0</v>
      </c>
      <c r="T390" s="245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46" t="s">
        <v>177</v>
      </c>
      <c r="AT390" s="246" t="s">
        <v>135</v>
      </c>
      <c r="AU390" s="246" t="s">
        <v>83</v>
      </c>
      <c r="AY390" s="17" t="s">
        <v>133</v>
      </c>
      <c r="BE390" s="247">
        <f>IF(N390="základní",J390,0)</f>
        <v>0</v>
      </c>
      <c r="BF390" s="247">
        <f>IF(N390="snížená",J390,0)</f>
        <v>0</v>
      </c>
      <c r="BG390" s="247">
        <f>IF(N390="zákl. přenesená",J390,0)</f>
        <v>0</v>
      </c>
      <c r="BH390" s="247">
        <f>IF(N390="sníž. přenesená",J390,0)</f>
        <v>0</v>
      </c>
      <c r="BI390" s="247">
        <f>IF(N390="nulová",J390,0)</f>
        <v>0</v>
      </c>
      <c r="BJ390" s="17" t="s">
        <v>81</v>
      </c>
      <c r="BK390" s="247">
        <f>ROUND(I390*H390,2)</f>
        <v>0</v>
      </c>
      <c r="BL390" s="17" t="s">
        <v>177</v>
      </c>
      <c r="BM390" s="246" t="s">
        <v>558</v>
      </c>
    </row>
    <row r="391" spans="1:51" s="13" customFormat="1" ht="12">
      <c r="A391" s="13"/>
      <c r="B391" s="248"/>
      <c r="C391" s="249"/>
      <c r="D391" s="250" t="s">
        <v>141</v>
      </c>
      <c r="E391" s="251" t="s">
        <v>1</v>
      </c>
      <c r="F391" s="252" t="s">
        <v>559</v>
      </c>
      <c r="G391" s="249"/>
      <c r="H391" s="253">
        <v>4</v>
      </c>
      <c r="I391" s="254"/>
      <c r="J391" s="249"/>
      <c r="K391" s="249"/>
      <c r="L391" s="255"/>
      <c r="M391" s="256"/>
      <c r="N391" s="257"/>
      <c r="O391" s="257"/>
      <c r="P391" s="257"/>
      <c r="Q391" s="257"/>
      <c r="R391" s="257"/>
      <c r="S391" s="257"/>
      <c r="T391" s="25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9" t="s">
        <v>141</v>
      </c>
      <c r="AU391" s="259" t="s">
        <v>83</v>
      </c>
      <c r="AV391" s="13" t="s">
        <v>83</v>
      </c>
      <c r="AW391" s="13" t="s">
        <v>30</v>
      </c>
      <c r="AX391" s="13" t="s">
        <v>73</v>
      </c>
      <c r="AY391" s="259" t="s">
        <v>133</v>
      </c>
    </row>
    <row r="392" spans="1:51" s="14" customFormat="1" ht="12">
      <c r="A392" s="14"/>
      <c r="B392" s="260"/>
      <c r="C392" s="261"/>
      <c r="D392" s="250" t="s">
        <v>141</v>
      </c>
      <c r="E392" s="262" t="s">
        <v>1</v>
      </c>
      <c r="F392" s="263" t="s">
        <v>143</v>
      </c>
      <c r="G392" s="261"/>
      <c r="H392" s="264">
        <v>4</v>
      </c>
      <c r="I392" s="265"/>
      <c r="J392" s="261"/>
      <c r="K392" s="261"/>
      <c r="L392" s="266"/>
      <c r="M392" s="267"/>
      <c r="N392" s="268"/>
      <c r="O392" s="268"/>
      <c r="P392" s="268"/>
      <c r="Q392" s="268"/>
      <c r="R392" s="268"/>
      <c r="S392" s="268"/>
      <c r="T392" s="26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0" t="s">
        <v>141</v>
      </c>
      <c r="AU392" s="270" t="s">
        <v>83</v>
      </c>
      <c r="AV392" s="14" t="s">
        <v>140</v>
      </c>
      <c r="AW392" s="14" t="s">
        <v>30</v>
      </c>
      <c r="AX392" s="14" t="s">
        <v>81</v>
      </c>
      <c r="AY392" s="270" t="s">
        <v>133</v>
      </c>
    </row>
    <row r="393" spans="1:65" s="2" customFormat="1" ht="24" customHeight="1">
      <c r="A393" s="38"/>
      <c r="B393" s="39"/>
      <c r="C393" s="235" t="s">
        <v>355</v>
      </c>
      <c r="D393" s="235" t="s">
        <v>135</v>
      </c>
      <c r="E393" s="236" t="s">
        <v>560</v>
      </c>
      <c r="F393" s="237" t="s">
        <v>561</v>
      </c>
      <c r="G393" s="238" t="s">
        <v>170</v>
      </c>
      <c r="H393" s="239">
        <v>152.27</v>
      </c>
      <c r="I393" s="240"/>
      <c r="J393" s="241">
        <f>ROUND(I393*H393,2)</f>
        <v>0</v>
      </c>
      <c r="K393" s="237" t="s">
        <v>139</v>
      </c>
      <c r="L393" s="44"/>
      <c r="M393" s="242" t="s">
        <v>1</v>
      </c>
      <c r="N393" s="243" t="s">
        <v>38</v>
      </c>
      <c r="O393" s="91"/>
      <c r="P393" s="244">
        <f>O393*H393</f>
        <v>0</v>
      </c>
      <c r="Q393" s="244">
        <v>0</v>
      </c>
      <c r="R393" s="244">
        <f>Q393*H393</f>
        <v>0</v>
      </c>
      <c r="S393" s="244">
        <v>0</v>
      </c>
      <c r="T393" s="245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46" t="s">
        <v>177</v>
      </c>
      <c r="AT393" s="246" t="s">
        <v>135</v>
      </c>
      <c r="AU393" s="246" t="s">
        <v>83</v>
      </c>
      <c r="AY393" s="17" t="s">
        <v>133</v>
      </c>
      <c r="BE393" s="247">
        <f>IF(N393="základní",J393,0)</f>
        <v>0</v>
      </c>
      <c r="BF393" s="247">
        <f>IF(N393="snížená",J393,0)</f>
        <v>0</v>
      </c>
      <c r="BG393" s="247">
        <f>IF(N393="zákl. přenesená",J393,0)</f>
        <v>0</v>
      </c>
      <c r="BH393" s="247">
        <f>IF(N393="sníž. přenesená",J393,0)</f>
        <v>0</v>
      </c>
      <c r="BI393" s="247">
        <f>IF(N393="nulová",J393,0)</f>
        <v>0</v>
      </c>
      <c r="BJ393" s="17" t="s">
        <v>81</v>
      </c>
      <c r="BK393" s="247">
        <f>ROUND(I393*H393,2)</f>
        <v>0</v>
      </c>
      <c r="BL393" s="17" t="s">
        <v>177</v>
      </c>
      <c r="BM393" s="246" t="s">
        <v>562</v>
      </c>
    </row>
    <row r="394" spans="1:51" s="13" customFormat="1" ht="12">
      <c r="A394" s="13"/>
      <c r="B394" s="248"/>
      <c r="C394" s="249"/>
      <c r="D394" s="250" t="s">
        <v>141</v>
      </c>
      <c r="E394" s="251" t="s">
        <v>1</v>
      </c>
      <c r="F394" s="252" t="s">
        <v>563</v>
      </c>
      <c r="G394" s="249"/>
      <c r="H394" s="253">
        <v>152.27</v>
      </c>
      <c r="I394" s="254"/>
      <c r="J394" s="249"/>
      <c r="K394" s="249"/>
      <c r="L394" s="255"/>
      <c r="M394" s="256"/>
      <c r="N394" s="257"/>
      <c r="O394" s="257"/>
      <c r="P394" s="257"/>
      <c r="Q394" s="257"/>
      <c r="R394" s="257"/>
      <c r="S394" s="257"/>
      <c r="T394" s="25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9" t="s">
        <v>141</v>
      </c>
      <c r="AU394" s="259" t="s">
        <v>83</v>
      </c>
      <c r="AV394" s="13" t="s">
        <v>83</v>
      </c>
      <c r="AW394" s="13" t="s">
        <v>30</v>
      </c>
      <c r="AX394" s="13" t="s">
        <v>73</v>
      </c>
      <c r="AY394" s="259" t="s">
        <v>133</v>
      </c>
    </row>
    <row r="395" spans="1:51" s="14" customFormat="1" ht="12">
      <c r="A395" s="14"/>
      <c r="B395" s="260"/>
      <c r="C395" s="261"/>
      <c r="D395" s="250" t="s">
        <v>141</v>
      </c>
      <c r="E395" s="262" t="s">
        <v>1</v>
      </c>
      <c r="F395" s="263" t="s">
        <v>143</v>
      </c>
      <c r="G395" s="261"/>
      <c r="H395" s="264">
        <v>152.27</v>
      </c>
      <c r="I395" s="265"/>
      <c r="J395" s="261"/>
      <c r="K395" s="261"/>
      <c r="L395" s="266"/>
      <c r="M395" s="267"/>
      <c r="N395" s="268"/>
      <c r="O395" s="268"/>
      <c r="P395" s="268"/>
      <c r="Q395" s="268"/>
      <c r="R395" s="268"/>
      <c r="S395" s="268"/>
      <c r="T395" s="26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0" t="s">
        <v>141</v>
      </c>
      <c r="AU395" s="270" t="s">
        <v>83</v>
      </c>
      <c r="AV395" s="14" t="s">
        <v>140</v>
      </c>
      <c r="AW395" s="14" t="s">
        <v>30</v>
      </c>
      <c r="AX395" s="14" t="s">
        <v>81</v>
      </c>
      <c r="AY395" s="270" t="s">
        <v>133</v>
      </c>
    </row>
    <row r="396" spans="1:65" s="2" customFormat="1" ht="16.5" customHeight="1">
      <c r="A396" s="38"/>
      <c r="B396" s="39"/>
      <c r="C396" s="235" t="s">
        <v>564</v>
      </c>
      <c r="D396" s="235" t="s">
        <v>135</v>
      </c>
      <c r="E396" s="236" t="s">
        <v>565</v>
      </c>
      <c r="F396" s="237" t="s">
        <v>566</v>
      </c>
      <c r="G396" s="238" t="s">
        <v>170</v>
      </c>
      <c r="H396" s="239">
        <v>202.2</v>
      </c>
      <c r="I396" s="240"/>
      <c r="J396" s="241">
        <f>ROUND(I396*H396,2)</f>
        <v>0</v>
      </c>
      <c r="K396" s="237" t="s">
        <v>139</v>
      </c>
      <c r="L396" s="44"/>
      <c r="M396" s="242" t="s">
        <v>1</v>
      </c>
      <c r="N396" s="243" t="s">
        <v>38</v>
      </c>
      <c r="O396" s="91"/>
      <c r="P396" s="244">
        <f>O396*H396</f>
        <v>0</v>
      </c>
      <c r="Q396" s="244">
        <v>0</v>
      </c>
      <c r="R396" s="244">
        <f>Q396*H396</f>
        <v>0</v>
      </c>
      <c r="S396" s="244">
        <v>0</v>
      </c>
      <c r="T396" s="245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46" t="s">
        <v>177</v>
      </c>
      <c r="AT396" s="246" t="s">
        <v>135</v>
      </c>
      <c r="AU396" s="246" t="s">
        <v>83</v>
      </c>
      <c r="AY396" s="17" t="s">
        <v>133</v>
      </c>
      <c r="BE396" s="247">
        <f>IF(N396="základní",J396,0)</f>
        <v>0</v>
      </c>
      <c r="BF396" s="247">
        <f>IF(N396="snížená",J396,0)</f>
        <v>0</v>
      </c>
      <c r="BG396" s="247">
        <f>IF(N396="zákl. přenesená",J396,0)</f>
        <v>0</v>
      </c>
      <c r="BH396" s="247">
        <f>IF(N396="sníž. přenesená",J396,0)</f>
        <v>0</v>
      </c>
      <c r="BI396" s="247">
        <f>IF(N396="nulová",J396,0)</f>
        <v>0</v>
      </c>
      <c r="BJ396" s="17" t="s">
        <v>81</v>
      </c>
      <c r="BK396" s="247">
        <f>ROUND(I396*H396,2)</f>
        <v>0</v>
      </c>
      <c r="BL396" s="17" t="s">
        <v>177</v>
      </c>
      <c r="BM396" s="246" t="s">
        <v>567</v>
      </c>
    </row>
    <row r="397" spans="1:51" s="13" customFormat="1" ht="12">
      <c r="A397" s="13"/>
      <c r="B397" s="248"/>
      <c r="C397" s="249"/>
      <c r="D397" s="250" t="s">
        <v>141</v>
      </c>
      <c r="E397" s="251" t="s">
        <v>1</v>
      </c>
      <c r="F397" s="252" t="s">
        <v>568</v>
      </c>
      <c r="G397" s="249"/>
      <c r="H397" s="253">
        <v>202.2</v>
      </c>
      <c r="I397" s="254"/>
      <c r="J397" s="249"/>
      <c r="K397" s="249"/>
      <c r="L397" s="255"/>
      <c r="M397" s="256"/>
      <c r="N397" s="257"/>
      <c r="O397" s="257"/>
      <c r="P397" s="257"/>
      <c r="Q397" s="257"/>
      <c r="R397" s="257"/>
      <c r="S397" s="257"/>
      <c r="T397" s="25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9" t="s">
        <v>141</v>
      </c>
      <c r="AU397" s="259" t="s">
        <v>83</v>
      </c>
      <c r="AV397" s="13" t="s">
        <v>83</v>
      </c>
      <c r="AW397" s="13" t="s">
        <v>30</v>
      </c>
      <c r="AX397" s="13" t="s">
        <v>73</v>
      </c>
      <c r="AY397" s="259" t="s">
        <v>133</v>
      </c>
    </row>
    <row r="398" spans="1:51" s="14" customFormat="1" ht="12">
      <c r="A398" s="14"/>
      <c r="B398" s="260"/>
      <c r="C398" s="261"/>
      <c r="D398" s="250" t="s">
        <v>141</v>
      </c>
      <c r="E398" s="262" t="s">
        <v>1</v>
      </c>
      <c r="F398" s="263" t="s">
        <v>143</v>
      </c>
      <c r="G398" s="261"/>
      <c r="H398" s="264">
        <v>202.2</v>
      </c>
      <c r="I398" s="265"/>
      <c r="J398" s="261"/>
      <c r="K398" s="261"/>
      <c r="L398" s="266"/>
      <c r="M398" s="267"/>
      <c r="N398" s="268"/>
      <c r="O398" s="268"/>
      <c r="P398" s="268"/>
      <c r="Q398" s="268"/>
      <c r="R398" s="268"/>
      <c r="S398" s="268"/>
      <c r="T398" s="269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0" t="s">
        <v>141</v>
      </c>
      <c r="AU398" s="270" t="s">
        <v>83</v>
      </c>
      <c r="AV398" s="14" t="s">
        <v>140</v>
      </c>
      <c r="AW398" s="14" t="s">
        <v>30</v>
      </c>
      <c r="AX398" s="14" t="s">
        <v>81</v>
      </c>
      <c r="AY398" s="270" t="s">
        <v>133</v>
      </c>
    </row>
    <row r="399" spans="1:65" s="2" customFormat="1" ht="16.5" customHeight="1">
      <c r="A399" s="38"/>
      <c r="B399" s="39"/>
      <c r="C399" s="235" t="s">
        <v>359</v>
      </c>
      <c r="D399" s="235" t="s">
        <v>135</v>
      </c>
      <c r="E399" s="236" t="s">
        <v>569</v>
      </c>
      <c r="F399" s="237" t="s">
        <v>570</v>
      </c>
      <c r="G399" s="238" t="s">
        <v>170</v>
      </c>
      <c r="H399" s="239">
        <v>4.04</v>
      </c>
      <c r="I399" s="240"/>
      <c r="J399" s="241">
        <f>ROUND(I399*H399,2)</f>
        <v>0</v>
      </c>
      <c r="K399" s="237" t="s">
        <v>139</v>
      </c>
      <c r="L399" s="44"/>
      <c r="M399" s="242" t="s">
        <v>1</v>
      </c>
      <c r="N399" s="243" t="s">
        <v>38</v>
      </c>
      <c r="O399" s="91"/>
      <c r="P399" s="244">
        <f>O399*H399</f>
        <v>0</v>
      </c>
      <c r="Q399" s="244">
        <v>0</v>
      </c>
      <c r="R399" s="244">
        <f>Q399*H399</f>
        <v>0</v>
      </c>
      <c r="S399" s="244">
        <v>0</v>
      </c>
      <c r="T399" s="245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46" t="s">
        <v>177</v>
      </c>
      <c r="AT399" s="246" t="s">
        <v>135</v>
      </c>
      <c r="AU399" s="246" t="s">
        <v>83</v>
      </c>
      <c r="AY399" s="17" t="s">
        <v>133</v>
      </c>
      <c r="BE399" s="247">
        <f>IF(N399="základní",J399,0)</f>
        <v>0</v>
      </c>
      <c r="BF399" s="247">
        <f>IF(N399="snížená",J399,0)</f>
        <v>0</v>
      </c>
      <c r="BG399" s="247">
        <f>IF(N399="zákl. přenesená",J399,0)</f>
        <v>0</v>
      </c>
      <c r="BH399" s="247">
        <f>IF(N399="sníž. přenesená",J399,0)</f>
        <v>0</v>
      </c>
      <c r="BI399" s="247">
        <f>IF(N399="nulová",J399,0)</f>
        <v>0</v>
      </c>
      <c r="BJ399" s="17" t="s">
        <v>81</v>
      </c>
      <c r="BK399" s="247">
        <f>ROUND(I399*H399,2)</f>
        <v>0</v>
      </c>
      <c r="BL399" s="17" t="s">
        <v>177</v>
      </c>
      <c r="BM399" s="246" t="s">
        <v>571</v>
      </c>
    </row>
    <row r="400" spans="1:65" s="2" customFormat="1" ht="16.5" customHeight="1">
      <c r="A400" s="38"/>
      <c r="B400" s="39"/>
      <c r="C400" s="235" t="s">
        <v>572</v>
      </c>
      <c r="D400" s="235" t="s">
        <v>135</v>
      </c>
      <c r="E400" s="236" t="s">
        <v>573</v>
      </c>
      <c r="F400" s="237" t="s">
        <v>574</v>
      </c>
      <c r="G400" s="238" t="s">
        <v>170</v>
      </c>
      <c r="H400" s="239">
        <v>5.12</v>
      </c>
      <c r="I400" s="240"/>
      <c r="J400" s="241">
        <f>ROUND(I400*H400,2)</f>
        <v>0</v>
      </c>
      <c r="K400" s="237" t="s">
        <v>139</v>
      </c>
      <c r="L400" s="44"/>
      <c r="M400" s="242" t="s">
        <v>1</v>
      </c>
      <c r="N400" s="243" t="s">
        <v>38</v>
      </c>
      <c r="O400" s="91"/>
      <c r="P400" s="244">
        <f>O400*H400</f>
        <v>0</v>
      </c>
      <c r="Q400" s="244">
        <v>0</v>
      </c>
      <c r="R400" s="244">
        <f>Q400*H400</f>
        <v>0</v>
      </c>
      <c r="S400" s="244">
        <v>0</v>
      </c>
      <c r="T400" s="245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46" t="s">
        <v>177</v>
      </c>
      <c r="AT400" s="246" t="s">
        <v>135</v>
      </c>
      <c r="AU400" s="246" t="s">
        <v>83</v>
      </c>
      <c r="AY400" s="17" t="s">
        <v>133</v>
      </c>
      <c r="BE400" s="247">
        <f>IF(N400="základní",J400,0)</f>
        <v>0</v>
      </c>
      <c r="BF400" s="247">
        <f>IF(N400="snížená",J400,0)</f>
        <v>0</v>
      </c>
      <c r="BG400" s="247">
        <f>IF(N400="zákl. přenesená",J400,0)</f>
        <v>0</v>
      </c>
      <c r="BH400" s="247">
        <f>IF(N400="sníž. přenesená",J400,0)</f>
        <v>0</v>
      </c>
      <c r="BI400" s="247">
        <f>IF(N400="nulová",J400,0)</f>
        <v>0</v>
      </c>
      <c r="BJ400" s="17" t="s">
        <v>81</v>
      </c>
      <c r="BK400" s="247">
        <f>ROUND(I400*H400,2)</f>
        <v>0</v>
      </c>
      <c r="BL400" s="17" t="s">
        <v>177</v>
      </c>
      <c r="BM400" s="246" t="s">
        <v>575</v>
      </c>
    </row>
    <row r="401" spans="1:51" s="13" customFormat="1" ht="12">
      <c r="A401" s="13"/>
      <c r="B401" s="248"/>
      <c r="C401" s="249"/>
      <c r="D401" s="250" t="s">
        <v>141</v>
      </c>
      <c r="E401" s="251" t="s">
        <v>1</v>
      </c>
      <c r="F401" s="252" t="s">
        <v>576</v>
      </c>
      <c r="G401" s="249"/>
      <c r="H401" s="253">
        <v>5.12</v>
      </c>
      <c r="I401" s="254"/>
      <c r="J401" s="249"/>
      <c r="K401" s="249"/>
      <c r="L401" s="255"/>
      <c r="M401" s="256"/>
      <c r="N401" s="257"/>
      <c r="O401" s="257"/>
      <c r="P401" s="257"/>
      <c r="Q401" s="257"/>
      <c r="R401" s="257"/>
      <c r="S401" s="257"/>
      <c r="T401" s="25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9" t="s">
        <v>141</v>
      </c>
      <c r="AU401" s="259" t="s">
        <v>83</v>
      </c>
      <c r="AV401" s="13" t="s">
        <v>83</v>
      </c>
      <c r="AW401" s="13" t="s">
        <v>30</v>
      </c>
      <c r="AX401" s="13" t="s">
        <v>73</v>
      </c>
      <c r="AY401" s="259" t="s">
        <v>133</v>
      </c>
    </row>
    <row r="402" spans="1:51" s="14" customFormat="1" ht="12">
      <c r="A402" s="14"/>
      <c r="B402" s="260"/>
      <c r="C402" s="261"/>
      <c r="D402" s="250" t="s">
        <v>141</v>
      </c>
      <c r="E402" s="262" t="s">
        <v>1</v>
      </c>
      <c r="F402" s="263" t="s">
        <v>143</v>
      </c>
      <c r="G402" s="261"/>
      <c r="H402" s="264">
        <v>5.12</v>
      </c>
      <c r="I402" s="265"/>
      <c r="J402" s="261"/>
      <c r="K402" s="261"/>
      <c r="L402" s="266"/>
      <c r="M402" s="267"/>
      <c r="N402" s="268"/>
      <c r="O402" s="268"/>
      <c r="P402" s="268"/>
      <c r="Q402" s="268"/>
      <c r="R402" s="268"/>
      <c r="S402" s="268"/>
      <c r="T402" s="269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0" t="s">
        <v>141</v>
      </c>
      <c r="AU402" s="270" t="s">
        <v>83</v>
      </c>
      <c r="AV402" s="14" t="s">
        <v>140</v>
      </c>
      <c r="AW402" s="14" t="s">
        <v>30</v>
      </c>
      <c r="AX402" s="14" t="s">
        <v>81</v>
      </c>
      <c r="AY402" s="270" t="s">
        <v>133</v>
      </c>
    </row>
    <row r="403" spans="1:65" s="2" customFormat="1" ht="24" customHeight="1">
      <c r="A403" s="38"/>
      <c r="B403" s="39"/>
      <c r="C403" s="235" t="s">
        <v>364</v>
      </c>
      <c r="D403" s="235" t="s">
        <v>135</v>
      </c>
      <c r="E403" s="236" t="s">
        <v>577</v>
      </c>
      <c r="F403" s="237" t="s">
        <v>578</v>
      </c>
      <c r="G403" s="238" t="s">
        <v>170</v>
      </c>
      <c r="H403" s="239">
        <v>4.04</v>
      </c>
      <c r="I403" s="240"/>
      <c r="J403" s="241">
        <f>ROUND(I403*H403,2)</f>
        <v>0</v>
      </c>
      <c r="K403" s="237" t="s">
        <v>139</v>
      </c>
      <c r="L403" s="44"/>
      <c r="M403" s="242" t="s">
        <v>1</v>
      </c>
      <c r="N403" s="243" t="s">
        <v>38</v>
      </c>
      <c r="O403" s="91"/>
      <c r="P403" s="244">
        <f>O403*H403</f>
        <v>0</v>
      </c>
      <c r="Q403" s="244">
        <v>0</v>
      </c>
      <c r="R403" s="244">
        <f>Q403*H403</f>
        <v>0</v>
      </c>
      <c r="S403" s="244">
        <v>0</v>
      </c>
      <c r="T403" s="245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46" t="s">
        <v>177</v>
      </c>
      <c r="AT403" s="246" t="s">
        <v>135</v>
      </c>
      <c r="AU403" s="246" t="s">
        <v>83</v>
      </c>
      <c r="AY403" s="17" t="s">
        <v>133</v>
      </c>
      <c r="BE403" s="247">
        <f>IF(N403="základní",J403,0)</f>
        <v>0</v>
      </c>
      <c r="BF403" s="247">
        <f>IF(N403="snížená",J403,0)</f>
        <v>0</v>
      </c>
      <c r="BG403" s="247">
        <f>IF(N403="zákl. přenesená",J403,0)</f>
        <v>0</v>
      </c>
      <c r="BH403" s="247">
        <f>IF(N403="sníž. přenesená",J403,0)</f>
        <v>0</v>
      </c>
      <c r="BI403" s="247">
        <f>IF(N403="nulová",J403,0)</f>
        <v>0</v>
      </c>
      <c r="BJ403" s="17" t="s">
        <v>81</v>
      </c>
      <c r="BK403" s="247">
        <f>ROUND(I403*H403,2)</f>
        <v>0</v>
      </c>
      <c r="BL403" s="17" t="s">
        <v>177</v>
      </c>
      <c r="BM403" s="246" t="s">
        <v>579</v>
      </c>
    </row>
    <row r="404" spans="1:51" s="13" customFormat="1" ht="12">
      <c r="A404" s="13"/>
      <c r="B404" s="248"/>
      <c r="C404" s="249"/>
      <c r="D404" s="250" t="s">
        <v>141</v>
      </c>
      <c r="E404" s="251" t="s">
        <v>1</v>
      </c>
      <c r="F404" s="252" t="s">
        <v>580</v>
      </c>
      <c r="G404" s="249"/>
      <c r="H404" s="253">
        <v>4.04</v>
      </c>
      <c r="I404" s="254"/>
      <c r="J404" s="249"/>
      <c r="K404" s="249"/>
      <c r="L404" s="255"/>
      <c r="M404" s="256"/>
      <c r="N404" s="257"/>
      <c r="O404" s="257"/>
      <c r="P404" s="257"/>
      <c r="Q404" s="257"/>
      <c r="R404" s="257"/>
      <c r="S404" s="257"/>
      <c r="T404" s="25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9" t="s">
        <v>141</v>
      </c>
      <c r="AU404" s="259" t="s">
        <v>83</v>
      </c>
      <c r="AV404" s="13" t="s">
        <v>83</v>
      </c>
      <c r="AW404" s="13" t="s">
        <v>30</v>
      </c>
      <c r="AX404" s="13" t="s">
        <v>73</v>
      </c>
      <c r="AY404" s="259" t="s">
        <v>133</v>
      </c>
    </row>
    <row r="405" spans="1:51" s="14" customFormat="1" ht="12">
      <c r="A405" s="14"/>
      <c r="B405" s="260"/>
      <c r="C405" s="261"/>
      <c r="D405" s="250" t="s">
        <v>141</v>
      </c>
      <c r="E405" s="262" t="s">
        <v>1</v>
      </c>
      <c r="F405" s="263" t="s">
        <v>143</v>
      </c>
      <c r="G405" s="261"/>
      <c r="H405" s="264">
        <v>4.04</v>
      </c>
      <c r="I405" s="265"/>
      <c r="J405" s="261"/>
      <c r="K405" s="261"/>
      <c r="L405" s="266"/>
      <c r="M405" s="267"/>
      <c r="N405" s="268"/>
      <c r="O405" s="268"/>
      <c r="P405" s="268"/>
      <c r="Q405" s="268"/>
      <c r="R405" s="268"/>
      <c r="S405" s="268"/>
      <c r="T405" s="26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0" t="s">
        <v>141</v>
      </c>
      <c r="AU405" s="270" t="s">
        <v>83</v>
      </c>
      <c r="AV405" s="14" t="s">
        <v>140</v>
      </c>
      <c r="AW405" s="14" t="s">
        <v>30</v>
      </c>
      <c r="AX405" s="14" t="s">
        <v>81</v>
      </c>
      <c r="AY405" s="270" t="s">
        <v>133</v>
      </c>
    </row>
    <row r="406" spans="1:65" s="2" customFormat="1" ht="24" customHeight="1">
      <c r="A406" s="38"/>
      <c r="B406" s="39"/>
      <c r="C406" s="235" t="s">
        <v>581</v>
      </c>
      <c r="D406" s="235" t="s">
        <v>135</v>
      </c>
      <c r="E406" s="236" t="s">
        <v>582</v>
      </c>
      <c r="F406" s="237" t="s">
        <v>583</v>
      </c>
      <c r="G406" s="238" t="s">
        <v>170</v>
      </c>
      <c r="H406" s="239">
        <v>16.23</v>
      </c>
      <c r="I406" s="240"/>
      <c r="J406" s="241">
        <f>ROUND(I406*H406,2)</f>
        <v>0</v>
      </c>
      <c r="K406" s="237" t="s">
        <v>139</v>
      </c>
      <c r="L406" s="44"/>
      <c r="M406" s="242" t="s">
        <v>1</v>
      </c>
      <c r="N406" s="243" t="s">
        <v>38</v>
      </c>
      <c r="O406" s="91"/>
      <c r="P406" s="244">
        <f>O406*H406</f>
        <v>0</v>
      </c>
      <c r="Q406" s="244">
        <v>0</v>
      </c>
      <c r="R406" s="244">
        <f>Q406*H406</f>
        <v>0</v>
      </c>
      <c r="S406" s="244">
        <v>0</v>
      </c>
      <c r="T406" s="245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46" t="s">
        <v>177</v>
      </c>
      <c r="AT406" s="246" t="s">
        <v>135</v>
      </c>
      <c r="AU406" s="246" t="s">
        <v>83</v>
      </c>
      <c r="AY406" s="17" t="s">
        <v>133</v>
      </c>
      <c r="BE406" s="247">
        <f>IF(N406="základní",J406,0)</f>
        <v>0</v>
      </c>
      <c r="BF406" s="247">
        <f>IF(N406="snížená",J406,0)</f>
        <v>0</v>
      </c>
      <c r="BG406" s="247">
        <f>IF(N406="zákl. přenesená",J406,0)</f>
        <v>0</v>
      </c>
      <c r="BH406" s="247">
        <f>IF(N406="sníž. přenesená",J406,0)</f>
        <v>0</v>
      </c>
      <c r="BI406" s="247">
        <f>IF(N406="nulová",J406,0)</f>
        <v>0</v>
      </c>
      <c r="BJ406" s="17" t="s">
        <v>81</v>
      </c>
      <c r="BK406" s="247">
        <f>ROUND(I406*H406,2)</f>
        <v>0</v>
      </c>
      <c r="BL406" s="17" t="s">
        <v>177</v>
      </c>
      <c r="BM406" s="246" t="s">
        <v>584</v>
      </c>
    </row>
    <row r="407" spans="1:51" s="13" customFormat="1" ht="12">
      <c r="A407" s="13"/>
      <c r="B407" s="248"/>
      <c r="C407" s="249"/>
      <c r="D407" s="250" t="s">
        <v>141</v>
      </c>
      <c r="E407" s="251" t="s">
        <v>1</v>
      </c>
      <c r="F407" s="252" t="s">
        <v>585</v>
      </c>
      <c r="G407" s="249"/>
      <c r="H407" s="253">
        <v>16.23</v>
      </c>
      <c r="I407" s="254"/>
      <c r="J407" s="249"/>
      <c r="K407" s="249"/>
      <c r="L407" s="255"/>
      <c r="M407" s="256"/>
      <c r="N407" s="257"/>
      <c r="O407" s="257"/>
      <c r="P407" s="257"/>
      <c r="Q407" s="257"/>
      <c r="R407" s="257"/>
      <c r="S407" s="257"/>
      <c r="T407" s="25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9" t="s">
        <v>141</v>
      </c>
      <c r="AU407" s="259" t="s">
        <v>83</v>
      </c>
      <c r="AV407" s="13" t="s">
        <v>83</v>
      </c>
      <c r="AW407" s="13" t="s">
        <v>30</v>
      </c>
      <c r="AX407" s="13" t="s">
        <v>73</v>
      </c>
      <c r="AY407" s="259" t="s">
        <v>133</v>
      </c>
    </row>
    <row r="408" spans="1:51" s="14" customFormat="1" ht="12">
      <c r="A408" s="14"/>
      <c r="B408" s="260"/>
      <c r="C408" s="261"/>
      <c r="D408" s="250" t="s">
        <v>141</v>
      </c>
      <c r="E408" s="262" t="s">
        <v>1</v>
      </c>
      <c r="F408" s="263" t="s">
        <v>143</v>
      </c>
      <c r="G408" s="261"/>
      <c r="H408" s="264">
        <v>16.23</v>
      </c>
      <c r="I408" s="265"/>
      <c r="J408" s="261"/>
      <c r="K408" s="261"/>
      <c r="L408" s="266"/>
      <c r="M408" s="267"/>
      <c r="N408" s="268"/>
      <c r="O408" s="268"/>
      <c r="P408" s="268"/>
      <c r="Q408" s="268"/>
      <c r="R408" s="268"/>
      <c r="S408" s="268"/>
      <c r="T408" s="26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0" t="s">
        <v>141</v>
      </c>
      <c r="AU408" s="270" t="s">
        <v>83</v>
      </c>
      <c r="AV408" s="14" t="s">
        <v>140</v>
      </c>
      <c r="AW408" s="14" t="s">
        <v>30</v>
      </c>
      <c r="AX408" s="14" t="s">
        <v>81</v>
      </c>
      <c r="AY408" s="270" t="s">
        <v>133</v>
      </c>
    </row>
    <row r="409" spans="1:65" s="2" customFormat="1" ht="24" customHeight="1">
      <c r="A409" s="38"/>
      <c r="B409" s="39"/>
      <c r="C409" s="235" t="s">
        <v>369</v>
      </c>
      <c r="D409" s="235" t="s">
        <v>135</v>
      </c>
      <c r="E409" s="236" t="s">
        <v>586</v>
      </c>
      <c r="F409" s="237" t="s">
        <v>587</v>
      </c>
      <c r="G409" s="238" t="s">
        <v>150</v>
      </c>
      <c r="H409" s="239">
        <v>160.38</v>
      </c>
      <c r="I409" s="240"/>
      <c r="J409" s="241">
        <f>ROUND(I409*H409,2)</f>
        <v>0</v>
      </c>
      <c r="K409" s="237" t="s">
        <v>139</v>
      </c>
      <c r="L409" s="44"/>
      <c r="M409" s="242" t="s">
        <v>1</v>
      </c>
      <c r="N409" s="243" t="s">
        <v>38</v>
      </c>
      <c r="O409" s="91"/>
      <c r="P409" s="244">
        <f>O409*H409</f>
        <v>0</v>
      </c>
      <c r="Q409" s="244">
        <v>0</v>
      </c>
      <c r="R409" s="244">
        <f>Q409*H409</f>
        <v>0</v>
      </c>
      <c r="S409" s="244">
        <v>0</v>
      </c>
      <c r="T409" s="245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46" t="s">
        <v>177</v>
      </c>
      <c r="AT409" s="246" t="s">
        <v>135</v>
      </c>
      <c r="AU409" s="246" t="s">
        <v>83</v>
      </c>
      <c r="AY409" s="17" t="s">
        <v>133</v>
      </c>
      <c r="BE409" s="247">
        <f>IF(N409="základní",J409,0)</f>
        <v>0</v>
      </c>
      <c r="BF409" s="247">
        <f>IF(N409="snížená",J409,0)</f>
        <v>0</v>
      </c>
      <c r="BG409" s="247">
        <f>IF(N409="zákl. přenesená",J409,0)</f>
        <v>0</v>
      </c>
      <c r="BH409" s="247">
        <f>IF(N409="sníž. přenesená",J409,0)</f>
        <v>0</v>
      </c>
      <c r="BI409" s="247">
        <f>IF(N409="nulová",J409,0)</f>
        <v>0</v>
      </c>
      <c r="BJ409" s="17" t="s">
        <v>81</v>
      </c>
      <c r="BK409" s="247">
        <f>ROUND(I409*H409,2)</f>
        <v>0</v>
      </c>
      <c r="BL409" s="17" t="s">
        <v>177</v>
      </c>
      <c r="BM409" s="246" t="s">
        <v>588</v>
      </c>
    </row>
    <row r="410" spans="1:51" s="13" customFormat="1" ht="12">
      <c r="A410" s="13"/>
      <c r="B410" s="248"/>
      <c r="C410" s="249"/>
      <c r="D410" s="250" t="s">
        <v>141</v>
      </c>
      <c r="E410" s="251" t="s">
        <v>1</v>
      </c>
      <c r="F410" s="252" t="s">
        <v>589</v>
      </c>
      <c r="G410" s="249"/>
      <c r="H410" s="253">
        <v>160.38</v>
      </c>
      <c r="I410" s="254"/>
      <c r="J410" s="249"/>
      <c r="K410" s="249"/>
      <c r="L410" s="255"/>
      <c r="M410" s="256"/>
      <c r="N410" s="257"/>
      <c r="O410" s="257"/>
      <c r="P410" s="257"/>
      <c r="Q410" s="257"/>
      <c r="R410" s="257"/>
      <c r="S410" s="257"/>
      <c r="T410" s="25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9" t="s">
        <v>141</v>
      </c>
      <c r="AU410" s="259" t="s">
        <v>83</v>
      </c>
      <c r="AV410" s="13" t="s">
        <v>83</v>
      </c>
      <c r="AW410" s="13" t="s">
        <v>30</v>
      </c>
      <c r="AX410" s="13" t="s">
        <v>73</v>
      </c>
      <c r="AY410" s="259" t="s">
        <v>133</v>
      </c>
    </row>
    <row r="411" spans="1:51" s="14" customFormat="1" ht="12">
      <c r="A411" s="14"/>
      <c r="B411" s="260"/>
      <c r="C411" s="261"/>
      <c r="D411" s="250" t="s">
        <v>141</v>
      </c>
      <c r="E411" s="262" t="s">
        <v>1</v>
      </c>
      <c r="F411" s="263" t="s">
        <v>143</v>
      </c>
      <c r="G411" s="261"/>
      <c r="H411" s="264">
        <v>160.38</v>
      </c>
      <c r="I411" s="265"/>
      <c r="J411" s="261"/>
      <c r="K411" s="261"/>
      <c r="L411" s="266"/>
      <c r="M411" s="267"/>
      <c r="N411" s="268"/>
      <c r="O411" s="268"/>
      <c r="P411" s="268"/>
      <c r="Q411" s="268"/>
      <c r="R411" s="268"/>
      <c r="S411" s="268"/>
      <c r="T411" s="269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0" t="s">
        <v>141</v>
      </c>
      <c r="AU411" s="270" t="s">
        <v>83</v>
      </c>
      <c r="AV411" s="14" t="s">
        <v>140</v>
      </c>
      <c r="AW411" s="14" t="s">
        <v>30</v>
      </c>
      <c r="AX411" s="14" t="s">
        <v>81</v>
      </c>
      <c r="AY411" s="270" t="s">
        <v>133</v>
      </c>
    </row>
    <row r="412" spans="1:65" s="2" customFormat="1" ht="24" customHeight="1">
      <c r="A412" s="38"/>
      <c r="B412" s="39"/>
      <c r="C412" s="235" t="s">
        <v>590</v>
      </c>
      <c r="D412" s="235" t="s">
        <v>135</v>
      </c>
      <c r="E412" s="236" t="s">
        <v>591</v>
      </c>
      <c r="F412" s="237" t="s">
        <v>592</v>
      </c>
      <c r="G412" s="238" t="s">
        <v>170</v>
      </c>
      <c r="H412" s="239">
        <v>135</v>
      </c>
      <c r="I412" s="240"/>
      <c r="J412" s="241">
        <f>ROUND(I412*H412,2)</f>
        <v>0</v>
      </c>
      <c r="K412" s="237" t="s">
        <v>139</v>
      </c>
      <c r="L412" s="44"/>
      <c r="M412" s="242" t="s">
        <v>1</v>
      </c>
      <c r="N412" s="243" t="s">
        <v>38</v>
      </c>
      <c r="O412" s="91"/>
      <c r="P412" s="244">
        <f>O412*H412</f>
        <v>0</v>
      </c>
      <c r="Q412" s="244">
        <v>0</v>
      </c>
      <c r="R412" s="244">
        <f>Q412*H412</f>
        <v>0</v>
      </c>
      <c r="S412" s="244">
        <v>0</v>
      </c>
      <c r="T412" s="245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46" t="s">
        <v>177</v>
      </c>
      <c r="AT412" s="246" t="s">
        <v>135</v>
      </c>
      <c r="AU412" s="246" t="s">
        <v>83</v>
      </c>
      <c r="AY412" s="17" t="s">
        <v>133</v>
      </c>
      <c r="BE412" s="247">
        <f>IF(N412="základní",J412,0)</f>
        <v>0</v>
      </c>
      <c r="BF412" s="247">
        <f>IF(N412="snížená",J412,0)</f>
        <v>0</v>
      </c>
      <c r="BG412" s="247">
        <f>IF(N412="zákl. přenesená",J412,0)</f>
        <v>0</v>
      </c>
      <c r="BH412" s="247">
        <f>IF(N412="sníž. přenesená",J412,0)</f>
        <v>0</v>
      </c>
      <c r="BI412" s="247">
        <f>IF(N412="nulová",J412,0)</f>
        <v>0</v>
      </c>
      <c r="BJ412" s="17" t="s">
        <v>81</v>
      </c>
      <c r="BK412" s="247">
        <f>ROUND(I412*H412,2)</f>
        <v>0</v>
      </c>
      <c r="BL412" s="17" t="s">
        <v>177</v>
      </c>
      <c r="BM412" s="246" t="s">
        <v>593</v>
      </c>
    </row>
    <row r="413" spans="1:51" s="13" customFormat="1" ht="12">
      <c r="A413" s="13"/>
      <c r="B413" s="248"/>
      <c r="C413" s="249"/>
      <c r="D413" s="250" t="s">
        <v>141</v>
      </c>
      <c r="E413" s="251" t="s">
        <v>1</v>
      </c>
      <c r="F413" s="252" t="s">
        <v>594</v>
      </c>
      <c r="G413" s="249"/>
      <c r="H413" s="253">
        <v>135</v>
      </c>
      <c r="I413" s="254"/>
      <c r="J413" s="249"/>
      <c r="K413" s="249"/>
      <c r="L413" s="255"/>
      <c r="M413" s="256"/>
      <c r="N413" s="257"/>
      <c r="O413" s="257"/>
      <c r="P413" s="257"/>
      <c r="Q413" s="257"/>
      <c r="R413" s="257"/>
      <c r="S413" s="257"/>
      <c r="T413" s="25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9" t="s">
        <v>141</v>
      </c>
      <c r="AU413" s="259" t="s">
        <v>83</v>
      </c>
      <c r="AV413" s="13" t="s">
        <v>83</v>
      </c>
      <c r="AW413" s="13" t="s">
        <v>30</v>
      </c>
      <c r="AX413" s="13" t="s">
        <v>73</v>
      </c>
      <c r="AY413" s="259" t="s">
        <v>133</v>
      </c>
    </row>
    <row r="414" spans="1:51" s="14" customFormat="1" ht="12">
      <c r="A414" s="14"/>
      <c r="B414" s="260"/>
      <c r="C414" s="261"/>
      <c r="D414" s="250" t="s">
        <v>141</v>
      </c>
      <c r="E414" s="262" t="s">
        <v>1</v>
      </c>
      <c r="F414" s="263" t="s">
        <v>143</v>
      </c>
      <c r="G414" s="261"/>
      <c r="H414" s="264">
        <v>135</v>
      </c>
      <c r="I414" s="265"/>
      <c r="J414" s="261"/>
      <c r="K414" s="261"/>
      <c r="L414" s="266"/>
      <c r="M414" s="267"/>
      <c r="N414" s="268"/>
      <c r="O414" s="268"/>
      <c r="P414" s="268"/>
      <c r="Q414" s="268"/>
      <c r="R414" s="268"/>
      <c r="S414" s="268"/>
      <c r="T414" s="269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0" t="s">
        <v>141</v>
      </c>
      <c r="AU414" s="270" t="s">
        <v>83</v>
      </c>
      <c r="AV414" s="14" t="s">
        <v>140</v>
      </c>
      <c r="AW414" s="14" t="s">
        <v>30</v>
      </c>
      <c r="AX414" s="14" t="s">
        <v>81</v>
      </c>
      <c r="AY414" s="270" t="s">
        <v>133</v>
      </c>
    </row>
    <row r="415" spans="1:65" s="2" customFormat="1" ht="24" customHeight="1">
      <c r="A415" s="38"/>
      <c r="B415" s="39"/>
      <c r="C415" s="235" t="s">
        <v>373</v>
      </c>
      <c r="D415" s="235" t="s">
        <v>135</v>
      </c>
      <c r="E415" s="236" t="s">
        <v>595</v>
      </c>
      <c r="F415" s="237" t="s">
        <v>596</v>
      </c>
      <c r="G415" s="238" t="s">
        <v>170</v>
      </c>
      <c r="H415" s="239">
        <v>18.9</v>
      </c>
      <c r="I415" s="240"/>
      <c r="J415" s="241">
        <f>ROUND(I415*H415,2)</f>
        <v>0</v>
      </c>
      <c r="K415" s="237" t="s">
        <v>139</v>
      </c>
      <c r="L415" s="44"/>
      <c r="M415" s="242" t="s">
        <v>1</v>
      </c>
      <c r="N415" s="243" t="s">
        <v>38</v>
      </c>
      <c r="O415" s="91"/>
      <c r="P415" s="244">
        <f>O415*H415</f>
        <v>0</v>
      </c>
      <c r="Q415" s="244">
        <v>0</v>
      </c>
      <c r="R415" s="244">
        <f>Q415*H415</f>
        <v>0</v>
      </c>
      <c r="S415" s="244">
        <v>0</v>
      </c>
      <c r="T415" s="245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46" t="s">
        <v>177</v>
      </c>
      <c r="AT415" s="246" t="s">
        <v>135</v>
      </c>
      <c r="AU415" s="246" t="s">
        <v>83</v>
      </c>
      <c r="AY415" s="17" t="s">
        <v>133</v>
      </c>
      <c r="BE415" s="247">
        <f>IF(N415="základní",J415,0)</f>
        <v>0</v>
      </c>
      <c r="BF415" s="247">
        <f>IF(N415="snížená",J415,0)</f>
        <v>0</v>
      </c>
      <c r="BG415" s="247">
        <f>IF(N415="zákl. přenesená",J415,0)</f>
        <v>0</v>
      </c>
      <c r="BH415" s="247">
        <f>IF(N415="sníž. přenesená",J415,0)</f>
        <v>0</v>
      </c>
      <c r="BI415" s="247">
        <f>IF(N415="nulová",J415,0)</f>
        <v>0</v>
      </c>
      <c r="BJ415" s="17" t="s">
        <v>81</v>
      </c>
      <c r="BK415" s="247">
        <f>ROUND(I415*H415,2)</f>
        <v>0</v>
      </c>
      <c r="BL415" s="17" t="s">
        <v>177</v>
      </c>
      <c r="BM415" s="246" t="s">
        <v>597</v>
      </c>
    </row>
    <row r="416" spans="1:51" s="13" customFormat="1" ht="12">
      <c r="A416" s="13"/>
      <c r="B416" s="248"/>
      <c r="C416" s="249"/>
      <c r="D416" s="250" t="s">
        <v>141</v>
      </c>
      <c r="E416" s="251" t="s">
        <v>1</v>
      </c>
      <c r="F416" s="252" t="s">
        <v>598</v>
      </c>
      <c r="G416" s="249"/>
      <c r="H416" s="253">
        <v>18.9</v>
      </c>
      <c r="I416" s="254"/>
      <c r="J416" s="249"/>
      <c r="K416" s="249"/>
      <c r="L416" s="255"/>
      <c r="M416" s="256"/>
      <c r="N416" s="257"/>
      <c r="O416" s="257"/>
      <c r="P416" s="257"/>
      <c r="Q416" s="257"/>
      <c r="R416" s="257"/>
      <c r="S416" s="257"/>
      <c r="T416" s="25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9" t="s">
        <v>141</v>
      </c>
      <c r="AU416" s="259" t="s">
        <v>83</v>
      </c>
      <c r="AV416" s="13" t="s">
        <v>83</v>
      </c>
      <c r="AW416" s="13" t="s">
        <v>30</v>
      </c>
      <c r="AX416" s="13" t="s">
        <v>73</v>
      </c>
      <c r="AY416" s="259" t="s">
        <v>133</v>
      </c>
    </row>
    <row r="417" spans="1:51" s="14" customFormat="1" ht="12">
      <c r="A417" s="14"/>
      <c r="B417" s="260"/>
      <c r="C417" s="261"/>
      <c r="D417" s="250" t="s">
        <v>141</v>
      </c>
      <c r="E417" s="262" t="s">
        <v>1</v>
      </c>
      <c r="F417" s="263" t="s">
        <v>143</v>
      </c>
      <c r="G417" s="261"/>
      <c r="H417" s="264">
        <v>18.9</v>
      </c>
      <c r="I417" s="265"/>
      <c r="J417" s="261"/>
      <c r="K417" s="261"/>
      <c r="L417" s="266"/>
      <c r="M417" s="267"/>
      <c r="N417" s="268"/>
      <c r="O417" s="268"/>
      <c r="P417" s="268"/>
      <c r="Q417" s="268"/>
      <c r="R417" s="268"/>
      <c r="S417" s="268"/>
      <c r="T417" s="269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70" t="s">
        <v>141</v>
      </c>
      <c r="AU417" s="270" t="s">
        <v>83</v>
      </c>
      <c r="AV417" s="14" t="s">
        <v>140</v>
      </c>
      <c r="AW417" s="14" t="s">
        <v>30</v>
      </c>
      <c r="AX417" s="14" t="s">
        <v>81</v>
      </c>
      <c r="AY417" s="270" t="s">
        <v>133</v>
      </c>
    </row>
    <row r="418" spans="1:65" s="2" customFormat="1" ht="24" customHeight="1">
      <c r="A418" s="38"/>
      <c r="B418" s="39"/>
      <c r="C418" s="235" t="s">
        <v>599</v>
      </c>
      <c r="D418" s="235" t="s">
        <v>135</v>
      </c>
      <c r="E418" s="236" t="s">
        <v>595</v>
      </c>
      <c r="F418" s="237" t="s">
        <v>596</v>
      </c>
      <c r="G418" s="238" t="s">
        <v>170</v>
      </c>
      <c r="H418" s="239">
        <v>22.95</v>
      </c>
      <c r="I418" s="240"/>
      <c r="J418" s="241">
        <f>ROUND(I418*H418,2)</f>
        <v>0</v>
      </c>
      <c r="K418" s="237" t="s">
        <v>139</v>
      </c>
      <c r="L418" s="44"/>
      <c r="M418" s="242" t="s">
        <v>1</v>
      </c>
      <c r="N418" s="243" t="s">
        <v>38</v>
      </c>
      <c r="O418" s="91"/>
      <c r="P418" s="244">
        <f>O418*H418</f>
        <v>0</v>
      </c>
      <c r="Q418" s="244">
        <v>0</v>
      </c>
      <c r="R418" s="244">
        <f>Q418*H418</f>
        <v>0</v>
      </c>
      <c r="S418" s="244">
        <v>0</v>
      </c>
      <c r="T418" s="245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46" t="s">
        <v>177</v>
      </c>
      <c r="AT418" s="246" t="s">
        <v>135</v>
      </c>
      <c r="AU418" s="246" t="s">
        <v>83</v>
      </c>
      <c r="AY418" s="17" t="s">
        <v>133</v>
      </c>
      <c r="BE418" s="247">
        <f>IF(N418="základní",J418,0)</f>
        <v>0</v>
      </c>
      <c r="BF418" s="247">
        <f>IF(N418="snížená",J418,0)</f>
        <v>0</v>
      </c>
      <c r="BG418" s="247">
        <f>IF(N418="zákl. přenesená",J418,0)</f>
        <v>0</v>
      </c>
      <c r="BH418" s="247">
        <f>IF(N418="sníž. přenesená",J418,0)</f>
        <v>0</v>
      </c>
      <c r="BI418" s="247">
        <f>IF(N418="nulová",J418,0)</f>
        <v>0</v>
      </c>
      <c r="BJ418" s="17" t="s">
        <v>81</v>
      </c>
      <c r="BK418" s="247">
        <f>ROUND(I418*H418,2)</f>
        <v>0</v>
      </c>
      <c r="BL418" s="17" t="s">
        <v>177</v>
      </c>
      <c r="BM418" s="246" t="s">
        <v>600</v>
      </c>
    </row>
    <row r="419" spans="1:51" s="13" customFormat="1" ht="12">
      <c r="A419" s="13"/>
      <c r="B419" s="248"/>
      <c r="C419" s="249"/>
      <c r="D419" s="250" t="s">
        <v>141</v>
      </c>
      <c r="E419" s="251" t="s">
        <v>1</v>
      </c>
      <c r="F419" s="252" t="s">
        <v>601</v>
      </c>
      <c r="G419" s="249"/>
      <c r="H419" s="253">
        <v>22.95</v>
      </c>
      <c r="I419" s="254"/>
      <c r="J419" s="249"/>
      <c r="K419" s="249"/>
      <c r="L419" s="255"/>
      <c r="M419" s="256"/>
      <c r="N419" s="257"/>
      <c r="O419" s="257"/>
      <c r="P419" s="257"/>
      <c r="Q419" s="257"/>
      <c r="R419" s="257"/>
      <c r="S419" s="257"/>
      <c r="T419" s="25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9" t="s">
        <v>141</v>
      </c>
      <c r="AU419" s="259" t="s">
        <v>83</v>
      </c>
      <c r="AV419" s="13" t="s">
        <v>83</v>
      </c>
      <c r="AW419" s="13" t="s">
        <v>30</v>
      </c>
      <c r="AX419" s="13" t="s">
        <v>73</v>
      </c>
      <c r="AY419" s="259" t="s">
        <v>133</v>
      </c>
    </row>
    <row r="420" spans="1:51" s="14" customFormat="1" ht="12">
      <c r="A420" s="14"/>
      <c r="B420" s="260"/>
      <c r="C420" s="261"/>
      <c r="D420" s="250" t="s">
        <v>141</v>
      </c>
      <c r="E420" s="262" t="s">
        <v>1</v>
      </c>
      <c r="F420" s="263" t="s">
        <v>143</v>
      </c>
      <c r="G420" s="261"/>
      <c r="H420" s="264">
        <v>22.95</v>
      </c>
      <c r="I420" s="265"/>
      <c r="J420" s="261"/>
      <c r="K420" s="261"/>
      <c r="L420" s="266"/>
      <c r="M420" s="267"/>
      <c r="N420" s="268"/>
      <c r="O420" s="268"/>
      <c r="P420" s="268"/>
      <c r="Q420" s="268"/>
      <c r="R420" s="268"/>
      <c r="S420" s="268"/>
      <c r="T420" s="26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0" t="s">
        <v>141</v>
      </c>
      <c r="AU420" s="270" t="s">
        <v>83</v>
      </c>
      <c r="AV420" s="14" t="s">
        <v>140</v>
      </c>
      <c r="AW420" s="14" t="s">
        <v>30</v>
      </c>
      <c r="AX420" s="14" t="s">
        <v>81</v>
      </c>
      <c r="AY420" s="270" t="s">
        <v>133</v>
      </c>
    </row>
    <row r="421" spans="1:65" s="2" customFormat="1" ht="24" customHeight="1">
      <c r="A421" s="38"/>
      <c r="B421" s="39"/>
      <c r="C421" s="235" t="s">
        <v>376</v>
      </c>
      <c r="D421" s="235" t="s">
        <v>135</v>
      </c>
      <c r="E421" s="236" t="s">
        <v>602</v>
      </c>
      <c r="F421" s="237" t="s">
        <v>603</v>
      </c>
      <c r="G421" s="238" t="s">
        <v>170</v>
      </c>
      <c r="H421" s="239">
        <v>25.35</v>
      </c>
      <c r="I421" s="240"/>
      <c r="J421" s="241">
        <f>ROUND(I421*H421,2)</f>
        <v>0</v>
      </c>
      <c r="K421" s="237" t="s">
        <v>139</v>
      </c>
      <c r="L421" s="44"/>
      <c r="M421" s="242" t="s">
        <v>1</v>
      </c>
      <c r="N421" s="243" t="s">
        <v>38</v>
      </c>
      <c r="O421" s="91"/>
      <c r="P421" s="244">
        <f>O421*H421</f>
        <v>0</v>
      </c>
      <c r="Q421" s="244">
        <v>0</v>
      </c>
      <c r="R421" s="244">
        <f>Q421*H421</f>
        <v>0</v>
      </c>
      <c r="S421" s="244">
        <v>0</v>
      </c>
      <c r="T421" s="245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46" t="s">
        <v>177</v>
      </c>
      <c r="AT421" s="246" t="s">
        <v>135</v>
      </c>
      <c r="AU421" s="246" t="s">
        <v>83</v>
      </c>
      <c r="AY421" s="17" t="s">
        <v>133</v>
      </c>
      <c r="BE421" s="247">
        <f>IF(N421="základní",J421,0)</f>
        <v>0</v>
      </c>
      <c r="BF421" s="247">
        <f>IF(N421="snížená",J421,0)</f>
        <v>0</v>
      </c>
      <c r="BG421" s="247">
        <f>IF(N421="zákl. přenesená",J421,0)</f>
        <v>0</v>
      </c>
      <c r="BH421" s="247">
        <f>IF(N421="sníž. přenesená",J421,0)</f>
        <v>0</v>
      </c>
      <c r="BI421" s="247">
        <f>IF(N421="nulová",J421,0)</f>
        <v>0</v>
      </c>
      <c r="BJ421" s="17" t="s">
        <v>81</v>
      </c>
      <c r="BK421" s="247">
        <f>ROUND(I421*H421,2)</f>
        <v>0</v>
      </c>
      <c r="BL421" s="17" t="s">
        <v>177</v>
      </c>
      <c r="BM421" s="246" t="s">
        <v>604</v>
      </c>
    </row>
    <row r="422" spans="1:51" s="13" customFormat="1" ht="12">
      <c r="A422" s="13"/>
      <c r="B422" s="248"/>
      <c r="C422" s="249"/>
      <c r="D422" s="250" t="s">
        <v>141</v>
      </c>
      <c r="E422" s="251" t="s">
        <v>1</v>
      </c>
      <c r="F422" s="252" t="s">
        <v>605</v>
      </c>
      <c r="G422" s="249"/>
      <c r="H422" s="253">
        <v>25.35</v>
      </c>
      <c r="I422" s="254"/>
      <c r="J422" s="249"/>
      <c r="K422" s="249"/>
      <c r="L422" s="255"/>
      <c r="M422" s="256"/>
      <c r="N422" s="257"/>
      <c r="O422" s="257"/>
      <c r="P422" s="257"/>
      <c r="Q422" s="257"/>
      <c r="R422" s="257"/>
      <c r="S422" s="257"/>
      <c r="T422" s="25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9" t="s">
        <v>141</v>
      </c>
      <c r="AU422" s="259" t="s">
        <v>83</v>
      </c>
      <c r="AV422" s="13" t="s">
        <v>83</v>
      </c>
      <c r="AW422" s="13" t="s">
        <v>30</v>
      </c>
      <c r="AX422" s="13" t="s">
        <v>73</v>
      </c>
      <c r="AY422" s="259" t="s">
        <v>133</v>
      </c>
    </row>
    <row r="423" spans="1:51" s="14" customFormat="1" ht="12">
      <c r="A423" s="14"/>
      <c r="B423" s="260"/>
      <c r="C423" s="261"/>
      <c r="D423" s="250" t="s">
        <v>141</v>
      </c>
      <c r="E423" s="262" t="s">
        <v>1</v>
      </c>
      <c r="F423" s="263" t="s">
        <v>143</v>
      </c>
      <c r="G423" s="261"/>
      <c r="H423" s="264">
        <v>25.35</v>
      </c>
      <c r="I423" s="265"/>
      <c r="J423" s="261"/>
      <c r="K423" s="261"/>
      <c r="L423" s="266"/>
      <c r="M423" s="267"/>
      <c r="N423" s="268"/>
      <c r="O423" s="268"/>
      <c r="P423" s="268"/>
      <c r="Q423" s="268"/>
      <c r="R423" s="268"/>
      <c r="S423" s="268"/>
      <c r="T423" s="269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0" t="s">
        <v>141</v>
      </c>
      <c r="AU423" s="270" t="s">
        <v>83</v>
      </c>
      <c r="AV423" s="14" t="s">
        <v>140</v>
      </c>
      <c r="AW423" s="14" t="s">
        <v>30</v>
      </c>
      <c r="AX423" s="14" t="s">
        <v>81</v>
      </c>
      <c r="AY423" s="270" t="s">
        <v>133</v>
      </c>
    </row>
    <row r="424" spans="1:65" s="2" customFormat="1" ht="24" customHeight="1">
      <c r="A424" s="38"/>
      <c r="B424" s="39"/>
      <c r="C424" s="235" t="s">
        <v>606</v>
      </c>
      <c r="D424" s="235" t="s">
        <v>135</v>
      </c>
      <c r="E424" s="236" t="s">
        <v>607</v>
      </c>
      <c r="F424" s="237" t="s">
        <v>608</v>
      </c>
      <c r="G424" s="238" t="s">
        <v>170</v>
      </c>
      <c r="H424" s="239">
        <v>36.3</v>
      </c>
      <c r="I424" s="240"/>
      <c r="J424" s="241">
        <f>ROUND(I424*H424,2)</f>
        <v>0</v>
      </c>
      <c r="K424" s="237" t="s">
        <v>139</v>
      </c>
      <c r="L424" s="44"/>
      <c r="M424" s="242" t="s">
        <v>1</v>
      </c>
      <c r="N424" s="243" t="s">
        <v>38</v>
      </c>
      <c r="O424" s="91"/>
      <c r="P424" s="244">
        <f>O424*H424</f>
        <v>0</v>
      </c>
      <c r="Q424" s="244">
        <v>0.00351</v>
      </c>
      <c r="R424" s="244">
        <f>Q424*H424</f>
        <v>0.127413</v>
      </c>
      <c r="S424" s="244">
        <v>0</v>
      </c>
      <c r="T424" s="245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46" t="s">
        <v>177</v>
      </c>
      <c r="AT424" s="246" t="s">
        <v>135</v>
      </c>
      <c r="AU424" s="246" t="s">
        <v>83</v>
      </c>
      <c r="AY424" s="17" t="s">
        <v>133</v>
      </c>
      <c r="BE424" s="247">
        <f>IF(N424="základní",J424,0)</f>
        <v>0</v>
      </c>
      <c r="BF424" s="247">
        <f>IF(N424="snížená",J424,0)</f>
        <v>0</v>
      </c>
      <c r="BG424" s="247">
        <f>IF(N424="zákl. přenesená",J424,0)</f>
        <v>0</v>
      </c>
      <c r="BH424" s="247">
        <f>IF(N424="sníž. přenesená",J424,0)</f>
        <v>0</v>
      </c>
      <c r="BI424" s="247">
        <f>IF(N424="nulová",J424,0)</f>
        <v>0</v>
      </c>
      <c r="BJ424" s="17" t="s">
        <v>81</v>
      </c>
      <c r="BK424" s="247">
        <f>ROUND(I424*H424,2)</f>
        <v>0</v>
      </c>
      <c r="BL424" s="17" t="s">
        <v>177</v>
      </c>
      <c r="BM424" s="246" t="s">
        <v>609</v>
      </c>
    </row>
    <row r="425" spans="1:51" s="13" customFormat="1" ht="12">
      <c r="A425" s="13"/>
      <c r="B425" s="248"/>
      <c r="C425" s="249"/>
      <c r="D425" s="250" t="s">
        <v>141</v>
      </c>
      <c r="E425" s="251" t="s">
        <v>1</v>
      </c>
      <c r="F425" s="252" t="s">
        <v>610</v>
      </c>
      <c r="G425" s="249"/>
      <c r="H425" s="253">
        <v>36.3</v>
      </c>
      <c r="I425" s="254"/>
      <c r="J425" s="249"/>
      <c r="K425" s="249"/>
      <c r="L425" s="255"/>
      <c r="M425" s="256"/>
      <c r="N425" s="257"/>
      <c r="O425" s="257"/>
      <c r="P425" s="257"/>
      <c r="Q425" s="257"/>
      <c r="R425" s="257"/>
      <c r="S425" s="257"/>
      <c r="T425" s="25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9" t="s">
        <v>141</v>
      </c>
      <c r="AU425" s="259" t="s">
        <v>83</v>
      </c>
      <c r="AV425" s="13" t="s">
        <v>83</v>
      </c>
      <c r="AW425" s="13" t="s">
        <v>30</v>
      </c>
      <c r="AX425" s="13" t="s">
        <v>81</v>
      </c>
      <c r="AY425" s="259" t="s">
        <v>133</v>
      </c>
    </row>
    <row r="426" spans="1:65" s="2" customFormat="1" ht="24" customHeight="1">
      <c r="A426" s="38"/>
      <c r="B426" s="39"/>
      <c r="C426" s="235" t="s">
        <v>380</v>
      </c>
      <c r="D426" s="235" t="s">
        <v>135</v>
      </c>
      <c r="E426" s="236" t="s">
        <v>611</v>
      </c>
      <c r="F426" s="237" t="s">
        <v>612</v>
      </c>
      <c r="G426" s="238" t="s">
        <v>170</v>
      </c>
      <c r="H426" s="239">
        <v>4.04</v>
      </c>
      <c r="I426" s="240"/>
      <c r="J426" s="241">
        <f>ROUND(I426*H426,2)</f>
        <v>0</v>
      </c>
      <c r="K426" s="237" t="s">
        <v>139</v>
      </c>
      <c r="L426" s="44"/>
      <c r="M426" s="242" t="s">
        <v>1</v>
      </c>
      <c r="N426" s="243" t="s">
        <v>38</v>
      </c>
      <c r="O426" s="91"/>
      <c r="P426" s="244">
        <f>O426*H426</f>
        <v>0</v>
      </c>
      <c r="Q426" s="244">
        <v>0</v>
      </c>
      <c r="R426" s="244">
        <f>Q426*H426</f>
        <v>0</v>
      </c>
      <c r="S426" s="244">
        <v>0</v>
      </c>
      <c r="T426" s="245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46" t="s">
        <v>177</v>
      </c>
      <c r="AT426" s="246" t="s">
        <v>135</v>
      </c>
      <c r="AU426" s="246" t="s">
        <v>83</v>
      </c>
      <c r="AY426" s="17" t="s">
        <v>133</v>
      </c>
      <c r="BE426" s="247">
        <f>IF(N426="základní",J426,0)</f>
        <v>0</v>
      </c>
      <c r="BF426" s="247">
        <f>IF(N426="snížená",J426,0)</f>
        <v>0</v>
      </c>
      <c r="BG426" s="247">
        <f>IF(N426="zákl. přenesená",J426,0)</f>
        <v>0</v>
      </c>
      <c r="BH426" s="247">
        <f>IF(N426="sníž. přenesená",J426,0)</f>
        <v>0</v>
      </c>
      <c r="BI426" s="247">
        <f>IF(N426="nulová",J426,0)</f>
        <v>0</v>
      </c>
      <c r="BJ426" s="17" t="s">
        <v>81</v>
      </c>
      <c r="BK426" s="247">
        <f>ROUND(I426*H426,2)</f>
        <v>0</v>
      </c>
      <c r="BL426" s="17" t="s">
        <v>177</v>
      </c>
      <c r="BM426" s="246" t="s">
        <v>613</v>
      </c>
    </row>
    <row r="427" spans="1:51" s="13" customFormat="1" ht="12">
      <c r="A427" s="13"/>
      <c r="B427" s="248"/>
      <c r="C427" s="249"/>
      <c r="D427" s="250" t="s">
        <v>141</v>
      </c>
      <c r="E427" s="251" t="s">
        <v>1</v>
      </c>
      <c r="F427" s="252" t="s">
        <v>614</v>
      </c>
      <c r="G427" s="249"/>
      <c r="H427" s="253">
        <v>4.04</v>
      </c>
      <c r="I427" s="254"/>
      <c r="J427" s="249"/>
      <c r="K427" s="249"/>
      <c r="L427" s="255"/>
      <c r="M427" s="256"/>
      <c r="N427" s="257"/>
      <c r="O427" s="257"/>
      <c r="P427" s="257"/>
      <c r="Q427" s="257"/>
      <c r="R427" s="257"/>
      <c r="S427" s="257"/>
      <c r="T427" s="25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9" t="s">
        <v>141</v>
      </c>
      <c r="AU427" s="259" t="s">
        <v>83</v>
      </c>
      <c r="AV427" s="13" t="s">
        <v>83</v>
      </c>
      <c r="AW427" s="13" t="s">
        <v>30</v>
      </c>
      <c r="AX427" s="13" t="s">
        <v>73</v>
      </c>
      <c r="AY427" s="259" t="s">
        <v>133</v>
      </c>
    </row>
    <row r="428" spans="1:51" s="14" customFormat="1" ht="12">
      <c r="A428" s="14"/>
      <c r="B428" s="260"/>
      <c r="C428" s="261"/>
      <c r="D428" s="250" t="s">
        <v>141</v>
      </c>
      <c r="E428" s="262" t="s">
        <v>1</v>
      </c>
      <c r="F428" s="263" t="s">
        <v>143</v>
      </c>
      <c r="G428" s="261"/>
      <c r="H428" s="264">
        <v>4.04</v>
      </c>
      <c r="I428" s="265"/>
      <c r="J428" s="261"/>
      <c r="K428" s="261"/>
      <c r="L428" s="266"/>
      <c r="M428" s="267"/>
      <c r="N428" s="268"/>
      <c r="O428" s="268"/>
      <c r="P428" s="268"/>
      <c r="Q428" s="268"/>
      <c r="R428" s="268"/>
      <c r="S428" s="268"/>
      <c r="T428" s="26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0" t="s">
        <v>141</v>
      </c>
      <c r="AU428" s="270" t="s">
        <v>83</v>
      </c>
      <c r="AV428" s="14" t="s">
        <v>140</v>
      </c>
      <c r="AW428" s="14" t="s">
        <v>30</v>
      </c>
      <c r="AX428" s="14" t="s">
        <v>81</v>
      </c>
      <c r="AY428" s="270" t="s">
        <v>133</v>
      </c>
    </row>
    <row r="429" spans="1:65" s="2" customFormat="1" ht="24" customHeight="1">
      <c r="A429" s="38"/>
      <c r="B429" s="39"/>
      <c r="C429" s="235" t="s">
        <v>615</v>
      </c>
      <c r="D429" s="235" t="s">
        <v>135</v>
      </c>
      <c r="E429" s="236" t="s">
        <v>616</v>
      </c>
      <c r="F429" s="237" t="s">
        <v>617</v>
      </c>
      <c r="G429" s="238" t="s">
        <v>170</v>
      </c>
      <c r="H429" s="239">
        <v>5.12</v>
      </c>
      <c r="I429" s="240"/>
      <c r="J429" s="241">
        <f>ROUND(I429*H429,2)</f>
        <v>0</v>
      </c>
      <c r="K429" s="237" t="s">
        <v>139</v>
      </c>
      <c r="L429" s="44"/>
      <c r="M429" s="242" t="s">
        <v>1</v>
      </c>
      <c r="N429" s="243" t="s">
        <v>38</v>
      </c>
      <c r="O429" s="91"/>
      <c r="P429" s="244">
        <f>O429*H429</f>
        <v>0</v>
      </c>
      <c r="Q429" s="244">
        <v>0</v>
      </c>
      <c r="R429" s="244">
        <f>Q429*H429</f>
        <v>0</v>
      </c>
      <c r="S429" s="244">
        <v>0</v>
      </c>
      <c r="T429" s="245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46" t="s">
        <v>177</v>
      </c>
      <c r="AT429" s="246" t="s">
        <v>135</v>
      </c>
      <c r="AU429" s="246" t="s">
        <v>83</v>
      </c>
      <c r="AY429" s="17" t="s">
        <v>133</v>
      </c>
      <c r="BE429" s="247">
        <f>IF(N429="základní",J429,0)</f>
        <v>0</v>
      </c>
      <c r="BF429" s="247">
        <f>IF(N429="snížená",J429,0)</f>
        <v>0</v>
      </c>
      <c r="BG429" s="247">
        <f>IF(N429="zákl. přenesená",J429,0)</f>
        <v>0</v>
      </c>
      <c r="BH429" s="247">
        <f>IF(N429="sníž. přenesená",J429,0)</f>
        <v>0</v>
      </c>
      <c r="BI429" s="247">
        <f>IF(N429="nulová",J429,0)</f>
        <v>0</v>
      </c>
      <c r="BJ429" s="17" t="s">
        <v>81</v>
      </c>
      <c r="BK429" s="247">
        <f>ROUND(I429*H429,2)</f>
        <v>0</v>
      </c>
      <c r="BL429" s="17" t="s">
        <v>177</v>
      </c>
      <c r="BM429" s="246" t="s">
        <v>618</v>
      </c>
    </row>
    <row r="430" spans="1:51" s="13" customFormat="1" ht="12">
      <c r="A430" s="13"/>
      <c r="B430" s="248"/>
      <c r="C430" s="249"/>
      <c r="D430" s="250" t="s">
        <v>141</v>
      </c>
      <c r="E430" s="251" t="s">
        <v>1</v>
      </c>
      <c r="F430" s="252" t="s">
        <v>619</v>
      </c>
      <c r="G430" s="249"/>
      <c r="H430" s="253">
        <v>5.12</v>
      </c>
      <c r="I430" s="254"/>
      <c r="J430" s="249"/>
      <c r="K430" s="249"/>
      <c r="L430" s="255"/>
      <c r="M430" s="256"/>
      <c r="N430" s="257"/>
      <c r="O430" s="257"/>
      <c r="P430" s="257"/>
      <c r="Q430" s="257"/>
      <c r="R430" s="257"/>
      <c r="S430" s="257"/>
      <c r="T430" s="25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9" t="s">
        <v>141</v>
      </c>
      <c r="AU430" s="259" t="s">
        <v>83</v>
      </c>
      <c r="AV430" s="13" t="s">
        <v>83</v>
      </c>
      <c r="AW430" s="13" t="s">
        <v>30</v>
      </c>
      <c r="AX430" s="13" t="s">
        <v>73</v>
      </c>
      <c r="AY430" s="259" t="s">
        <v>133</v>
      </c>
    </row>
    <row r="431" spans="1:51" s="14" customFormat="1" ht="12">
      <c r="A431" s="14"/>
      <c r="B431" s="260"/>
      <c r="C431" s="261"/>
      <c r="D431" s="250" t="s">
        <v>141</v>
      </c>
      <c r="E431" s="262" t="s">
        <v>1</v>
      </c>
      <c r="F431" s="263" t="s">
        <v>143</v>
      </c>
      <c r="G431" s="261"/>
      <c r="H431" s="264">
        <v>5.12</v>
      </c>
      <c r="I431" s="265"/>
      <c r="J431" s="261"/>
      <c r="K431" s="261"/>
      <c r="L431" s="266"/>
      <c r="M431" s="267"/>
      <c r="N431" s="268"/>
      <c r="O431" s="268"/>
      <c r="P431" s="268"/>
      <c r="Q431" s="268"/>
      <c r="R431" s="268"/>
      <c r="S431" s="268"/>
      <c r="T431" s="269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0" t="s">
        <v>141</v>
      </c>
      <c r="AU431" s="270" t="s">
        <v>83</v>
      </c>
      <c r="AV431" s="14" t="s">
        <v>140</v>
      </c>
      <c r="AW431" s="14" t="s">
        <v>30</v>
      </c>
      <c r="AX431" s="14" t="s">
        <v>81</v>
      </c>
      <c r="AY431" s="270" t="s">
        <v>133</v>
      </c>
    </row>
    <row r="432" spans="1:65" s="2" customFormat="1" ht="24" customHeight="1">
      <c r="A432" s="38"/>
      <c r="B432" s="39"/>
      <c r="C432" s="235" t="s">
        <v>620</v>
      </c>
      <c r="D432" s="235" t="s">
        <v>135</v>
      </c>
      <c r="E432" s="236" t="s">
        <v>621</v>
      </c>
      <c r="F432" s="237" t="s">
        <v>622</v>
      </c>
      <c r="G432" s="238" t="s">
        <v>443</v>
      </c>
      <c r="H432" s="291"/>
      <c r="I432" s="240"/>
      <c r="J432" s="241">
        <f>ROUND(I432*H432,2)</f>
        <v>0</v>
      </c>
      <c r="K432" s="237" t="s">
        <v>139</v>
      </c>
      <c r="L432" s="44"/>
      <c r="M432" s="242" t="s">
        <v>1</v>
      </c>
      <c r="N432" s="243" t="s">
        <v>38</v>
      </c>
      <c r="O432" s="91"/>
      <c r="P432" s="244">
        <f>O432*H432</f>
        <v>0</v>
      </c>
      <c r="Q432" s="244">
        <v>0</v>
      </c>
      <c r="R432" s="244">
        <f>Q432*H432</f>
        <v>0</v>
      </c>
      <c r="S432" s="244">
        <v>0</v>
      </c>
      <c r="T432" s="245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46" t="s">
        <v>177</v>
      </c>
      <c r="AT432" s="246" t="s">
        <v>135</v>
      </c>
      <c r="AU432" s="246" t="s">
        <v>83</v>
      </c>
      <c r="AY432" s="17" t="s">
        <v>133</v>
      </c>
      <c r="BE432" s="247">
        <f>IF(N432="základní",J432,0)</f>
        <v>0</v>
      </c>
      <c r="BF432" s="247">
        <f>IF(N432="snížená",J432,0)</f>
        <v>0</v>
      </c>
      <c r="BG432" s="247">
        <f>IF(N432="zákl. přenesená",J432,0)</f>
        <v>0</v>
      </c>
      <c r="BH432" s="247">
        <f>IF(N432="sníž. přenesená",J432,0)</f>
        <v>0</v>
      </c>
      <c r="BI432" s="247">
        <f>IF(N432="nulová",J432,0)</f>
        <v>0</v>
      </c>
      <c r="BJ432" s="17" t="s">
        <v>81</v>
      </c>
      <c r="BK432" s="247">
        <f>ROUND(I432*H432,2)</f>
        <v>0</v>
      </c>
      <c r="BL432" s="17" t="s">
        <v>177</v>
      </c>
      <c r="BM432" s="246" t="s">
        <v>623</v>
      </c>
    </row>
    <row r="433" spans="1:63" s="12" customFormat="1" ht="22.8" customHeight="1">
      <c r="A433" s="12"/>
      <c r="B433" s="219"/>
      <c r="C433" s="220"/>
      <c r="D433" s="221" t="s">
        <v>72</v>
      </c>
      <c r="E433" s="233" t="s">
        <v>624</v>
      </c>
      <c r="F433" s="233" t="s">
        <v>625</v>
      </c>
      <c r="G433" s="220"/>
      <c r="H433" s="220"/>
      <c r="I433" s="223"/>
      <c r="J433" s="234">
        <f>BK433</f>
        <v>0</v>
      </c>
      <c r="K433" s="220"/>
      <c r="L433" s="225"/>
      <c r="M433" s="226"/>
      <c r="N433" s="227"/>
      <c r="O433" s="227"/>
      <c r="P433" s="228">
        <f>SUM(P434:P461)</f>
        <v>0</v>
      </c>
      <c r="Q433" s="227"/>
      <c r="R433" s="228">
        <f>SUM(R434:R461)</f>
        <v>0</v>
      </c>
      <c r="S433" s="227"/>
      <c r="T433" s="229">
        <f>SUM(T434:T461)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30" t="s">
        <v>83</v>
      </c>
      <c r="AT433" s="231" t="s">
        <v>72</v>
      </c>
      <c r="AU433" s="231" t="s">
        <v>81</v>
      </c>
      <c r="AY433" s="230" t="s">
        <v>133</v>
      </c>
      <c r="BK433" s="232">
        <f>SUM(BK434:BK461)</f>
        <v>0</v>
      </c>
    </row>
    <row r="434" spans="1:65" s="2" customFormat="1" ht="24" customHeight="1">
      <c r="A434" s="38"/>
      <c r="B434" s="39"/>
      <c r="C434" s="235" t="s">
        <v>626</v>
      </c>
      <c r="D434" s="235" t="s">
        <v>135</v>
      </c>
      <c r="E434" s="236" t="s">
        <v>627</v>
      </c>
      <c r="F434" s="237" t="s">
        <v>628</v>
      </c>
      <c r="G434" s="238" t="s">
        <v>532</v>
      </c>
      <c r="H434" s="239">
        <v>1</v>
      </c>
      <c r="I434" s="240"/>
      <c r="J434" s="241">
        <f>ROUND(I434*H434,2)</f>
        <v>0</v>
      </c>
      <c r="K434" s="237" t="s">
        <v>1</v>
      </c>
      <c r="L434" s="44"/>
      <c r="M434" s="242" t="s">
        <v>1</v>
      </c>
      <c r="N434" s="243" t="s">
        <v>38</v>
      </c>
      <c r="O434" s="91"/>
      <c r="P434" s="244">
        <f>O434*H434</f>
        <v>0</v>
      </c>
      <c r="Q434" s="244">
        <v>0</v>
      </c>
      <c r="R434" s="244">
        <f>Q434*H434</f>
        <v>0</v>
      </c>
      <c r="S434" s="244">
        <v>0</v>
      </c>
      <c r="T434" s="245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46" t="s">
        <v>177</v>
      </c>
      <c r="AT434" s="246" t="s">
        <v>135</v>
      </c>
      <c r="AU434" s="246" t="s">
        <v>83</v>
      </c>
      <c r="AY434" s="17" t="s">
        <v>133</v>
      </c>
      <c r="BE434" s="247">
        <f>IF(N434="základní",J434,0)</f>
        <v>0</v>
      </c>
      <c r="BF434" s="247">
        <f>IF(N434="snížená",J434,0)</f>
        <v>0</v>
      </c>
      <c r="BG434" s="247">
        <f>IF(N434="zákl. přenesená",J434,0)</f>
        <v>0</v>
      </c>
      <c r="BH434" s="247">
        <f>IF(N434="sníž. přenesená",J434,0)</f>
        <v>0</v>
      </c>
      <c r="BI434" s="247">
        <f>IF(N434="nulová",J434,0)</f>
        <v>0</v>
      </c>
      <c r="BJ434" s="17" t="s">
        <v>81</v>
      </c>
      <c r="BK434" s="247">
        <f>ROUND(I434*H434,2)</f>
        <v>0</v>
      </c>
      <c r="BL434" s="17" t="s">
        <v>177</v>
      </c>
      <c r="BM434" s="246" t="s">
        <v>629</v>
      </c>
    </row>
    <row r="435" spans="1:51" s="13" customFormat="1" ht="12">
      <c r="A435" s="13"/>
      <c r="B435" s="248"/>
      <c r="C435" s="249"/>
      <c r="D435" s="250" t="s">
        <v>141</v>
      </c>
      <c r="E435" s="251" t="s">
        <v>1</v>
      </c>
      <c r="F435" s="252" t="s">
        <v>630</v>
      </c>
      <c r="G435" s="249"/>
      <c r="H435" s="253">
        <v>1</v>
      </c>
      <c r="I435" s="254"/>
      <c r="J435" s="249"/>
      <c r="K435" s="249"/>
      <c r="L435" s="255"/>
      <c r="M435" s="256"/>
      <c r="N435" s="257"/>
      <c r="O435" s="257"/>
      <c r="P435" s="257"/>
      <c r="Q435" s="257"/>
      <c r="R435" s="257"/>
      <c r="S435" s="257"/>
      <c r="T435" s="25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9" t="s">
        <v>141</v>
      </c>
      <c r="AU435" s="259" t="s">
        <v>83</v>
      </c>
      <c r="AV435" s="13" t="s">
        <v>83</v>
      </c>
      <c r="AW435" s="13" t="s">
        <v>30</v>
      </c>
      <c r="AX435" s="13" t="s">
        <v>73</v>
      </c>
      <c r="AY435" s="259" t="s">
        <v>133</v>
      </c>
    </row>
    <row r="436" spans="1:51" s="14" customFormat="1" ht="12">
      <c r="A436" s="14"/>
      <c r="B436" s="260"/>
      <c r="C436" s="261"/>
      <c r="D436" s="250" t="s">
        <v>141</v>
      </c>
      <c r="E436" s="262" t="s">
        <v>1</v>
      </c>
      <c r="F436" s="263" t="s">
        <v>143</v>
      </c>
      <c r="G436" s="261"/>
      <c r="H436" s="264">
        <v>1</v>
      </c>
      <c r="I436" s="265"/>
      <c r="J436" s="261"/>
      <c r="K436" s="261"/>
      <c r="L436" s="266"/>
      <c r="M436" s="267"/>
      <c r="N436" s="268"/>
      <c r="O436" s="268"/>
      <c r="P436" s="268"/>
      <c r="Q436" s="268"/>
      <c r="R436" s="268"/>
      <c r="S436" s="268"/>
      <c r="T436" s="269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70" t="s">
        <v>141</v>
      </c>
      <c r="AU436" s="270" t="s">
        <v>83</v>
      </c>
      <c r="AV436" s="14" t="s">
        <v>140</v>
      </c>
      <c r="AW436" s="14" t="s">
        <v>30</v>
      </c>
      <c r="AX436" s="14" t="s">
        <v>81</v>
      </c>
      <c r="AY436" s="270" t="s">
        <v>133</v>
      </c>
    </row>
    <row r="437" spans="1:65" s="2" customFormat="1" ht="24" customHeight="1">
      <c r="A437" s="38"/>
      <c r="B437" s="39"/>
      <c r="C437" s="235" t="s">
        <v>631</v>
      </c>
      <c r="D437" s="235" t="s">
        <v>135</v>
      </c>
      <c r="E437" s="236" t="s">
        <v>632</v>
      </c>
      <c r="F437" s="237" t="s">
        <v>633</v>
      </c>
      <c r="G437" s="238" t="s">
        <v>532</v>
      </c>
      <c r="H437" s="239">
        <v>1</v>
      </c>
      <c r="I437" s="240"/>
      <c r="J437" s="241">
        <f>ROUND(I437*H437,2)</f>
        <v>0</v>
      </c>
      <c r="K437" s="237" t="s">
        <v>1</v>
      </c>
      <c r="L437" s="44"/>
      <c r="M437" s="242" t="s">
        <v>1</v>
      </c>
      <c r="N437" s="243" t="s">
        <v>38</v>
      </c>
      <c r="O437" s="91"/>
      <c r="P437" s="244">
        <f>O437*H437</f>
        <v>0</v>
      </c>
      <c r="Q437" s="244">
        <v>0</v>
      </c>
      <c r="R437" s="244">
        <f>Q437*H437</f>
        <v>0</v>
      </c>
      <c r="S437" s="244">
        <v>0</v>
      </c>
      <c r="T437" s="245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46" t="s">
        <v>177</v>
      </c>
      <c r="AT437" s="246" t="s">
        <v>135</v>
      </c>
      <c r="AU437" s="246" t="s">
        <v>83</v>
      </c>
      <c r="AY437" s="17" t="s">
        <v>133</v>
      </c>
      <c r="BE437" s="247">
        <f>IF(N437="základní",J437,0)</f>
        <v>0</v>
      </c>
      <c r="BF437" s="247">
        <f>IF(N437="snížená",J437,0)</f>
        <v>0</v>
      </c>
      <c r="BG437" s="247">
        <f>IF(N437="zákl. přenesená",J437,0)</f>
        <v>0</v>
      </c>
      <c r="BH437" s="247">
        <f>IF(N437="sníž. přenesená",J437,0)</f>
        <v>0</v>
      </c>
      <c r="BI437" s="247">
        <f>IF(N437="nulová",J437,0)</f>
        <v>0</v>
      </c>
      <c r="BJ437" s="17" t="s">
        <v>81</v>
      </c>
      <c r="BK437" s="247">
        <f>ROUND(I437*H437,2)</f>
        <v>0</v>
      </c>
      <c r="BL437" s="17" t="s">
        <v>177</v>
      </c>
      <c r="BM437" s="246" t="s">
        <v>634</v>
      </c>
    </row>
    <row r="438" spans="1:51" s="13" customFormat="1" ht="12">
      <c r="A438" s="13"/>
      <c r="B438" s="248"/>
      <c r="C438" s="249"/>
      <c r="D438" s="250" t="s">
        <v>141</v>
      </c>
      <c r="E438" s="251" t="s">
        <v>1</v>
      </c>
      <c r="F438" s="252" t="s">
        <v>635</v>
      </c>
      <c r="G438" s="249"/>
      <c r="H438" s="253">
        <v>1</v>
      </c>
      <c r="I438" s="254"/>
      <c r="J438" s="249"/>
      <c r="K438" s="249"/>
      <c r="L438" s="255"/>
      <c r="M438" s="256"/>
      <c r="N438" s="257"/>
      <c r="O438" s="257"/>
      <c r="P438" s="257"/>
      <c r="Q438" s="257"/>
      <c r="R438" s="257"/>
      <c r="S438" s="257"/>
      <c r="T438" s="25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9" t="s">
        <v>141</v>
      </c>
      <c r="AU438" s="259" t="s">
        <v>83</v>
      </c>
      <c r="AV438" s="13" t="s">
        <v>83</v>
      </c>
      <c r="AW438" s="13" t="s">
        <v>30</v>
      </c>
      <c r="AX438" s="13" t="s">
        <v>73</v>
      </c>
      <c r="AY438" s="259" t="s">
        <v>133</v>
      </c>
    </row>
    <row r="439" spans="1:51" s="14" customFormat="1" ht="12">
      <c r="A439" s="14"/>
      <c r="B439" s="260"/>
      <c r="C439" s="261"/>
      <c r="D439" s="250" t="s">
        <v>141</v>
      </c>
      <c r="E439" s="262" t="s">
        <v>1</v>
      </c>
      <c r="F439" s="263" t="s">
        <v>143</v>
      </c>
      <c r="G439" s="261"/>
      <c r="H439" s="264">
        <v>1</v>
      </c>
      <c r="I439" s="265"/>
      <c r="J439" s="261"/>
      <c r="K439" s="261"/>
      <c r="L439" s="266"/>
      <c r="M439" s="267"/>
      <c r="N439" s="268"/>
      <c r="O439" s="268"/>
      <c r="P439" s="268"/>
      <c r="Q439" s="268"/>
      <c r="R439" s="268"/>
      <c r="S439" s="268"/>
      <c r="T439" s="269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0" t="s">
        <v>141</v>
      </c>
      <c r="AU439" s="270" t="s">
        <v>83</v>
      </c>
      <c r="AV439" s="14" t="s">
        <v>140</v>
      </c>
      <c r="AW439" s="14" t="s">
        <v>30</v>
      </c>
      <c r="AX439" s="14" t="s">
        <v>81</v>
      </c>
      <c r="AY439" s="270" t="s">
        <v>133</v>
      </c>
    </row>
    <row r="440" spans="1:65" s="2" customFormat="1" ht="24" customHeight="1">
      <c r="A440" s="38"/>
      <c r="B440" s="39"/>
      <c r="C440" s="235" t="s">
        <v>636</v>
      </c>
      <c r="D440" s="235" t="s">
        <v>135</v>
      </c>
      <c r="E440" s="236" t="s">
        <v>637</v>
      </c>
      <c r="F440" s="237" t="s">
        <v>638</v>
      </c>
      <c r="G440" s="238" t="s">
        <v>532</v>
      </c>
      <c r="H440" s="239">
        <v>180</v>
      </c>
      <c r="I440" s="240"/>
      <c r="J440" s="241">
        <f>ROUND(I440*H440,2)</f>
        <v>0</v>
      </c>
      <c r="K440" s="237" t="s">
        <v>1</v>
      </c>
      <c r="L440" s="44"/>
      <c r="M440" s="242" t="s">
        <v>1</v>
      </c>
      <c r="N440" s="243" t="s">
        <v>38</v>
      </c>
      <c r="O440" s="91"/>
      <c r="P440" s="244">
        <f>O440*H440</f>
        <v>0</v>
      </c>
      <c r="Q440" s="244">
        <v>0</v>
      </c>
      <c r="R440" s="244">
        <f>Q440*H440</f>
        <v>0</v>
      </c>
      <c r="S440" s="244">
        <v>0</v>
      </c>
      <c r="T440" s="245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46" t="s">
        <v>177</v>
      </c>
      <c r="AT440" s="246" t="s">
        <v>135</v>
      </c>
      <c r="AU440" s="246" t="s">
        <v>83</v>
      </c>
      <c r="AY440" s="17" t="s">
        <v>133</v>
      </c>
      <c r="BE440" s="247">
        <f>IF(N440="základní",J440,0)</f>
        <v>0</v>
      </c>
      <c r="BF440" s="247">
        <f>IF(N440="snížená",J440,0)</f>
        <v>0</v>
      </c>
      <c r="BG440" s="247">
        <f>IF(N440="zákl. přenesená",J440,0)</f>
        <v>0</v>
      </c>
      <c r="BH440" s="247">
        <f>IF(N440="sníž. přenesená",J440,0)</f>
        <v>0</v>
      </c>
      <c r="BI440" s="247">
        <f>IF(N440="nulová",J440,0)</f>
        <v>0</v>
      </c>
      <c r="BJ440" s="17" t="s">
        <v>81</v>
      </c>
      <c r="BK440" s="247">
        <f>ROUND(I440*H440,2)</f>
        <v>0</v>
      </c>
      <c r="BL440" s="17" t="s">
        <v>177</v>
      </c>
      <c r="BM440" s="246" t="s">
        <v>639</v>
      </c>
    </row>
    <row r="441" spans="1:51" s="13" customFormat="1" ht="12">
      <c r="A441" s="13"/>
      <c r="B441" s="248"/>
      <c r="C441" s="249"/>
      <c r="D441" s="250" t="s">
        <v>141</v>
      </c>
      <c r="E441" s="251" t="s">
        <v>1</v>
      </c>
      <c r="F441" s="252" t="s">
        <v>640</v>
      </c>
      <c r="G441" s="249"/>
      <c r="H441" s="253">
        <v>180</v>
      </c>
      <c r="I441" s="254"/>
      <c r="J441" s="249"/>
      <c r="K441" s="249"/>
      <c r="L441" s="255"/>
      <c r="M441" s="256"/>
      <c r="N441" s="257"/>
      <c r="O441" s="257"/>
      <c r="P441" s="257"/>
      <c r="Q441" s="257"/>
      <c r="R441" s="257"/>
      <c r="S441" s="257"/>
      <c r="T441" s="25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9" t="s">
        <v>141</v>
      </c>
      <c r="AU441" s="259" t="s">
        <v>83</v>
      </c>
      <c r="AV441" s="13" t="s">
        <v>83</v>
      </c>
      <c r="AW441" s="13" t="s">
        <v>30</v>
      </c>
      <c r="AX441" s="13" t="s">
        <v>73</v>
      </c>
      <c r="AY441" s="259" t="s">
        <v>133</v>
      </c>
    </row>
    <row r="442" spans="1:51" s="14" customFormat="1" ht="12">
      <c r="A442" s="14"/>
      <c r="B442" s="260"/>
      <c r="C442" s="261"/>
      <c r="D442" s="250" t="s">
        <v>141</v>
      </c>
      <c r="E442" s="262" t="s">
        <v>1</v>
      </c>
      <c r="F442" s="263" t="s">
        <v>143</v>
      </c>
      <c r="G442" s="261"/>
      <c r="H442" s="264">
        <v>180</v>
      </c>
      <c r="I442" s="265"/>
      <c r="J442" s="261"/>
      <c r="K442" s="261"/>
      <c r="L442" s="266"/>
      <c r="M442" s="267"/>
      <c r="N442" s="268"/>
      <c r="O442" s="268"/>
      <c r="P442" s="268"/>
      <c r="Q442" s="268"/>
      <c r="R442" s="268"/>
      <c r="S442" s="268"/>
      <c r="T442" s="269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0" t="s">
        <v>141</v>
      </c>
      <c r="AU442" s="270" t="s">
        <v>83</v>
      </c>
      <c r="AV442" s="14" t="s">
        <v>140</v>
      </c>
      <c r="AW442" s="14" t="s">
        <v>30</v>
      </c>
      <c r="AX442" s="14" t="s">
        <v>81</v>
      </c>
      <c r="AY442" s="270" t="s">
        <v>133</v>
      </c>
    </row>
    <row r="443" spans="1:65" s="2" customFormat="1" ht="16.5" customHeight="1">
      <c r="A443" s="38"/>
      <c r="B443" s="39"/>
      <c r="C443" s="235" t="s">
        <v>386</v>
      </c>
      <c r="D443" s="235" t="s">
        <v>135</v>
      </c>
      <c r="E443" s="236" t="s">
        <v>641</v>
      </c>
      <c r="F443" s="237" t="s">
        <v>642</v>
      </c>
      <c r="G443" s="238" t="s">
        <v>532</v>
      </c>
      <c r="H443" s="239">
        <v>2</v>
      </c>
      <c r="I443" s="240"/>
      <c r="J443" s="241">
        <f>ROUND(I443*H443,2)</f>
        <v>0</v>
      </c>
      <c r="K443" s="237" t="s">
        <v>1</v>
      </c>
      <c r="L443" s="44"/>
      <c r="M443" s="242" t="s">
        <v>1</v>
      </c>
      <c r="N443" s="243" t="s">
        <v>38</v>
      </c>
      <c r="O443" s="91"/>
      <c r="P443" s="244">
        <f>O443*H443</f>
        <v>0</v>
      </c>
      <c r="Q443" s="244">
        <v>0</v>
      </c>
      <c r="R443" s="244">
        <f>Q443*H443</f>
        <v>0</v>
      </c>
      <c r="S443" s="244">
        <v>0</v>
      </c>
      <c r="T443" s="245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46" t="s">
        <v>177</v>
      </c>
      <c r="AT443" s="246" t="s">
        <v>135</v>
      </c>
      <c r="AU443" s="246" t="s">
        <v>83</v>
      </c>
      <c r="AY443" s="17" t="s">
        <v>133</v>
      </c>
      <c r="BE443" s="247">
        <f>IF(N443="základní",J443,0)</f>
        <v>0</v>
      </c>
      <c r="BF443" s="247">
        <f>IF(N443="snížená",J443,0)</f>
        <v>0</v>
      </c>
      <c r="BG443" s="247">
        <f>IF(N443="zákl. přenesená",J443,0)</f>
        <v>0</v>
      </c>
      <c r="BH443" s="247">
        <f>IF(N443="sníž. přenesená",J443,0)</f>
        <v>0</v>
      </c>
      <c r="BI443" s="247">
        <f>IF(N443="nulová",J443,0)</f>
        <v>0</v>
      </c>
      <c r="BJ443" s="17" t="s">
        <v>81</v>
      </c>
      <c r="BK443" s="247">
        <f>ROUND(I443*H443,2)</f>
        <v>0</v>
      </c>
      <c r="BL443" s="17" t="s">
        <v>177</v>
      </c>
      <c r="BM443" s="246" t="s">
        <v>643</v>
      </c>
    </row>
    <row r="444" spans="1:51" s="13" customFormat="1" ht="12">
      <c r="A444" s="13"/>
      <c r="B444" s="248"/>
      <c r="C444" s="249"/>
      <c r="D444" s="250" t="s">
        <v>141</v>
      </c>
      <c r="E444" s="251" t="s">
        <v>1</v>
      </c>
      <c r="F444" s="252" t="s">
        <v>644</v>
      </c>
      <c r="G444" s="249"/>
      <c r="H444" s="253">
        <v>2</v>
      </c>
      <c r="I444" s="254"/>
      <c r="J444" s="249"/>
      <c r="K444" s="249"/>
      <c r="L444" s="255"/>
      <c r="M444" s="256"/>
      <c r="N444" s="257"/>
      <c r="O444" s="257"/>
      <c r="P444" s="257"/>
      <c r="Q444" s="257"/>
      <c r="R444" s="257"/>
      <c r="S444" s="257"/>
      <c r="T444" s="25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9" t="s">
        <v>141</v>
      </c>
      <c r="AU444" s="259" t="s">
        <v>83</v>
      </c>
      <c r="AV444" s="13" t="s">
        <v>83</v>
      </c>
      <c r="AW444" s="13" t="s">
        <v>30</v>
      </c>
      <c r="AX444" s="13" t="s">
        <v>73</v>
      </c>
      <c r="AY444" s="259" t="s">
        <v>133</v>
      </c>
    </row>
    <row r="445" spans="1:51" s="14" customFormat="1" ht="12">
      <c r="A445" s="14"/>
      <c r="B445" s="260"/>
      <c r="C445" s="261"/>
      <c r="D445" s="250" t="s">
        <v>141</v>
      </c>
      <c r="E445" s="262" t="s">
        <v>1</v>
      </c>
      <c r="F445" s="263" t="s">
        <v>143</v>
      </c>
      <c r="G445" s="261"/>
      <c r="H445" s="264">
        <v>2</v>
      </c>
      <c r="I445" s="265"/>
      <c r="J445" s="261"/>
      <c r="K445" s="261"/>
      <c r="L445" s="266"/>
      <c r="M445" s="267"/>
      <c r="N445" s="268"/>
      <c r="O445" s="268"/>
      <c r="P445" s="268"/>
      <c r="Q445" s="268"/>
      <c r="R445" s="268"/>
      <c r="S445" s="268"/>
      <c r="T445" s="269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0" t="s">
        <v>141</v>
      </c>
      <c r="AU445" s="270" t="s">
        <v>83</v>
      </c>
      <c r="AV445" s="14" t="s">
        <v>140</v>
      </c>
      <c r="AW445" s="14" t="s">
        <v>30</v>
      </c>
      <c r="AX445" s="14" t="s">
        <v>81</v>
      </c>
      <c r="AY445" s="270" t="s">
        <v>133</v>
      </c>
    </row>
    <row r="446" spans="1:65" s="2" customFormat="1" ht="24" customHeight="1">
      <c r="A446" s="38"/>
      <c r="B446" s="39"/>
      <c r="C446" s="235" t="s">
        <v>645</v>
      </c>
      <c r="D446" s="235" t="s">
        <v>135</v>
      </c>
      <c r="E446" s="236" t="s">
        <v>646</v>
      </c>
      <c r="F446" s="237" t="s">
        <v>647</v>
      </c>
      <c r="G446" s="238" t="s">
        <v>150</v>
      </c>
      <c r="H446" s="239">
        <v>117.81</v>
      </c>
      <c r="I446" s="240"/>
      <c r="J446" s="241">
        <f>ROUND(I446*H446,2)</f>
        <v>0</v>
      </c>
      <c r="K446" s="237" t="s">
        <v>1</v>
      </c>
      <c r="L446" s="44"/>
      <c r="M446" s="242" t="s">
        <v>1</v>
      </c>
      <c r="N446" s="243" t="s">
        <v>38</v>
      </c>
      <c r="O446" s="91"/>
      <c r="P446" s="244">
        <f>O446*H446</f>
        <v>0</v>
      </c>
      <c r="Q446" s="244">
        <v>0</v>
      </c>
      <c r="R446" s="244">
        <f>Q446*H446</f>
        <v>0</v>
      </c>
      <c r="S446" s="244">
        <v>0</v>
      </c>
      <c r="T446" s="245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46" t="s">
        <v>177</v>
      </c>
      <c r="AT446" s="246" t="s">
        <v>135</v>
      </c>
      <c r="AU446" s="246" t="s">
        <v>83</v>
      </c>
      <c r="AY446" s="17" t="s">
        <v>133</v>
      </c>
      <c r="BE446" s="247">
        <f>IF(N446="základní",J446,0)</f>
        <v>0</v>
      </c>
      <c r="BF446" s="247">
        <f>IF(N446="snížená",J446,0)</f>
        <v>0</v>
      </c>
      <c r="BG446" s="247">
        <f>IF(N446="zákl. přenesená",J446,0)</f>
        <v>0</v>
      </c>
      <c r="BH446" s="247">
        <f>IF(N446="sníž. přenesená",J446,0)</f>
        <v>0</v>
      </c>
      <c r="BI446" s="247">
        <f>IF(N446="nulová",J446,0)</f>
        <v>0</v>
      </c>
      <c r="BJ446" s="17" t="s">
        <v>81</v>
      </c>
      <c r="BK446" s="247">
        <f>ROUND(I446*H446,2)</f>
        <v>0</v>
      </c>
      <c r="BL446" s="17" t="s">
        <v>177</v>
      </c>
      <c r="BM446" s="246" t="s">
        <v>648</v>
      </c>
    </row>
    <row r="447" spans="1:51" s="13" customFormat="1" ht="12">
      <c r="A447" s="13"/>
      <c r="B447" s="248"/>
      <c r="C447" s="249"/>
      <c r="D447" s="250" t="s">
        <v>141</v>
      </c>
      <c r="E447" s="251" t="s">
        <v>1</v>
      </c>
      <c r="F447" s="252" t="s">
        <v>649</v>
      </c>
      <c r="G447" s="249"/>
      <c r="H447" s="253">
        <v>117.81</v>
      </c>
      <c r="I447" s="254"/>
      <c r="J447" s="249"/>
      <c r="K447" s="249"/>
      <c r="L447" s="255"/>
      <c r="M447" s="256"/>
      <c r="N447" s="257"/>
      <c r="O447" s="257"/>
      <c r="P447" s="257"/>
      <c r="Q447" s="257"/>
      <c r="R447" s="257"/>
      <c r="S447" s="257"/>
      <c r="T447" s="25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9" t="s">
        <v>141</v>
      </c>
      <c r="AU447" s="259" t="s">
        <v>83</v>
      </c>
      <c r="AV447" s="13" t="s">
        <v>83</v>
      </c>
      <c r="AW447" s="13" t="s">
        <v>30</v>
      </c>
      <c r="AX447" s="13" t="s">
        <v>73</v>
      </c>
      <c r="AY447" s="259" t="s">
        <v>133</v>
      </c>
    </row>
    <row r="448" spans="1:51" s="14" customFormat="1" ht="12">
      <c r="A448" s="14"/>
      <c r="B448" s="260"/>
      <c r="C448" s="261"/>
      <c r="D448" s="250" t="s">
        <v>141</v>
      </c>
      <c r="E448" s="262" t="s">
        <v>1</v>
      </c>
      <c r="F448" s="263" t="s">
        <v>143</v>
      </c>
      <c r="G448" s="261"/>
      <c r="H448" s="264">
        <v>117.81</v>
      </c>
      <c r="I448" s="265"/>
      <c r="J448" s="261"/>
      <c r="K448" s="261"/>
      <c r="L448" s="266"/>
      <c r="M448" s="267"/>
      <c r="N448" s="268"/>
      <c r="O448" s="268"/>
      <c r="P448" s="268"/>
      <c r="Q448" s="268"/>
      <c r="R448" s="268"/>
      <c r="S448" s="268"/>
      <c r="T448" s="26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70" t="s">
        <v>141</v>
      </c>
      <c r="AU448" s="270" t="s">
        <v>83</v>
      </c>
      <c r="AV448" s="14" t="s">
        <v>140</v>
      </c>
      <c r="AW448" s="14" t="s">
        <v>30</v>
      </c>
      <c r="AX448" s="14" t="s">
        <v>81</v>
      </c>
      <c r="AY448" s="270" t="s">
        <v>133</v>
      </c>
    </row>
    <row r="449" spans="1:65" s="2" customFormat="1" ht="16.5" customHeight="1">
      <c r="A449" s="38"/>
      <c r="B449" s="39"/>
      <c r="C449" s="235" t="s">
        <v>391</v>
      </c>
      <c r="D449" s="235" t="s">
        <v>135</v>
      </c>
      <c r="E449" s="236" t="s">
        <v>650</v>
      </c>
      <c r="F449" s="237" t="s">
        <v>651</v>
      </c>
      <c r="G449" s="238" t="s">
        <v>652</v>
      </c>
      <c r="H449" s="239">
        <v>2.68</v>
      </c>
      <c r="I449" s="240"/>
      <c r="J449" s="241">
        <f>ROUND(I449*H449,2)</f>
        <v>0</v>
      </c>
      <c r="K449" s="237" t="s">
        <v>1</v>
      </c>
      <c r="L449" s="44"/>
      <c r="M449" s="242" t="s">
        <v>1</v>
      </c>
      <c r="N449" s="243" t="s">
        <v>38</v>
      </c>
      <c r="O449" s="91"/>
      <c r="P449" s="244">
        <f>O449*H449</f>
        <v>0</v>
      </c>
      <c r="Q449" s="244">
        <v>0</v>
      </c>
      <c r="R449" s="244">
        <f>Q449*H449</f>
        <v>0</v>
      </c>
      <c r="S449" s="244">
        <v>0</v>
      </c>
      <c r="T449" s="245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46" t="s">
        <v>177</v>
      </c>
      <c r="AT449" s="246" t="s">
        <v>135</v>
      </c>
      <c r="AU449" s="246" t="s">
        <v>83</v>
      </c>
      <c r="AY449" s="17" t="s">
        <v>133</v>
      </c>
      <c r="BE449" s="247">
        <f>IF(N449="základní",J449,0)</f>
        <v>0</v>
      </c>
      <c r="BF449" s="247">
        <f>IF(N449="snížená",J449,0)</f>
        <v>0</v>
      </c>
      <c r="BG449" s="247">
        <f>IF(N449="zákl. přenesená",J449,0)</f>
        <v>0</v>
      </c>
      <c r="BH449" s="247">
        <f>IF(N449="sníž. přenesená",J449,0)</f>
        <v>0</v>
      </c>
      <c r="BI449" s="247">
        <f>IF(N449="nulová",J449,0)</f>
        <v>0</v>
      </c>
      <c r="BJ449" s="17" t="s">
        <v>81</v>
      </c>
      <c r="BK449" s="247">
        <f>ROUND(I449*H449,2)</f>
        <v>0</v>
      </c>
      <c r="BL449" s="17" t="s">
        <v>177</v>
      </c>
      <c r="BM449" s="246" t="s">
        <v>653</v>
      </c>
    </row>
    <row r="450" spans="1:51" s="13" customFormat="1" ht="12">
      <c r="A450" s="13"/>
      <c r="B450" s="248"/>
      <c r="C450" s="249"/>
      <c r="D450" s="250" t="s">
        <v>141</v>
      </c>
      <c r="E450" s="251" t="s">
        <v>1</v>
      </c>
      <c r="F450" s="252" t="s">
        <v>654</v>
      </c>
      <c r="G450" s="249"/>
      <c r="H450" s="253">
        <v>2.68</v>
      </c>
      <c r="I450" s="254"/>
      <c r="J450" s="249"/>
      <c r="K450" s="249"/>
      <c r="L450" s="255"/>
      <c r="M450" s="256"/>
      <c r="N450" s="257"/>
      <c r="O450" s="257"/>
      <c r="P450" s="257"/>
      <c r="Q450" s="257"/>
      <c r="R450" s="257"/>
      <c r="S450" s="257"/>
      <c r="T450" s="25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9" t="s">
        <v>141</v>
      </c>
      <c r="AU450" s="259" t="s">
        <v>83</v>
      </c>
      <c r="AV450" s="13" t="s">
        <v>83</v>
      </c>
      <c r="AW450" s="13" t="s">
        <v>30</v>
      </c>
      <c r="AX450" s="13" t="s">
        <v>73</v>
      </c>
      <c r="AY450" s="259" t="s">
        <v>133</v>
      </c>
    </row>
    <row r="451" spans="1:51" s="14" customFormat="1" ht="12">
      <c r="A451" s="14"/>
      <c r="B451" s="260"/>
      <c r="C451" s="261"/>
      <c r="D451" s="250" t="s">
        <v>141</v>
      </c>
      <c r="E451" s="262" t="s">
        <v>1</v>
      </c>
      <c r="F451" s="263" t="s">
        <v>143</v>
      </c>
      <c r="G451" s="261"/>
      <c r="H451" s="264">
        <v>2.68</v>
      </c>
      <c r="I451" s="265"/>
      <c r="J451" s="261"/>
      <c r="K451" s="261"/>
      <c r="L451" s="266"/>
      <c r="M451" s="267"/>
      <c r="N451" s="268"/>
      <c r="O451" s="268"/>
      <c r="P451" s="268"/>
      <c r="Q451" s="268"/>
      <c r="R451" s="268"/>
      <c r="S451" s="268"/>
      <c r="T451" s="269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0" t="s">
        <v>141</v>
      </c>
      <c r="AU451" s="270" t="s">
        <v>83</v>
      </c>
      <c r="AV451" s="14" t="s">
        <v>140</v>
      </c>
      <c r="AW451" s="14" t="s">
        <v>30</v>
      </c>
      <c r="AX451" s="14" t="s">
        <v>81</v>
      </c>
      <c r="AY451" s="270" t="s">
        <v>133</v>
      </c>
    </row>
    <row r="452" spans="1:65" s="2" customFormat="1" ht="24" customHeight="1">
      <c r="A452" s="38"/>
      <c r="B452" s="39"/>
      <c r="C452" s="235" t="s">
        <v>655</v>
      </c>
      <c r="D452" s="235" t="s">
        <v>135</v>
      </c>
      <c r="E452" s="236" t="s">
        <v>656</v>
      </c>
      <c r="F452" s="237" t="s">
        <v>657</v>
      </c>
      <c r="G452" s="238" t="s">
        <v>150</v>
      </c>
      <c r="H452" s="239">
        <v>2.835</v>
      </c>
      <c r="I452" s="240"/>
      <c r="J452" s="241">
        <f>ROUND(I452*H452,2)</f>
        <v>0</v>
      </c>
      <c r="K452" s="237" t="s">
        <v>1</v>
      </c>
      <c r="L452" s="44"/>
      <c r="M452" s="242" t="s">
        <v>1</v>
      </c>
      <c r="N452" s="243" t="s">
        <v>38</v>
      </c>
      <c r="O452" s="91"/>
      <c r="P452" s="244">
        <f>O452*H452</f>
        <v>0</v>
      </c>
      <c r="Q452" s="244">
        <v>0</v>
      </c>
      <c r="R452" s="244">
        <f>Q452*H452</f>
        <v>0</v>
      </c>
      <c r="S452" s="244">
        <v>0</v>
      </c>
      <c r="T452" s="245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46" t="s">
        <v>177</v>
      </c>
      <c r="AT452" s="246" t="s">
        <v>135</v>
      </c>
      <c r="AU452" s="246" t="s">
        <v>83</v>
      </c>
      <c r="AY452" s="17" t="s">
        <v>133</v>
      </c>
      <c r="BE452" s="247">
        <f>IF(N452="základní",J452,0)</f>
        <v>0</v>
      </c>
      <c r="BF452" s="247">
        <f>IF(N452="snížená",J452,0)</f>
        <v>0</v>
      </c>
      <c r="BG452" s="247">
        <f>IF(N452="zákl. přenesená",J452,0)</f>
        <v>0</v>
      </c>
      <c r="BH452" s="247">
        <f>IF(N452="sníž. přenesená",J452,0)</f>
        <v>0</v>
      </c>
      <c r="BI452" s="247">
        <f>IF(N452="nulová",J452,0)</f>
        <v>0</v>
      </c>
      <c r="BJ452" s="17" t="s">
        <v>81</v>
      </c>
      <c r="BK452" s="247">
        <f>ROUND(I452*H452,2)</f>
        <v>0</v>
      </c>
      <c r="BL452" s="17" t="s">
        <v>177</v>
      </c>
      <c r="BM452" s="246" t="s">
        <v>658</v>
      </c>
    </row>
    <row r="453" spans="1:51" s="13" customFormat="1" ht="12">
      <c r="A453" s="13"/>
      <c r="B453" s="248"/>
      <c r="C453" s="249"/>
      <c r="D453" s="250" t="s">
        <v>141</v>
      </c>
      <c r="E453" s="251" t="s">
        <v>1</v>
      </c>
      <c r="F453" s="252" t="s">
        <v>659</v>
      </c>
      <c r="G453" s="249"/>
      <c r="H453" s="253">
        <v>2.835</v>
      </c>
      <c r="I453" s="254"/>
      <c r="J453" s="249"/>
      <c r="K453" s="249"/>
      <c r="L453" s="255"/>
      <c r="M453" s="256"/>
      <c r="N453" s="257"/>
      <c r="O453" s="257"/>
      <c r="P453" s="257"/>
      <c r="Q453" s="257"/>
      <c r="R453" s="257"/>
      <c r="S453" s="257"/>
      <c r="T453" s="25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9" t="s">
        <v>141</v>
      </c>
      <c r="AU453" s="259" t="s">
        <v>83</v>
      </c>
      <c r="AV453" s="13" t="s">
        <v>83</v>
      </c>
      <c r="AW453" s="13" t="s">
        <v>30</v>
      </c>
      <c r="AX453" s="13" t="s">
        <v>73</v>
      </c>
      <c r="AY453" s="259" t="s">
        <v>133</v>
      </c>
    </row>
    <row r="454" spans="1:51" s="14" customFormat="1" ht="12">
      <c r="A454" s="14"/>
      <c r="B454" s="260"/>
      <c r="C454" s="261"/>
      <c r="D454" s="250" t="s">
        <v>141</v>
      </c>
      <c r="E454" s="262" t="s">
        <v>1</v>
      </c>
      <c r="F454" s="263" t="s">
        <v>143</v>
      </c>
      <c r="G454" s="261"/>
      <c r="H454" s="264">
        <v>2.835</v>
      </c>
      <c r="I454" s="265"/>
      <c r="J454" s="261"/>
      <c r="K454" s="261"/>
      <c r="L454" s="266"/>
      <c r="M454" s="267"/>
      <c r="N454" s="268"/>
      <c r="O454" s="268"/>
      <c r="P454" s="268"/>
      <c r="Q454" s="268"/>
      <c r="R454" s="268"/>
      <c r="S454" s="268"/>
      <c r="T454" s="26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70" t="s">
        <v>141</v>
      </c>
      <c r="AU454" s="270" t="s">
        <v>83</v>
      </c>
      <c r="AV454" s="14" t="s">
        <v>140</v>
      </c>
      <c r="AW454" s="14" t="s">
        <v>30</v>
      </c>
      <c r="AX454" s="14" t="s">
        <v>81</v>
      </c>
      <c r="AY454" s="270" t="s">
        <v>133</v>
      </c>
    </row>
    <row r="455" spans="1:65" s="2" customFormat="1" ht="24" customHeight="1">
      <c r="A455" s="38"/>
      <c r="B455" s="39"/>
      <c r="C455" s="235" t="s">
        <v>397</v>
      </c>
      <c r="D455" s="235" t="s">
        <v>135</v>
      </c>
      <c r="E455" s="236" t="s">
        <v>660</v>
      </c>
      <c r="F455" s="237" t="s">
        <v>661</v>
      </c>
      <c r="G455" s="238" t="s">
        <v>652</v>
      </c>
      <c r="H455" s="239">
        <v>133.4</v>
      </c>
      <c r="I455" s="240"/>
      <c r="J455" s="241">
        <f>ROUND(I455*H455,2)</f>
        <v>0</v>
      </c>
      <c r="K455" s="237" t="s">
        <v>1</v>
      </c>
      <c r="L455" s="44"/>
      <c r="M455" s="242" t="s">
        <v>1</v>
      </c>
      <c r="N455" s="243" t="s">
        <v>38</v>
      </c>
      <c r="O455" s="91"/>
      <c r="P455" s="244">
        <f>O455*H455</f>
        <v>0</v>
      </c>
      <c r="Q455" s="244">
        <v>0</v>
      </c>
      <c r="R455" s="244">
        <f>Q455*H455</f>
        <v>0</v>
      </c>
      <c r="S455" s="244">
        <v>0</v>
      </c>
      <c r="T455" s="245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46" t="s">
        <v>177</v>
      </c>
      <c r="AT455" s="246" t="s">
        <v>135</v>
      </c>
      <c r="AU455" s="246" t="s">
        <v>83</v>
      </c>
      <c r="AY455" s="17" t="s">
        <v>133</v>
      </c>
      <c r="BE455" s="247">
        <f>IF(N455="základní",J455,0)</f>
        <v>0</v>
      </c>
      <c r="BF455" s="247">
        <f>IF(N455="snížená",J455,0)</f>
        <v>0</v>
      </c>
      <c r="BG455" s="247">
        <f>IF(N455="zákl. přenesená",J455,0)</f>
        <v>0</v>
      </c>
      <c r="BH455" s="247">
        <f>IF(N455="sníž. přenesená",J455,0)</f>
        <v>0</v>
      </c>
      <c r="BI455" s="247">
        <f>IF(N455="nulová",J455,0)</f>
        <v>0</v>
      </c>
      <c r="BJ455" s="17" t="s">
        <v>81</v>
      </c>
      <c r="BK455" s="247">
        <f>ROUND(I455*H455,2)</f>
        <v>0</v>
      </c>
      <c r="BL455" s="17" t="s">
        <v>177</v>
      </c>
      <c r="BM455" s="246" t="s">
        <v>662</v>
      </c>
    </row>
    <row r="456" spans="1:51" s="13" customFormat="1" ht="12">
      <c r="A456" s="13"/>
      <c r="B456" s="248"/>
      <c r="C456" s="249"/>
      <c r="D456" s="250" t="s">
        <v>141</v>
      </c>
      <c r="E456" s="251" t="s">
        <v>1</v>
      </c>
      <c r="F456" s="252" t="s">
        <v>663</v>
      </c>
      <c r="G456" s="249"/>
      <c r="H456" s="253">
        <v>133.4</v>
      </c>
      <c r="I456" s="254"/>
      <c r="J456" s="249"/>
      <c r="K456" s="249"/>
      <c r="L456" s="255"/>
      <c r="M456" s="256"/>
      <c r="N456" s="257"/>
      <c r="O456" s="257"/>
      <c r="P456" s="257"/>
      <c r="Q456" s="257"/>
      <c r="R456" s="257"/>
      <c r="S456" s="257"/>
      <c r="T456" s="25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9" t="s">
        <v>141</v>
      </c>
      <c r="AU456" s="259" t="s">
        <v>83</v>
      </c>
      <c r="AV456" s="13" t="s">
        <v>83</v>
      </c>
      <c r="AW456" s="13" t="s">
        <v>30</v>
      </c>
      <c r="AX456" s="13" t="s">
        <v>73</v>
      </c>
      <c r="AY456" s="259" t="s">
        <v>133</v>
      </c>
    </row>
    <row r="457" spans="1:51" s="14" customFormat="1" ht="12">
      <c r="A457" s="14"/>
      <c r="B457" s="260"/>
      <c r="C457" s="261"/>
      <c r="D457" s="250" t="s">
        <v>141</v>
      </c>
      <c r="E457" s="262" t="s">
        <v>1</v>
      </c>
      <c r="F457" s="263" t="s">
        <v>143</v>
      </c>
      <c r="G457" s="261"/>
      <c r="H457" s="264">
        <v>133.4</v>
      </c>
      <c r="I457" s="265"/>
      <c r="J457" s="261"/>
      <c r="K457" s="261"/>
      <c r="L457" s="266"/>
      <c r="M457" s="267"/>
      <c r="N457" s="268"/>
      <c r="O457" s="268"/>
      <c r="P457" s="268"/>
      <c r="Q457" s="268"/>
      <c r="R457" s="268"/>
      <c r="S457" s="268"/>
      <c r="T457" s="269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0" t="s">
        <v>141</v>
      </c>
      <c r="AU457" s="270" t="s">
        <v>83</v>
      </c>
      <c r="AV457" s="14" t="s">
        <v>140</v>
      </c>
      <c r="AW457" s="14" t="s">
        <v>30</v>
      </c>
      <c r="AX457" s="14" t="s">
        <v>81</v>
      </c>
      <c r="AY457" s="270" t="s">
        <v>133</v>
      </c>
    </row>
    <row r="458" spans="1:65" s="2" customFormat="1" ht="24" customHeight="1">
      <c r="A458" s="38"/>
      <c r="B458" s="39"/>
      <c r="C458" s="235" t="s">
        <v>664</v>
      </c>
      <c r="D458" s="235" t="s">
        <v>135</v>
      </c>
      <c r="E458" s="236" t="s">
        <v>665</v>
      </c>
      <c r="F458" s="237" t="s">
        <v>666</v>
      </c>
      <c r="G458" s="238" t="s">
        <v>170</v>
      </c>
      <c r="H458" s="239">
        <v>130.9</v>
      </c>
      <c r="I458" s="240"/>
      <c r="J458" s="241">
        <f>ROUND(I458*H458,2)</f>
        <v>0</v>
      </c>
      <c r="K458" s="237" t="s">
        <v>139</v>
      </c>
      <c r="L458" s="44"/>
      <c r="M458" s="242" t="s">
        <v>1</v>
      </c>
      <c r="N458" s="243" t="s">
        <v>38</v>
      </c>
      <c r="O458" s="91"/>
      <c r="P458" s="244">
        <f>O458*H458</f>
        <v>0</v>
      </c>
      <c r="Q458" s="244">
        <v>0</v>
      </c>
      <c r="R458" s="244">
        <f>Q458*H458</f>
        <v>0</v>
      </c>
      <c r="S458" s="244">
        <v>0</v>
      </c>
      <c r="T458" s="245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46" t="s">
        <v>177</v>
      </c>
      <c r="AT458" s="246" t="s">
        <v>135</v>
      </c>
      <c r="AU458" s="246" t="s">
        <v>83</v>
      </c>
      <c r="AY458" s="17" t="s">
        <v>133</v>
      </c>
      <c r="BE458" s="247">
        <f>IF(N458="základní",J458,0)</f>
        <v>0</v>
      </c>
      <c r="BF458" s="247">
        <f>IF(N458="snížená",J458,0)</f>
        <v>0</v>
      </c>
      <c r="BG458" s="247">
        <f>IF(N458="zákl. přenesená",J458,0)</f>
        <v>0</v>
      </c>
      <c r="BH458" s="247">
        <f>IF(N458="sníž. přenesená",J458,0)</f>
        <v>0</v>
      </c>
      <c r="BI458" s="247">
        <f>IF(N458="nulová",J458,0)</f>
        <v>0</v>
      </c>
      <c r="BJ458" s="17" t="s">
        <v>81</v>
      </c>
      <c r="BK458" s="247">
        <f>ROUND(I458*H458,2)</f>
        <v>0</v>
      </c>
      <c r="BL458" s="17" t="s">
        <v>177</v>
      </c>
      <c r="BM458" s="246" t="s">
        <v>667</v>
      </c>
    </row>
    <row r="459" spans="1:51" s="13" customFormat="1" ht="12">
      <c r="A459" s="13"/>
      <c r="B459" s="248"/>
      <c r="C459" s="249"/>
      <c r="D459" s="250" t="s">
        <v>141</v>
      </c>
      <c r="E459" s="251" t="s">
        <v>1</v>
      </c>
      <c r="F459" s="252" t="s">
        <v>668</v>
      </c>
      <c r="G459" s="249"/>
      <c r="H459" s="253">
        <v>130.9</v>
      </c>
      <c r="I459" s="254"/>
      <c r="J459" s="249"/>
      <c r="K459" s="249"/>
      <c r="L459" s="255"/>
      <c r="M459" s="256"/>
      <c r="N459" s="257"/>
      <c r="O459" s="257"/>
      <c r="P459" s="257"/>
      <c r="Q459" s="257"/>
      <c r="R459" s="257"/>
      <c r="S459" s="257"/>
      <c r="T459" s="25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59" t="s">
        <v>141</v>
      </c>
      <c r="AU459" s="259" t="s">
        <v>83</v>
      </c>
      <c r="AV459" s="13" t="s">
        <v>83</v>
      </c>
      <c r="AW459" s="13" t="s">
        <v>30</v>
      </c>
      <c r="AX459" s="13" t="s">
        <v>73</v>
      </c>
      <c r="AY459" s="259" t="s">
        <v>133</v>
      </c>
    </row>
    <row r="460" spans="1:51" s="14" customFormat="1" ht="12">
      <c r="A460" s="14"/>
      <c r="B460" s="260"/>
      <c r="C460" s="261"/>
      <c r="D460" s="250" t="s">
        <v>141</v>
      </c>
      <c r="E460" s="262" t="s">
        <v>1</v>
      </c>
      <c r="F460" s="263" t="s">
        <v>143</v>
      </c>
      <c r="G460" s="261"/>
      <c r="H460" s="264">
        <v>130.9</v>
      </c>
      <c r="I460" s="265"/>
      <c r="J460" s="261"/>
      <c r="K460" s="261"/>
      <c r="L460" s="266"/>
      <c r="M460" s="267"/>
      <c r="N460" s="268"/>
      <c r="O460" s="268"/>
      <c r="P460" s="268"/>
      <c r="Q460" s="268"/>
      <c r="R460" s="268"/>
      <c r="S460" s="268"/>
      <c r="T460" s="269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70" t="s">
        <v>141</v>
      </c>
      <c r="AU460" s="270" t="s">
        <v>83</v>
      </c>
      <c r="AV460" s="14" t="s">
        <v>140</v>
      </c>
      <c r="AW460" s="14" t="s">
        <v>30</v>
      </c>
      <c r="AX460" s="14" t="s">
        <v>81</v>
      </c>
      <c r="AY460" s="270" t="s">
        <v>133</v>
      </c>
    </row>
    <row r="461" spans="1:65" s="2" customFormat="1" ht="24" customHeight="1">
      <c r="A461" s="38"/>
      <c r="B461" s="39"/>
      <c r="C461" s="235" t="s">
        <v>401</v>
      </c>
      <c r="D461" s="235" t="s">
        <v>135</v>
      </c>
      <c r="E461" s="236" t="s">
        <v>669</v>
      </c>
      <c r="F461" s="237" t="s">
        <v>670</v>
      </c>
      <c r="G461" s="238" t="s">
        <v>443</v>
      </c>
      <c r="H461" s="291"/>
      <c r="I461" s="240"/>
      <c r="J461" s="241">
        <f>ROUND(I461*H461,2)</f>
        <v>0</v>
      </c>
      <c r="K461" s="237" t="s">
        <v>139</v>
      </c>
      <c r="L461" s="44"/>
      <c r="M461" s="242" t="s">
        <v>1</v>
      </c>
      <c r="N461" s="243" t="s">
        <v>38</v>
      </c>
      <c r="O461" s="91"/>
      <c r="P461" s="244">
        <f>O461*H461</f>
        <v>0</v>
      </c>
      <c r="Q461" s="244">
        <v>0</v>
      </c>
      <c r="R461" s="244">
        <f>Q461*H461</f>
        <v>0</v>
      </c>
      <c r="S461" s="244">
        <v>0</v>
      </c>
      <c r="T461" s="245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46" t="s">
        <v>177</v>
      </c>
      <c r="AT461" s="246" t="s">
        <v>135</v>
      </c>
      <c r="AU461" s="246" t="s">
        <v>83</v>
      </c>
      <c r="AY461" s="17" t="s">
        <v>133</v>
      </c>
      <c r="BE461" s="247">
        <f>IF(N461="základní",J461,0)</f>
        <v>0</v>
      </c>
      <c r="BF461" s="247">
        <f>IF(N461="snížená",J461,0)</f>
        <v>0</v>
      </c>
      <c r="BG461" s="247">
        <f>IF(N461="zákl. přenesená",J461,0)</f>
        <v>0</v>
      </c>
      <c r="BH461" s="247">
        <f>IF(N461="sníž. přenesená",J461,0)</f>
        <v>0</v>
      </c>
      <c r="BI461" s="247">
        <f>IF(N461="nulová",J461,0)</f>
        <v>0</v>
      </c>
      <c r="BJ461" s="17" t="s">
        <v>81</v>
      </c>
      <c r="BK461" s="247">
        <f>ROUND(I461*H461,2)</f>
        <v>0</v>
      </c>
      <c r="BL461" s="17" t="s">
        <v>177</v>
      </c>
      <c r="BM461" s="246" t="s">
        <v>671</v>
      </c>
    </row>
    <row r="462" spans="1:63" s="12" customFormat="1" ht="22.8" customHeight="1">
      <c r="A462" s="12"/>
      <c r="B462" s="219"/>
      <c r="C462" s="220"/>
      <c r="D462" s="221" t="s">
        <v>72</v>
      </c>
      <c r="E462" s="233" t="s">
        <v>672</v>
      </c>
      <c r="F462" s="233" t="s">
        <v>673</v>
      </c>
      <c r="G462" s="220"/>
      <c r="H462" s="220"/>
      <c r="I462" s="223"/>
      <c r="J462" s="234">
        <f>BK462</f>
        <v>0</v>
      </c>
      <c r="K462" s="220"/>
      <c r="L462" s="225"/>
      <c r="M462" s="226"/>
      <c r="N462" s="227"/>
      <c r="O462" s="227"/>
      <c r="P462" s="228">
        <f>SUM(P463:P474)</f>
        <v>0</v>
      </c>
      <c r="Q462" s="227"/>
      <c r="R462" s="228">
        <f>SUM(R463:R474)</f>
        <v>0.9818581500000001</v>
      </c>
      <c r="S462" s="227"/>
      <c r="T462" s="229">
        <f>SUM(T463:T474)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30" t="s">
        <v>83</v>
      </c>
      <c r="AT462" s="231" t="s">
        <v>72</v>
      </c>
      <c r="AU462" s="231" t="s">
        <v>81</v>
      </c>
      <c r="AY462" s="230" t="s">
        <v>133</v>
      </c>
      <c r="BK462" s="232">
        <f>SUM(BK463:BK474)</f>
        <v>0</v>
      </c>
    </row>
    <row r="463" spans="1:65" s="2" customFormat="1" ht="16.5" customHeight="1">
      <c r="A463" s="38"/>
      <c r="B463" s="39"/>
      <c r="C463" s="235" t="s">
        <v>439</v>
      </c>
      <c r="D463" s="235" t="s">
        <v>135</v>
      </c>
      <c r="E463" s="236" t="s">
        <v>674</v>
      </c>
      <c r="F463" s="237" t="s">
        <v>675</v>
      </c>
      <c r="G463" s="238" t="s">
        <v>150</v>
      </c>
      <c r="H463" s="239">
        <v>215.793</v>
      </c>
      <c r="I463" s="240"/>
      <c r="J463" s="241">
        <f>ROUND(I463*H463,2)</f>
        <v>0</v>
      </c>
      <c r="K463" s="237" t="s">
        <v>289</v>
      </c>
      <c r="L463" s="44"/>
      <c r="M463" s="242" t="s">
        <v>1</v>
      </c>
      <c r="N463" s="243" t="s">
        <v>38</v>
      </c>
      <c r="O463" s="91"/>
      <c r="P463" s="244">
        <f>O463*H463</f>
        <v>0</v>
      </c>
      <c r="Q463" s="244">
        <v>0.00455</v>
      </c>
      <c r="R463" s="244">
        <f>Q463*H463</f>
        <v>0.9818581500000001</v>
      </c>
      <c r="S463" s="244">
        <v>0</v>
      </c>
      <c r="T463" s="245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46" t="s">
        <v>177</v>
      </c>
      <c r="AT463" s="246" t="s">
        <v>135</v>
      </c>
      <c r="AU463" s="246" t="s">
        <v>83</v>
      </c>
      <c r="AY463" s="17" t="s">
        <v>133</v>
      </c>
      <c r="BE463" s="247">
        <f>IF(N463="základní",J463,0)</f>
        <v>0</v>
      </c>
      <c r="BF463" s="247">
        <f>IF(N463="snížená",J463,0)</f>
        <v>0</v>
      </c>
      <c r="BG463" s="247">
        <f>IF(N463="zákl. přenesená",J463,0)</f>
        <v>0</v>
      </c>
      <c r="BH463" s="247">
        <f>IF(N463="sníž. přenesená",J463,0)</f>
        <v>0</v>
      </c>
      <c r="BI463" s="247">
        <f>IF(N463="nulová",J463,0)</f>
        <v>0</v>
      </c>
      <c r="BJ463" s="17" t="s">
        <v>81</v>
      </c>
      <c r="BK463" s="247">
        <f>ROUND(I463*H463,2)</f>
        <v>0</v>
      </c>
      <c r="BL463" s="17" t="s">
        <v>177</v>
      </c>
      <c r="BM463" s="246" t="s">
        <v>676</v>
      </c>
    </row>
    <row r="464" spans="1:65" s="2" customFormat="1" ht="24" customHeight="1">
      <c r="A464" s="38"/>
      <c r="B464" s="39"/>
      <c r="C464" s="235" t="s">
        <v>677</v>
      </c>
      <c r="D464" s="235" t="s">
        <v>135</v>
      </c>
      <c r="E464" s="236" t="s">
        <v>678</v>
      </c>
      <c r="F464" s="237" t="s">
        <v>679</v>
      </c>
      <c r="G464" s="238" t="s">
        <v>150</v>
      </c>
      <c r="H464" s="239">
        <v>215.793</v>
      </c>
      <c r="I464" s="240"/>
      <c r="J464" s="241">
        <f>ROUND(I464*H464,2)</f>
        <v>0</v>
      </c>
      <c r="K464" s="237" t="s">
        <v>139</v>
      </c>
      <c r="L464" s="44"/>
      <c r="M464" s="242" t="s">
        <v>1</v>
      </c>
      <c r="N464" s="243" t="s">
        <v>38</v>
      </c>
      <c r="O464" s="91"/>
      <c r="P464" s="244">
        <f>O464*H464</f>
        <v>0</v>
      </c>
      <c r="Q464" s="244">
        <v>0</v>
      </c>
      <c r="R464" s="244">
        <f>Q464*H464</f>
        <v>0</v>
      </c>
      <c r="S464" s="244">
        <v>0</v>
      </c>
      <c r="T464" s="245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46" t="s">
        <v>177</v>
      </c>
      <c r="AT464" s="246" t="s">
        <v>135</v>
      </c>
      <c r="AU464" s="246" t="s">
        <v>83</v>
      </c>
      <c r="AY464" s="17" t="s">
        <v>133</v>
      </c>
      <c r="BE464" s="247">
        <f>IF(N464="základní",J464,0)</f>
        <v>0</v>
      </c>
      <c r="BF464" s="247">
        <f>IF(N464="snížená",J464,0)</f>
        <v>0</v>
      </c>
      <c r="BG464" s="247">
        <f>IF(N464="zákl. přenesená",J464,0)</f>
        <v>0</v>
      </c>
      <c r="BH464" s="247">
        <f>IF(N464="sníž. přenesená",J464,0)</f>
        <v>0</v>
      </c>
      <c r="BI464" s="247">
        <f>IF(N464="nulová",J464,0)</f>
        <v>0</v>
      </c>
      <c r="BJ464" s="17" t="s">
        <v>81</v>
      </c>
      <c r="BK464" s="247">
        <f>ROUND(I464*H464,2)</f>
        <v>0</v>
      </c>
      <c r="BL464" s="17" t="s">
        <v>177</v>
      </c>
      <c r="BM464" s="246" t="s">
        <v>680</v>
      </c>
    </row>
    <row r="465" spans="1:51" s="13" customFormat="1" ht="12">
      <c r="A465" s="13"/>
      <c r="B465" s="248"/>
      <c r="C465" s="249"/>
      <c r="D465" s="250" t="s">
        <v>141</v>
      </c>
      <c r="E465" s="251" t="s">
        <v>1</v>
      </c>
      <c r="F465" s="252" t="s">
        <v>348</v>
      </c>
      <c r="G465" s="249"/>
      <c r="H465" s="253">
        <v>215.793</v>
      </c>
      <c r="I465" s="254"/>
      <c r="J465" s="249"/>
      <c r="K465" s="249"/>
      <c r="L465" s="255"/>
      <c r="M465" s="256"/>
      <c r="N465" s="257"/>
      <c r="O465" s="257"/>
      <c r="P465" s="257"/>
      <c r="Q465" s="257"/>
      <c r="R465" s="257"/>
      <c r="S465" s="257"/>
      <c r="T465" s="25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9" t="s">
        <v>141</v>
      </c>
      <c r="AU465" s="259" t="s">
        <v>83</v>
      </c>
      <c r="AV465" s="13" t="s">
        <v>83</v>
      </c>
      <c r="AW465" s="13" t="s">
        <v>30</v>
      </c>
      <c r="AX465" s="13" t="s">
        <v>73</v>
      </c>
      <c r="AY465" s="259" t="s">
        <v>133</v>
      </c>
    </row>
    <row r="466" spans="1:51" s="14" customFormat="1" ht="12">
      <c r="A466" s="14"/>
      <c r="B466" s="260"/>
      <c r="C466" s="261"/>
      <c r="D466" s="250" t="s">
        <v>141</v>
      </c>
      <c r="E466" s="262" t="s">
        <v>1</v>
      </c>
      <c r="F466" s="263" t="s">
        <v>143</v>
      </c>
      <c r="G466" s="261"/>
      <c r="H466" s="264">
        <v>215.793</v>
      </c>
      <c r="I466" s="265"/>
      <c r="J466" s="261"/>
      <c r="K466" s="261"/>
      <c r="L466" s="266"/>
      <c r="M466" s="267"/>
      <c r="N466" s="268"/>
      <c r="O466" s="268"/>
      <c r="P466" s="268"/>
      <c r="Q466" s="268"/>
      <c r="R466" s="268"/>
      <c r="S466" s="268"/>
      <c r="T466" s="269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0" t="s">
        <v>141</v>
      </c>
      <c r="AU466" s="270" t="s">
        <v>83</v>
      </c>
      <c r="AV466" s="14" t="s">
        <v>140</v>
      </c>
      <c r="AW466" s="14" t="s">
        <v>30</v>
      </c>
      <c r="AX466" s="14" t="s">
        <v>81</v>
      </c>
      <c r="AY466" s="270" t="s">
        <v>133</v>
      </c>
    </row>
    <row r="467" spans="1:65" s="2" customFormat="1" ht="16.5" customHeight="1">
      <c r="A467" s="38"/>
      <c r="B467" s="39"/>
      <c r="C467" s="235" t="s">
        <v>404</v>
      </c>
      <c r="D467" s="235" t="s">
        <v>135</v>
      </c>
      <c r="E467" s="236" t="s">
        <v>681</v>
      </c>
      <c r="F467" s="237" t="s">
        <v>682</v>
      </c>
      <c r="G467" s="238" t="s">
        <v>150</v>
      </c>
      <c r="H467" s="239">
        <v>215.793</v>
      </c>
      <c r="I467" s="240"/>
      <c r="J467" s="241">
        <f>ROUND(I467*H467,2)</f>
        <v>0</v>
      </c>
      <c r="K467" s="237" t="s">
        <v>139</v>
      </c>
      <c r="L467" s="44"/>
      <c r="M467" s="242" t="s">
        <v>1</v>
      </c>
      <c r="N467" s="243" t="s">
        <v>38</v>
      </c>
      <c r="O467" s="91"/>
      <c r="P467" s="244">
        <f>O467*H467</f>
        <v>0</v>
      </c>
      <c r="Q467" s="244">
        <v>0</v>
      </c>
      <c r="R467" s="244">
        <f>Q467*H467</f>
        <v>0</v>
      </c>
      <c r="S467" s="244">
        <v>0</v>
      </c>
      <c r="T467" s="245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46" t="s">
        <v>177</v>
      </c>
      <c r="AT467" s="246" t="s">
        <v>135</v>
      </c>
      <c r="AU467" s="246" t="s">
        <v>83</v>
      </c>
      <c r="AY467" s="17" t="s">
        <v>133</v>
      </c>
      <c r="BE467" s="247">
        <f>IF(N467="základní",J467,0)</f>
        <v>0</v>
      </c>
      <c r="BF467" s="247">
        <f>IF(N467="snížená",J467,0)</f>
        <v>0</v>
      </c>
      <c r="BG467" s="247">
        <f>IF(N467="zákl. přenesená",J467,0)</f>
        <v>0</v>
      </c>
      <c r="BH467" s="247">
        <f>IF(N467="sníž. přenesená",J467,0)</f>
        <v>0</v>
      </c>
      <c r="BI467" s="247">
        <f>IF(N467="nulová",J467,0)</f>
        <v>0</v>
      </c>
      <c r="BJ467" s="17" t="s">
        <v>81</v>
      </c>
      <c r="BK467" s="247">
        <f>ROUND(I467*H467,2)</f>
        <v>0</v>
      </c>
      <c r="BL467" s="17" t="s">
        <v>177</v>
      </c>
      <c r="BM467" s="246" t="s">
        <v>683</v>
      </c>
    </row>
    <row r="468" spans="1:65" s="2" customFormat="1" ht="16.5" customHeight="1">
      <c r="A468" s="38"/>
      <c r="B468" s="39"/>
      <c r="C468" s="235" t="s">
        <v>684</v>
      </c>
      <c r="D468" s="235" t="s">
        <v>135</v>
      </c>
      <c r="E468" s="236" t="s">
        <v>685</v>
      </c>
      <c r="F468" s="237" t="s">
        <v>686</v>
      </c>
      <c r="G468" s="238" t="s">
        <v>170</v>
      </c>
      <c r="H468" s="239">
        <v>227.15</v>
      </c>
      <c r="I468" s="240"/>
      <c r="J468" s="241">
        <f>ROUND(I468*H468,2)</f>
        <v>0</v>
      </c>
      <c r="K468" s="237" t="s">
        <v>139</v>
      </c>
      <c r="L468" s="44"/>
      <c r="M468" s="242" t="s">
        <v>1</v>
      </c>
      <c r="N468" s="243" t="s">
        <v>38</v>
      </c>
      <c r="O468" s="91"/>
      <c r="P468" s="244">
        <f>O468*H468</f>
        <v>0</v>
      </c>
      <c r="Q468" s="244">
        <v>0</v>
      </c>
      <c r="R468" s="244">
        <f>Q468*H468</f>
        <v>0</v>
      </c>
      <c r="S468" s="244">
        <v>0</v>
      </c>
      <c r="T468" s="245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46" t="s">
        <v>177</v>
      </c>
      <c r="AT468" s="246" t="s">
        <v>135</v>
      </c>
      <c r="AU468" s="246" t="s">
        <v>83</v>
      </c>
      <c r="AY468" s="17" t="s">
        <v>133</v>
      </c>
      <c r="BE468" s="247">
        <f>IF(N468="základní",J468,0)</f>
        <v>0</v>
      </c>
      <c r="BF468" s="247">
        <f>IF(N468="snížená",J468,0)</f>
        <v>0</v>
      </c>
      <c r="BG468" s="247">
        <f>IF(N468="zákl. přenesená",J468,0)</f>
        <v>0</v>
      </c>
      <c r="BH468" s="247">
        <f>IF(N468="sníž. přenesená",J468,0)</f>
        <v>0</v>
      </c>
      <c r="BI468" s="247">
        <f>IF(N468="nulová",J468,0)</f>
        <v>0</v>
      </c>
      <c r="BJ468" s="17" t="s">
        <v>81</v>
      </c>
      <c r="BK468" s="247">
        <f>ROUND(I468*H468,2)</f>
        <v>0</v>
      </c>
      <c r="BL468" s="17" t="s">
        <v>177</v>
      </c>
      <c r="BM468" s="246" t="s">
        <v>687</v>
      </c>
    </row>
    <row r="469" spans="1:51" s="13" customFormat="1" ht="12">
      <c r="A469" s="13"/>
      <c r="B469" s="248"/>
      <c r="C469" s="249"/>
      <c r="D469" s="250" t="s">
        <v>141</v>
      </c>
      <c r="E469" s="251" t="s">
        <v>1</v>
      </c>
      <c r="F469" s="252" t="s">
        <v>688</v>
      </c>
      <c r="G469" s="249"/>
      <c r="H469" s="253">
        <v>227.15</v>
      </c>
      <c r="I469" s="254"/>
      <c r="J469" s="249"/>
      <c r="K469" s="249"/>
      <c r="L469" s="255"/>
      <c r="M469" s="256"/>
      <c r="N469" s="257"/>
      <c r="O469" s="257"/>
      <c r="P469" s="257"/>
      <c r="Q469" s="257"/>
      <c r="R469" s="257"/>
      <c r="S469" s="257"/>
      <c r="T469" s="25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9" t="s">
        <v>141</v>
      </c>
      <c r="AU469" s="259" t="s">
        <v>83</v>
      </c>
      <c r="AV469" s="13" t="s">
        <v>83</v>
      </c>
      <c r="AW469" s="13" t="s">
        <v>30</v>
      </c>
      <c r="AX469" s="13" t="s">
        <v>73</v>
      </c>
      <c r="AY469" s="259" t="s">
        <v>133</v>
      </c>
    </row>
    <row r="470" spans="1:51" s="14" customFormat="1" ht="12">
      <c r="A470" s="14"/>
      <c r="B470" s="260"/>
      <c r="C470" s="261"/>
      <c r="D470" s="250" t="s">
        <v>141</v>
      </c>
      <c r="E470" s="262" t="s">
        <v>1</v>
      </c>
      <c r="F470" s="263" t="s">
        <v>143</v>
      </c>
      <c r="G470" s="261"/>
      <c r="H470" s="264">
        <v>227.15</v>
      </c>
      <c r="I470" s="265"/>
      <c r="J470" s="261"/>
      <c r="K470" s="261"/>
      <c r="L470" s="266"/>
      <c r="M470" s="267"/>
      <c r="N470" s="268"/>
      <c r="O470" s="268"/>
      <c r="P470" s="268"/>
      <c r="Q470" s="268"/>
      <c r="R470" s="268"/>
      <c r="S470" s="268"/>
      <c r="T470" s="269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70" t="s">
        <v>141</v>
      </c>
      <c r="AU470" s="270" t="s">
        <v>83</v>
      </c>
      <c r="AV470" s="14" t="s">
        <v>140</v>
      </c>
      <c r="AW470" s="14" t="s">
        <v>30</v>
      </c>
      <c r="AX470" s="14" t="s">
        <v>81</v>
      </c>
      <c r="AY470" s="270" t="s">
        <v>133</v>
      </c>
    </row>
    <row r="471" spans="1:65" s="2" customFormat="1" ht="24" customHeight="1">
      <c r="A471" s="38"/>
      <c r="B471" s="39"/>
      <c r="C471" s="271" t="s">
        <v>409</v>
      </c>
      <c r="D471" s="271" t="s">
        <v>159</v>
      </c>
      <c r="E471" s="272" t="s">
        <v>689</v>
      </c>
      <c r="F471" s="273" t="s">
        <v>690</v>
      </c>
      <c r="G471" s="274" t="s">
        <v>170</v>
      </c>
      <c r="H471" s="275">
        <v>93.5</v>
      </c>
      <c r="I471" s="276"/>
      <c r="J471" s="277">
        <f>ROUND(I471*H471,2)</f>
        <v>0</v>
      </c>
      <c r="K471" s="273" t="s">
        <v>139</v>
      </c>
      <c r="L471" s="278"/>
      <c r="M471" s="279" t="s">
        <v>1</v>
      </c>
      <c r="N471" s="280" t="s">
        <v>38</v>
      </c>
      <c r="O471" s="91"/>
      <c r="P471" s="244">
        <f>O471*H471</f>
        <v>0</v>
      </c>
      <c r="Q471" s="244">
        <v>0</v>
      </c>
      <c r="R471" s="244">
        <f>Q471*H471</f>
        <v>0</v>
      </c>
      <c r="S471" s="244">
        <v>0</v>
      </c>
      <c r="T471" s="245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46" t="s">
        <v>211</v>
      </c>
      <c r="AT471" s="246" t="s">
        <v>159</v>
      </c>
      <c r="AU471" s="246" t="s">
        <v>83</v>
      </c>
      <c r="AY471" s="17" t="s">
        <v>133</v>
      </c>
      <c r="BE471" s="247">
        <f>IF(N471="základní",J471,0)</f>
        <v>0</v>
      </c>
      <c r="BF471" s="247">
        <f>IF(N471="snížená",J471,0)</f>
        <v>0</v>
      </c>
      <c r="BG471" s="247">
        <f>IF(N471="zákl. přenesená",J471,0)</f>
        <v>0</v>
      </c>
      <c r="BH471" s="247">
        <f>IF(N471="sníž. přenesená",J471,0)</f>
        <v>0</v>
      </c>
      <c r="BI471" s="247">
        <f>IF(N471="nulová",J471,0)</f>
        <v>0</v>
      </c>
      <c r="BJ471" s="17" t="s">
        <v>81</v>
      </c>
      <c r="BK471" s="247">
        <f>ROUND(I471*H471,2)</f>
        <v>0</v>
      </c>
      <c r="BL471" s="17" t="s">
        <v>177</v>
      </c>
      <c r="BM471" s="246" t="s">
        <v>691</v>
      </c>
    </row>
    <row r="472" spans="1:51" s="13" customFormat="1" ht="12">
      <c r="A472" s="13"/>
      <c r="B472" s="248"/>
      <c r="C472" s="249"/>
      <c r="D472" s="250" t="s">
        <v>141</v>
      </c>
      <c r="E472" s="251" t="s">
        <v>1</v>
      </c>
      <c r="F472" s="252" t="s">
        <v>692</v>
      </c>
      <c r="G472" s="249"/>
      <c r="H472" s="253">
        <v>93.5</v>
      </c>
      <c r="I472" s="254"/>
      <c r="J472" s="249"/>
      <c r="K472" s="249"/>
      <c r="L472" s="255"/>
      <c r="M472" s="256"/>
      <c r="N472" s="257"/>
      <c r="O472" s="257"/>
      <c r="P472" s="257"/>
      <c r="Q472" s="257"/>
      <c r="R472" s="257"/>
      <c r="S472" s="257"/>
      <c r="T472" s="25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9" t="s">
        <v>141</v>
      </c>
      <c r="AU472" s="259" t="s">
        <v>83</v>
      </c>
      <c r="AV472" s="13" t="s">
        <v>83</v>
      </c>
      <c r="AW472" s="13" t="s">
        <v>30</v>
      </c>
      <c r="AX472" s="13" t="s">
        <v>73</v>
      </c>
      <c r="AY472" s="259" t="s">
        <v>133</v>
      </c>
    </row>
    <row r="473" spans="1:51" s="14" customFormat="1" ht="12">
      <c r="A473" s="14"/>
      <c r="B473" s="260"/>
      <c r="C473" s="261"/>
      <c r="D473" s="250" t="s">
        <v>141</v>
      </c>
      <c r="E473" s="262" t="s">
        <v>1</v>
      </c>
      <c r="F473" s="263" t="s">
        <v>143</v>
      </c>
      <c r="G473" s="261"/>
      <c r="H473" s="264">
        <v>93.5</v>
      </c>
      <c r="I473" s="265"/>
      <c r="J473" s="261"/>
      <c r="K473" s="261"/>
      <c r="L473" s="266"/>
      <c r="M473" s="267"/>
      <c r="N473" s="268"/>
      <c r="O473" s="268"/>
      <c r="P473" s="268"/>
      <c r="Q473" s="268"/>
      <c r="R473" s="268"/>
      <c r="S473" s="268"/>
      <c r="T473" s="269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0" t="s">
        <v>141</v>
      </c>
      <c r="AU473" s="270" t="s">
        <v>83</v>
      </c>
      <c r="AV473" s="14" t="s">
        <v>140</v>
      </c>
      <c r="AW473" s="14" t="s">
        <v>30</v>
      </c>
      <c r="AX473" s="14" t="s">
        <v>81</v>
      </c>
      <c r="AY473" s="270" t="s">
        <v>133</v>
      </c>
    </row>
    <row r="474" spans="1:65" s="2" customFormat="1" ht="24" customHeight="1">
      <c r="A474" s="38"/>
      <c r="B474" s="39"/>
      <c r="C474" s="235" t="s">
        <v>414</v>
      </c>
      <c r="D474" s="235" t="s">
        <v>135</v>
      </c>
      <c r="E474" s="236" t="s">
        <v>693</v>
      </c>
      <c r="F474" s="237" t="s">
        <v>694</v>
      </c>
      <c r="G474" s="238" t="s">
        <v>443</v>
      </c>
      <c r="H474" s="291"/>
      <c r="I474" s="240"/>
      <c r="J474" s="241">
        <f>ROUND(I474*H474,2)</f>
        <v>0</v>
      </c>
      <c r="K474" s="237" t="s">
        <v>139</v>
      </c>
      <c r="L474" s="44"/>
      <c r="M474" s="242" t="s">
        <v>1</v>
      </c>
      <c r="N474" s="243" t="s">
        <v>38</v>
      </c>
      <c r="O474" s="91"/>
      <c r="P474" s="244">
        <f>O474*H474</f>
        <v>0</v>
      </c>
      <c r="Q474" s="244">
        <v>0</v>
      </c>
      <c r="R474" s="244">
        <f>Q474*H474</f>
        <v>0</v>
      </c>
      <c r="S474" s="244">
        <v>0</v>
      </c>
      <c r="T474" s="245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46" t="s">
        <v>177</v>
      </c>
      <c r="AT474" s="246" t="s">
        <v>135</v>
      </c>
      <c r="AU474" s="246" t="s">
        <v>83</v>
      </c>
      <c r="AY474" s="17" t="s">
        <v>133</v>
      </c>
      <c r="BE474" s="247">
        <f>IF(N474="základní",J474,0)</f>
        <v>0</v>
      </c>
      <c r="BF474" s="247">
        <f>IF(N474="snížená",J474,0)</f>
        <v>0</v>
      </c>
      <c r="BG474" s="247">
        <f>IF(N474="zákl. přenesená",J474,0)</f>
        <v>0</v>
      </c>
      <c r="BH474" s="247">
        <f>IF(N474="sníž. přenesená",J474,0)</f>
        <v>0</v>
      </c>
      <c r="BI474" s="247">
        <f>IF(N474="nulová",J474,0)</f>
        <v>0</v>
      </c>
      <c r="BJ474" s="17" t="s">
        <v>81</v>
      </c>
      <c r="BK474" s="247">
        <f>ROUND(I474*H474,2)</f>
        <v>0</v>
      </c>
      <c r="BL474" s="17" t="s">
        <v>177</v>
      </c>
      <c r="BM474" s="246" t="s">
        <v>695</v>
      </c>
    </row>
    <row r="475" spans="1:63" s="12" customFormat="1" ht="22.8" customHeight="1">
      <c r="A475" s="12"/>
      <c r="B475" s="219"/>
      <c r="C475" s="220"/>
      <c r="D475" s="221" t="s">
        <v>72</v>
      </c>
      <c r="E475" s="233" t="s">
        <v>696</v>
      </c>
      <c r="F475" s="233" t="s">
        <v>697</v>
      </c>
      <c r="G475" s="220"/>
      <c r="H475" s="220"/>
      <c r="I475" s="223"/>
      <c r="J475" s="234">
        <f>BK475</f>
        <v>0</v>
      </c>
      <c r="K475" s="220"/>
      <c r="L475" s="225"/>
      <c r="M475" s="226"/>
      <c r="N475" s="227"/>
      <c r="O475" s="227"/>
      <c r="P475" s="228">
        <f>SUM(P476:P477)</f>
        <v>0</v>
      </c>
      <c r="Q475" s="227"/>
      <c r="R475" s="228">
        <f>SUM(R476:R477)</f>
        <v>0.14616732</v>
      </c>
      <c r="S475" s="227"/>
      <c r="T475" s="229">
        <f>SUM(T476:T477)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30" t="s">
        <v>83</v>
      </c>
      <c r="AT475" s="231" t="s">
        <v>72</v>
      </c>
      <c r="AU475" s="231" t="s">
        <v>81</v>
      </c>
      <c r="AY475" s="230" t="s">
        <v>133</v>
      </c>
      <c r="BK475" s="232">
        <f>SUM(BK476:BK477)</f>
        <v>0</v>
      </c>
    </row>
    <row r="476" spans="1:65" s="2" customFormat="1" ht="16.5" customHeight="1">
      <c r="A476" s="38"/>
      <c r="B476" s="39"/>
      <c r="C476" s="235" t="s">
        <v>435</v>
      </c>
      <c r="D476" s="235" t="s">
        <v>135</v>
      </c>
      <c r="E476" s="236" t="s">
        <v>698</v>
      </c>
      <c r="F476" s="237" t="s">
        <v>699</v>
      </c>
      <c r="G476" s="238" t="s">
        <v>150</v>
      </c>
      <c r="H476" s="239">
        <v>1124.364</v>
      </c>
      <c r="I476" s="240"/>
      <c r="J476" s="241">
        <f>ROUND(I476*H476,2)</f>
        <v>0</v>
      </c>
      <c r="K476" s="237" t="s">
        <v>289</v>
      </c>
      <c r="L476" s="44"/>
      <c r="M476" s="242" t="s">
        <v>1</v>
      </c>
      <c r="N476" s="243" t="s">
        <v>38</v>
      </c>
      <c r="O476" s="91"/>
      <c r="P476" s="244">
        <f>O476*H476</f>
        <v>0</v>
      </c>
      <c r="Q476" s="244">
        <v>0.00013</v>
      </c>
      <c r="R476" s="244">
        <f>Q476*H476</f>
        <v>0.14616732</v>
      </c>
      <c r="S476" s="244">
        <v>0</v>
      </c>
      <c r="T476" s="245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46" t="s">
        <v>177</v>
      </c>
      <c r="AT476" s="246" t="s">
        <v>135</v>
      </c>
      <c r="AU476" s="246" t="s">
        <v>83</v>
      </c>
      <c r="AY476" s="17" t="s">
        <v>133</v>
      </c>
      <c r="BE476" s="247">
        <f>IF(N476="základní",J476,0)</f>
        <v>0</v>
      </c>
      <c r="BF476" s="247">
        <f>IF(N476="snížená",J476,0)</f>
        <v>0</v>
      </c>
      <c r="BG476" s="247">
        <f>IF(N476="zákl. přenesená",J476,0)</f>
        <v>0</v>
      </c>
      <c r="BH476" s="247">
        <f>IF(N476="sníž. přenesená",J476,0)</f>
        <v>0</v>
      </c>
      <c r="BI476" s="247">
        <f>IF(N476="nulová",J476,0)</f>
        <v>0</v>
      </c>
      <c r="BJ476" s="17" t="s">
        <v>81</v>
      </c>
      <c r="BK476" s="247">
        <f>ROUND(I476*H476,2)</f>
        <v>0</v>
      </c>
      <c r="BL476" s="17" t="s">
        <v>177</v>
      </c>
      <c r="BM476" s="246" t="s">
        <v>700</v>
      </c>
    </row>
    <row r="477" spans="1:51" s="13" customFormat="1" ht="12">
      <c r="A477" s="13"/>
      <c r="B477" s="248"/>
      <c r="C477" s="249"/>
      <c r="D477" s="250" t="s">
        <v>141</v>
      </c>
      <c r="E477" s="251" t="s">
        <v>1</v>
      </c>
      <c r="F477" s="252" t="s">
        <v>291</v>
      </c>
      <c r="G477" s="249"/>
      <c r="H477" s="253">
        <v>1124.364</v>
      </c>
      <c r="I477" s="254"/>
      <c r="J477" s="249"/>
      <c r="K477" s="249"/>
      <c r="L477" s="255"/>
      <c r="M477" s="256"/>
      <c r="N477" s="257"/>
      <c r="O477" s="257"/>
      <c r="P477" s="257"/>
      <c r="Q477" s="257"/>
      <c r="R477" s="257"/>
      <c r="S477" s="257"/>
      <c r="T477" s="25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9" t="s">
        <v>141</v>
      </c>
      <c r="AU477" s="259" t="s">
        <v>83</v>
      </c>
      <c r="AV477" s="13" t="s">
        <v>83</v>
      </c>
      <c r="AW477" s="13" t="s">
        <v>30</v>
      </c>
      <c r="AX477" s="13" t="s">
        <v>81</v>
      </c>
      <c r="AY477" s="259" t="s">
        <v>133</v>
      </c>
    </row>
    <row r="478" spans="1:63" s="12" customFormat="1" ht="25.9" customHeight="1">
      <c r="A478" s="12"/>
      <c r="B478" s="219"/>
      <c r="C478" s="220"/>
      <c r="D478" s="221" t="s">
        <v>72</v>
      </c>
      <c r="E478" s="222" t="s">
        <v>159</v>
      </c>
      <c r="F478" s="222" t="s">
        <v>701</v>
      </c>
      <c r="G478" s="220"/>
      <c r="H478" s="220"/>
      <c r="I478" s="223"/>
      <c r="J478" s="224">
        <f>BK478</f>
        <v>0</v>
      </c>
      <c r="K478" s="220"/>
      <c r="L478" s="225"/>
      <c r="M478" s="226"/>
      <c r="N478" s="227"/>
      <c r="O478" s="227"/>
      <c r="P478" s="228">
        <v>0</v>
      </c>
      <c r="Q478" s="227"/>
      <c r="R478" s="228">
        <v>0</v>
      </c>
      <c r="S478" s="227"/>
      <c r="T478" s="229">
        <v>0</v>
      </c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R478" s="230" t="s">
        <v>146</v>
      </c>
      <c r="AT478" s="231" t="s">
        <v>72</v>
      </c>
      <c r="AU478" s="231" t="s">
        <v>73</v>
      </c>
      <c r="AY478" s="230" t="s">
        <v>133</v>
      </c>
      <c r="BK478" s="232">
        <v>0</v>
      </c>
    </row>
    <row r="479" spans="1:63" s="12" customFormat="1" ht="25.9" customHeight="1">
      <c r="A479" s="12"/>
      <c r="B479" s="219"/>
      <c r="C479" s="220"/>
      <c r="D479" s="221" t="s">
        <v>72</v>
      </c>
      <c r="E479" s="222" t="s">
        <v>702</v>
      </c>
      <c r="F479" s="222" t="s">
        <v>703</v>
      </c>
      <c r="G479" s="220"/>
      <c r="H479" s="220"/>
      <c r="I479" s="223"/>
      <c r="J479" s="224">
        <f>BK479</f>
        <v>0</v>
      </c>
      <c r="K479" s="220"/>
      <c r="L479" s="225"/>
      <c r="M479" s="226"/>
      <c r="N479" s="227"/>
      <c r="O479" s="227"/>
      <c r="P479" s="228">
        <f>P480+P483+P488</f>
        <v>0</v>
      </c>
      <c r="Q479" s="227"/>
      <c r="R479" s="228">
        <f>R480+R483+R488</f>
        <v>0</v>
      </c>
      <c r="S479" s="227"/>
      <c r="T479" s="229">
        <f>T480+T483+T488</f>
        <v>0</v>
      </c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R479" s="230" t="s">
        <v>158</v>
      </c>
      <c r="AT479" s="231" t="s">
        <v>72</v>
      </c>
      <c r="AU479" s="231" t="s">
        <v>73</v>
      </c>
      <c r="AY479" s="230" t="s">
        <v>133</v>
      </c>
      <c r="BK479" s="232">
        <f>BK480+BK483+BK488</f>
        <v>0</v>
      </c>
    </row>
    <row r="480" spans="1:63" s="12" customFormat="1" ht="22.8" customHeight="1">
      <c r="A480" s="12"/>
      <c r="B480" s="219"/>
      <c r="C480" s="220"/>
      <c r="D480" s="221" t="s">
        <v>72</v>
      </c>
      <c r="E480" s="233" t="s">
        <v>704</v>
      </c>
      <c r="F480" s="233" t="s">
        <v>705</v>
      </c>
      <c r="G480" s="220"/>
      <c r="H480" s="220"/>
      <c r="I480" s="223"/>
      <c r="J480" s="234">
        <f>BK480</f>
        <v>0</v>
      </c>
      <c r="K480" s="220"/>
      <c r="L480" s="225"/>
      <c r="M480" s="226"/>
      <c r="N480" s="227"/>
      <c r="O480" s="227"/>
      <c r="P480" s="228">
        <f>SUM(P481:P482)</f>
        <v>0</v>
      </c>
      <c r="Q480" s="227"/>
      <c r="R480" s="228">
        <f>SUM(R481:R482)</f>
        <v>0</v>
      </c>
      <c r="S480" s="227"/>
      <c r="T480" s="229">
        <f>SUM(T481:T482)</f>
        <v>0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230" t="s">
        <v>158</v>
      </c>
      <c r="AT480" s="231" t="s">
        <v>72</v>
      </c>
      <c r="AU480" s="231" t="s">
        <v>81</v>
      </c>
      <c r="AY480" s="230" t="s">
        <v>133</v>
      </c>
      <c r="BK480" s="232">
        <f>SUM(BK481:BK482)</f>
        <v>0</v>
      </c>
    </row>
    <row r="481" spans="1:65" s="2" customFormat="1" ht="16.5" customHeight="1">
      <c r="A481" s="38"/>
      <c r="B481" s="39"/>
      <c r="C481" s="235" t="s">
        <v>706</v>
      </c>
      <c r="D481" s="235" t="s">
        <v>135</v>
      </c>
      <c r="E481" s="236" t="s">
        <v>707</v>
      </c>
      <c r="F481" s="237" t="s">
        <v>708</v>
      </c>
      <c r="G481" s="238" t="s">
        <v>709</v>
      </c>
      <c r="H481" s="239">
        <v>1</v>
      </c>
      <c r="I481" s="240"/>
      <c r="J481" s="241">
        <f>ROUND(I481*H481,2)</f>
        <v>0</v>
      </c>
      <c r="K481" s="237" t="s">
        <v>139</v>
      </c>
      <c r="L481" s="44"/>
      <c r="M481" s="242" t="s">
        <v>1</v>
      </c>
      <c r="N481" s="243" t="s">
        <v>38</v>
      </c>
      <c r="O481" s="91"/>
      <c r="P481" s="244">
        <f>O481*H481</f>
        <v>0</v>
      </c>
      <c r="Q481" s="244">
        <v>0</v>
      </c>
      <c r="R481" s="244">
        <f>Q481*H481</f>
        <v>0</v>
      </c>
      <c r="S481" s="244">
        <v>0</v>
      </c>
      <c r="T481" s="245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46" t="s">
        <v>140</v>
      </c>
      <c r="AT481" s="246" t="s">
        <v>135</v>
      </c>
      <c r="AU481" s="246" t="s">
        <v>83</v>
      </c>
      <c r="AY481" s="17" t="s">
        <v>133</v>
      </c>
      <c r="BE481" s="247">
        <f>IF(N481="základní",J481,0)</f>
        <v>0</v>
      </c>
      <c r="BF481" s="247">
        <f>IF(N481="snížená",J481,0)</f>
        <v>0</v>
      </c>
      <c r="BG481" s="247">
        <f>IF(N481="zákl. přenesená",J481,0)</f>
        <v>0</v>
      </c>
      <c r="BH481" s="247">
        <f>IF(N481="sníž. přenesená",J481,0)</f>
        <v>0</v>
      </c>
      <c r="BI481" s="247">
        <f>IF(N481="nulová",J481,0)</f>
        <v>0</v>
      </c>
      <c r="BJ481" s="17" t="s">
        <v>81</v>
      </c>
      <c r="BK481" s="247">
        <f>ROUND(I481*H481,2)</f>
        <v>0</v>
      </c>
      <c r="BL481" s="17" t="s">
        <v>140</v>
      </c>
      <c r="BM481" s="246" t="s">
        <v>710</v>
      </c>
    </row>
    <row r="482" spans="1:65" s="2" customFormat="1" ht="16.5" customHeight="1">
      <c r="A482" s="38"/>
      <c r="B482" s="39"/>
      <c r="C482" s="235" t="s">
        <v>422</v>
      </c>
      <c r="D482" s="235" t="s">
        <v>135</v>
      </c>
      <c r="E482" s="236" t="s">
        <v>711</v>
      </c>
      <c r="F482" s="237" t="s">
        <v>712</v>
      </c>
      <c r="G482" s="238" t="s">
        <v>709</v>
      </c>
      <c r="H482" s="239">
        <v>1</v>
      </c>
      <c r="I482" s="240"/>
      <c r="J482" s="241">
        <f>ROUND(I482*H482,2)</f>
        <v>0</v>
      </c>
      <c r="K482" s="237" t="s">
        <v>139</v>
      </c>
      <c r="L482" s="44"/>
      <c r="M482" s="242" t="s">
        <v>1</v>
      </c>
      <c r="N482" s="243" t="s">
        <v>38</v>
      </c>
      <c r="O482" s="91"/>
      <c r="P482" s="244">
        <f>O482*H482</f>
        <v>0</v>
      </c>
      <c r="Q482" s="244">
        <v>0</v>
      </c>
      <c r="R482" s="244">
        <f>Q482*H482</f>
        <v>0</v>
      </c>
      <c r="S482" s="244">
        <v>0</v>
      </c>
      <c r="T482" s="245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46" t="s">
        <v>140</v>
      </c>
      <c r="AT482" s="246" t="s">
        <v>135</v>
      </c>
      <c r="AU482" s="246" t="s">
        <v>83</v>
      </c>
      <c r="AY482" s="17" t="s">
        <v>133</v>
      </c>
      <c r="BE482" s="247">
        <f>IF(N482="základní",J482,0)</f>
        <v>0</v>
      </c>
      <c r="BF482" s="247">
        <f>IF(N482="snížená",J482,0)</f>
        <v>0</v>
      </c>
      <c r="BG482" s="247">
        <f>IF(N482="zákl. přenesená",J482,0)</f>
        <v>0</v>
      </c>
      <c r="BH482" s="247">
        <f>IF(N482="sníž. přenesená",J482,0)</f>
        <v>0</v>
      </c>
      <c r="BI482" s="247">
        <f>IF(N482="nulová",J482,0)</f>
        <v>0</v>
      </c>
      <c r="BJ482" s="17" t="s">
        <v>81</v>
      </c>
      <c r="BK482" s="247">
        <f>ROUND(I482*H482,2)</f>
        <v>0</v>
      </c>
      <c r="BL482" s="17" t="s">
        <v>140</v>
      </c>
      <c r="BM482" s="246" t="s">
        <v>713</v>
      </c>
    </row>
    <row r="483" spans="1:63" s="12" customFormat="1" ht="22.8" customHeight="1">
      <c r="A483" s="12"/>
      <c r="B483" s="219"/>
      <c r="C483" s="220"/>
      <c r="D483" s="221" t="s">
        <v>72</v>
      </c>
      <c r="E483" s="233" t="s">
        <v>714</v>
      </c>
      <c r="F483" s="233" t="s">
        <v>715</v>
      </c>
      <c r="G483" s="220"/>
      <c r="H483" s="220"/>
      <c r="I483" s="223"/>
      <c r="J483" s="234">
        <f>BK483</f>
        <v>0</v>
      </c>
      <c r="K483" s="220"/>
      <c r="L483" s="225"/>
      <c r="M483" s="226"/>
      <c r="N483" s="227"/>
      <c r="O483" s="227"/>
      <c r="P483" s="228">
        <f>SUM(P484:P487)</f>
        <v>0</v>
      </c>
      <c r="Q483" s="227"/>
      <c r="R483" s="228">
        <f>SUM(R484:R487)</f>
        <v>0</v>
      </c>
      <c r="S483" s="227"/>
      <c r="T483" s="229">
        <f>SUM(T484:T487)</f>
        <v>0</v>
      </c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R483" s="230" t="s">
        <v>158</v>
      </c>
      <c r="AT483" s="231" t="s">
        <v>72</v>
      </c>
      <c r="AU483" s="231" t="s">
        <v>81</v>
      </c>
      <c r="AY483" s="230" t="s">
        <v>133</v>
      </c>
      <c r="BK483" s="232">
        <f>SUM(BK484:BK487)</f>
        <v>0</v>
      </c>
    </row>
    <row r="484" spans="1:65" s="2" customFormat="1" ht="24" customHeight="1">
      <c r="A484" s="38"/>
      <c r="B484" s="39"/>
      <c r="C484" s="235" t="s">
        <v>716</v>
      </c>
      <c r="D484" s="235" t="s">
        <v>135</v>
      </c>
      <c r="E484" s="236" t="s">
        <v>717</v>
      </c>
      <c r="F484" s="237" t="s">
        <v>718</v>
      </c>
      <c r="G484" s="238" t="s">
        <v>709</v>
      </c>
      <c r="H484" s="239">
        <v>1</v>
      </c>
      <c r="I484" s="240"/>
      <c r="J484" s="241">
        <f>ROUND(I484*H484,2)</f>
        <v>0</v>
      </c>
      <c r="K484" s="237" t="s">
        <v>139</v>
      </c>
      <c r="L484" s="44"/>
      <c r="M484" s="242" t="s">
        <v>1</v>
      </c>
      <c r="N484" s="243" t="s">
        <v>38</v>
      </c>
      <c r="O484" s="91"/>
      <c r="P484" s="244">
        <f>O484*H484</f>
        <v>0</v>
      </c>
      <c r="Q484" s="244">
        <v>0</v>
      </c>
      <c r="R484" s="244">
        <f>Q484*H484</f>
        <v>0</v>
      </c>
      <c r="S484" s="244">
        <v>0</v>
      </c>
      <c r="T484" s="245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46" t="s">
        <v>140</v>
      </c>
      <c r="AT484" s="246" t="s">
        <v>135</v>
      </c>
      <c r="AU484" s="246" t="s">
        <v>83</v>
      </c>
      <c r="AY484" s="17" t="s">
        <v>133</v>
      </c>
      <c r="BE484" s="247">
        <f>IF(N484="základní",J484,0)</f>
        <v>0</v>
      </c>
      <c r="BF484" s="247">
        <f>IF(N484="snížená",J484,0)</f>
        <v>0</v>
      </c>
      <c r="BG484" s="247">
        <f>IF(N484="zákl. přenesená",J484,0)</f>
        <v>0</v>
      </c>
      <c r="BH484" s="247">
        <f>IF(N484="sníž. přenesená",J484,0)</f>
        <v>0</v>
      </c>
      <c r="BI484" s="247">
        <f>IF(N484="nulová",J484,0)</f>
        <v>0</v>
      </c>
      <c r="BJ484" s="17" t="s">
        <v>81</v>
      </c>
      <c r="BK484" s="247">
        <f>ROUND(I484*H484,2)</f>
        <v>0</v>
      </c>
      <c r="BL484" s="17" t="s">
        <v>140</v>
      </c>
      <c r="BM484" s="246" t="s">
        <v>719</v>
      </c>
    </row>
    <row r="485" spans="1:65" s="2" customFormat="1" ht="16.5" customHeight="1">
      <c r="A485" s="38"/>
      <c r="B485" s="39"/>
      <c r="C485" s="235" t="s">
        <v>426</v>
      </c>
      <c r="D485" s="235" t="s">
        <v>135</v>
      </c>
      <c r="E485" s="236" t="s">
        <v>720</v>
      </c>
      <c r="F485" s="237" t="s">
        <v>721</v>
      </c>
      <c r="G485" s="238" t="s">
        <v>709</v>
      </c>
      <c r="H485" s="239">
        <v>1</v>
      </c>
      <c r="I485" s="240"/>
      <c r="J485" s="241">
        <f>ROUND(I485*H485,2)</f>
        <v>0</v>
      </c>
      <c r="K485" s="237" t="s">
        <v>139</v>
      </c>
      <c r="L485" s="44"/>
      <c r="M485" s="242" t="s">
        <v>1</v>
      </c>
      <c r="N485" s="243" t="s">
        <v>38</v>
      </c>
      <c r="O485" s="91"/>
      <c r="P485" s="244">
        <f>O485*H485</f>
        <v>0</v>
      </c>
      <c r="Q485" s="244">
        <v>0</v>
      </c>
      <c r="R485" s="244">
        <f>Q485*H485</f>
        <v>0</v>
      </c>
      <c r="S485" s="244">
        <v>0</v>
      </c>
      <c r="T485" s="245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46" t="s">
        <v>140</v>
      </c>
      <c r="AT485" s="246" t="s">
        <v>135</v>
      </c>
      <c r="AU485" s="246" t="s">
        <v>83</v>
      </c>
      <c r="AY485" s="17" t="s">
        <v>133</v>
      </c>
      <c r="BE485" s="247">
        <f>IF(N485="základní",J485,0)</f>
        <v>0</v>
      </c>
      <c r="BF485" s="247">
        <f>IF(N485="snížená",J485,0)</f>
        <v>0</v>
      </c>
      <c r="BG485" s="247">
        <f>IF(N485="zákl. přenesená",J485,0)</f>
        <v>0</v>
      </c>
      <c r="BH485" s="247">
        <f>IF(N485="sníž. přenesená",J485,0)</f>
        <v>0</v>
      </c>
      <c r="BI485" s="247">
        <f>IF(N485="nulová",J485,0)</f>
        <v>0</v>
      </c>
      <c r="BJ485" s="17" t="s">
        <v>81</v>
      </c>
      <c r="BK485" s="247">
        <f>ROUND(I485*H485,2)</f>
        <v>0</v>
      </c>
      <c r="BL485" s="17" t="s">
        <v>140</v>
      </c>
      <c r="BM485" s="246" t="s">
        <v>722</v>
      </c>
    </row>
    <row r="486" spans="1:65" s="2" customFormat="1" ht="16.5" customHeight="1">
      <c r="A486" s="38"/>
      <c r="B486" s="39"/>
      <c r="C486" s="235" t="s">
        <v>723</v>
      </c>
      <c r="D486" s="235" t="s">
        <v>135</v>
      </c>
      <c r="E486" s="236" t="s">
        <v>724</v>
      </c>
      <c r="F486" s="237" t="s">
        <v>725</v>
      </c>
      <c r="G486" s="238" t="s">
        <v>709</v>
      </c>
      <c r="H486" s="239">
        <v>1</v>
      </c>
      <c r="I486" s="240"/>
      <c r="J486" s="241">
        <f>ROUND(I486*H486,2)</f>
        <v>0</v>
      </c>
      <c r="K486" s="237" t="s">
        <v>139</v>
      </c>
      <c r="L486" s="44"/>
      <c r="M486" s="242" t="s">
        <v>1</v>
      </c>
      <c r="N486" s="243" t="s">
        <v>38</v>
      </c>
      <c r="O486" s="91"/>
      <c r="P486" s="244">
        <f>O486*H486</f>
        <v>0</v>
      </c>
      <c r="Q486" s="244">
        <v>0</v>
      </c>
      <c r="R486" s="244">
        <f>Q486*H486</f>
        <v>0</v>
      </c>
      <c r="S486" s="244">
        <v>0</v>
      </c>
      <c r="T486" s="245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46" t="s">
        <v>140</v>
      </c>
      <c r="AT486" s="246" t="s">
        <v>135</v>
      </c>
      <c r="AU486" s="246" t="s">
        <v>83</v>
      </c>
      <c r="AY486" s="17" t="s">
        <v>133</v>
      </c>
      <c r="BE486" s="247">
        <f>IF(N486="základní",J486,0)</f>
        <v>0</v>
      </c>
      <c r="BF486" s="247">
        <f>IF(N486="snížená",J486,0)</f>
        <v>0</v>
      </c>
      <c r="BG486" s="247">
        <f>IF(N486="zákl. přenesená",J486,0)</f>
        <v>0</v>
      </c>
      <c r="BH486" s="247">
        <f>IF(N486="sníž. přenesená",J486,0)</f>
        <v>0</v>
      </c>
      <c r="BI486" s="247">
        <f>IF(N486="nulová",J486,0)</f>
        <v>0</v>
      </c>
      <c r="BJ486" s="17" t="s">
        <v>81</v>
      </c>
      <c r="BK486" s="247">
        <f>ROUND(I486*H486,2)</f>
        <v>0</v>
      </c>
      <c r="BL486" s="17" t="s">
        <v>140</v>
      </c>
      <c r="BM486" s="246" t="s">
        <v>726</v>
      </c>
    </row>
    <row r="487" spans="1:65" s="2" customFormat="1" ht="16.5" customHeight="1">
      <c r="A487" s="38"/>
      <c r="B487" s="39"/>
      <c r="C487" s="235" t="s">
        <v>431</v>
      </c>
      <c r="D487" s="235" t="s">
        <v>135</v>
      </c>
      <c r="E487" s="236" t="s">
        <v>727</v>
      </c>
      <c r="F487" s="237" t="s">
        <v>728</v>
      </c>
      <c r="G487" s="238" t="s">
        <v>709</v>
      </c>
      <c r="H487" s="239">
        <v>1</v>
      </c>
      <c r="I487" s="240"/>
      <c r="J487" s="241">
        <f>ROUND(I487*H487,2)</f>
        <v>0</v>
      </c>
      <c r="K487" s="237" t="s">
        <v>139</v>
      </c>
      <c r="L487" s="44"/>
      <c r="M487" s="242" t="s">
        <v>1</v>
      </c>
      <c r="N487" s="243" t="s">
        <v>38</v>
      </c>
      <c r="O487" s="91"/>
      <c r="P487" s="244">
        <f>O487*H487</f>
        <v>0</v>
      </c>
      <c r="Q487" s="244">
        <v>0</v>
      </c>
      <c r="R487" s="244">
        <f>Q487*H487</f>
        <v>0</v>
      </c>
      <c r="S487" s="244">
        <v>0</v>
      </c>
      <c r="T487" s="245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46" t="s">
        <v>140</v>
      </c>
      <c r="AT487" s="246" t="s">
        <v>135</v>
      </c>
      <c r="AU487" s="246" t="s">
        <v>83</v>
      </c>
      <c r="AY487" s="17" t="s">
        <v>133</v>
      </c>
      <c r="BE487" s="247">
        <f>IF(N487="základní",J487,0)</f>
        <v>0</v>
      </c>
      <c r="BF487" s="247">
        <f>IF(N487="snížená",J487,0)</f>
        <v>0</v>
      </c>
      <c r="BG487" s="247">
        <f>IF(N487="zákl. přenesená",J487,0)</f>
        <v>0</v>
      </c>
      <c r="BH487" s="247">
        <f>IF(N487="sníž. přenesená",J487,0)</f>
        <v>0</v>
      </c>
      <c r="BI487" s="247">
        <f>IF(N487="nulová",J487,0)</f>
        <v>0</v>
      </c>
      <c r="BJ487" s="17" t="s">
        <v>81</v>
      </c>
      <c r="BK487" s="247">
        <f>ROUND(I487*H487,2)</f>
        <v>0</v>
      </c>
      <c r="BL487" s="17" t="s">
        <v>140</v>
      </c>
      <c r="BM487" s="246" t="s">
        <v>729</v>
      </c>
    </row>
    <row r="488" spans="1:63" s="12" customFormat="1" ht="22.8" customHeight="1">
      <c r="A488" s="12"/>
      <c r="B488" s="219"/>
      <c r="C488" s="220"/>
      <c r="D488" s="221" t="s">
        <v>72</v>
      </c>
      <c r="E488" s="233" t="s">
        <v>730</v>
      </c>
      <c r="F488" s="233" t="s">
        <v>731</v>
      </c>
      <c r="G488" s="220"/>
      <c r="H488" s="220"/>
      <c r="I488" s="223"/>
      <c r="J488" s="234">
        <f>BK488</f>
        <v>0</v>
      </c>
      <c r="K488" s="220"/>
      <c r="L488" s="225"/>
      <c r="M488" s="226"/>
      <c r="N488" s="227"/>
      <c r="O488" s="227"/>
      <c r="P488" s="228">
        <f>P489</f>
        <v>0</v>
      </c>
      <c r="Q488" s="227"/>
      <c r="R488" s="228">
        <f>R489</f>
        <v>0</v>
      </c>
      <c r="S488" s="227"/>
      <c r="T488" s="229">
        <f>T489</f>
        <v>0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230" t="s">
        <v>158</v>
      </c>
      <c r="AT488" s="231" t="s">
        <v>72</v>
      </c>
      <c r="AU488" s="231" t="s">
        <v>81</v>
      </c>
      <c r="AY488" s="230" t="s">
        <v>133</v>
      </c>
      <c r="BK488" s="232">
        <f>BK489</f>
        <v>0</v>
      </c>
    </row>
    <row r="489" spans="1:65" s="2" customFormat="1" ht="16.5" customHeight="1">
      <c r="A489" s="38"/>
      <c r="B489" s="39"/>
      <c r="C489" s="235" t="s">
        <v>732</v>
      </c>
      <c r="D489" s="235" t="s">
        <v>135</v>
      </c>
      <c r="E489" s="236" t="s">
        <v>733</v>
      </c>
      <c r="F489" s="237" t="s">
        <v>734</v>
      </c>
      <c r="G489" s="238" t="s">
        <v>709</v>
      </c>
      <c r="H489" s="239">
        <v>1</v>
      </c>
      <c r="I489" s="240"/>
      <c r="J489" s="241">
        <f>ROUND(I489*H489,2)</f>
        <v>0</v>
      </c>
      <c r="K489" s="237" t="s">
        <v>139</v>
      </c>
      <c r="L489" s="44"/>
      <c r="M489" s="292" t="s">
        <v>1</v>
      </c>
      <c r="N489" s="293" t="s">
        <v>38</v>
      </c>
      <c r="O489" s="294"/>
      <c r="P489" s="295">
        <f>O489*H489</f>
        <v>0</v>
      </c>
      <c r="Q489" s="295">
        <v>0</v>
      </c>
      <c r="R489" s="295">
        <f>Q489*H489</f>
        <v>0</v>
      </c>
      <c r="S489" s="295">
        <v>0</v>
      </c>
      <c r="T489" s="296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46" t="s">
        <v>140</v>
      </c>
      <c r="AT489" s="246" t="s">
        <v>135</v>
      </c>
      <c r="AU489" s="246" t="s">
        <v>83</v>
      </c>
      <c r="AY489" s="17" t="s">
        <v>133</v>
      </c>
      <c r="BE489" s="247">
        <f>IF(N489="základní",J489,0)</f>
        <v>0</v>
      </c>
      <c r="BF489" s="247">
        <f>IF(N489="snížená",J489,0)</f>
        <v>0</v>
      </c>
      <c r="BG489" s="247">
        <f>IF(N489="zákl. přenesená",J489,0)</f>
        <v>0</v>
      </c>
      <c r="BH489" s="247">
        <f>IF(N489="sníž. přenesená",J489,0)</f>
        <v>0</v>
      </c>
      <c r="BI489" s="247">
        <f>IF(N489="nulová",J489,0)</f>
        <v>0</v>
      </c>
      <c r="BJ489" s="17" t="s">
        <v>81</v>
      </c>
      <c r="BK489" s="247">
        <f>ROUND(I489*H489,2)</f>
        <v>0</v>
      </c>
      <c r="BL489" s="17" t="s">
        <v>140</v>
      </c>
      <c r="BM489" s="246" t="s">
        <v>735</v>
      </c>
    </row>
    <row r="490" spans="1:31" s="2" customFormat="1" ht="6.95" customHeight="1">
      <c r="A490" s="38"/>
      <c r="B490" s="66"/>
      <c r="C490" s="67"/>
      <c r="D490" s="67"/>
      <c r="E490" s="67"/>
      <c r="F490" s="67"/>
      <c r="G490" s="67"/>
      <c r="H490" s="67"/>
      <c r="I490" s="183"/>
      <c r="J490" s="67"/>
      <c r="K490" s="67"/>
      <c r="L490" s="44"/>
      <c r="M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</row>
  </sheetData>
  <sheetProtection password="CC35" sheet="1" objects="1" scenarios="1" formatColumns="0" formatRows="0" autoFilter="0"/>
  <autoFilter ref="C139:K489"/>
  <mergeCells count="9">
    <mergeCell ref="E7:H7"/>
    <mergeCell ref="E9:H9"/>
    <mergeCell ref="E18:H18"/>
    <mergeCell ref="E27:H27"/>
    <mergeCell ref="E85:H85"/>
    <mergeCell ref="E87:H87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83</v>
      </c>
    </row>
    <row r="4" spans="2:46" s="1" customFormat="1" ht="24.95" customHeight="1">
      <c r="B4" s="20"/>
      <c r="D4" s="140" t="s">
        <v>86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NOVAPAKA_-_Domov_mládeže,Gymnazium_a_SOŠ_-zateplení_objektu_a_střechy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87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736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19. 2. 2019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 xml:space="preserve"> </v>
      </c>
      <c r="F15" s="38"/>
      <c r="G15" s="38"/>
      <c r="H15" s="38"/>
      <c r="I15" s="147" t="s">
        <v>26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 xml:space="preserve"> </v>
      </c>
      <c r="F21" s="38"/>
      <c r="G21" s="38"/>
      <c r="H21" s="38"/>
      <c r="I21" s="147" t="s">
        <v>26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26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ROUND(J117,2)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ROUND((SUM(BE117:BE130)),2)</f>
        <v>0</v>
      </c>
      <c r="G33" s="38"/>
      <c r="H33" s="38"/>
      <c r="I33" s="162">
        <v>0.21</v>
      </c>
      <c r="J33" s="161">
        <f>ROUND(((SUM(BE117:BE130))*I33),2)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39</v>
      </c>
      <c r="F34" s="161">
        <f>ROUND((SUM(BF117:BF130)),2)</f>
        <v>0</v>
      </c>
      <c r="G34" s="38"/>
      <c r="H34" s="38"/>
      <c r="I34" s="162">
        <v>0.15</v>
      </c>
      <c r="J34" s="161">
        <f>ROUND(((SUM(BF117:BF130))*I34),2)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40</v>
      </c>
      <c r="F35" s="161">
        <f>ROUND((SUM(BG117:BG130)),2)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41</v>
      </c>
      <c r="F36" s="161">
        <f>ROUND((SUM(BH117:BH130)),2)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42</v>
      </c>
      <c r="F37" s="161">
        <f>ROUND((SUM(BI117:BI130)),2)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NOVAPAKA_-_Domov_mládeže,Gymnazium_a_SOŠ_-zateplení_objektu_a_střechy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EL-Položky - EL-Položky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19. 2. 2019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90</v>
      </c>
      <c r="D94" s="189"/>
      <c r="E94" s="189"/>
      <c r="F94" s="189"/>
      <c r="G94" s="189"/>
      <c r="H94" s="189"/>
      <c r="I94" s="190"/>
      <c r="J94" s="191" t="s">
        <v>91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92</v>
      </c>
      <c r="D96" s="40"/>
      <c r="E96" s="40"/>
      <c r="F96" s="40"/>
      <c r="G96" s="40"/>
      <c r="H96" s="40"/>
      <c r="I96" s="144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93</v>
      </c>
    </row>
    <row r="97" spans="1:31" s="9" customFormat="1" ht="24.95" customHeight="1">
      <c r="A97" s="9"/>
      <c r="B97" s="193"/>
      <c r="C97" s="194"/>
      <c r="D97" s="195" t="s">
        <v>737</v>
      </c>
      <c r="E97" s="196"/>
      <c r="F97" s="196"/>
      <c r="G97" s="196"/>
      <c r="H97" s="196"/>
      <c r="I97" s="197"/>
      <c r="J97" s="198">
        <f>J118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144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183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186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118</v>
      </c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6.5" customHeight="1">
      <c r="A107" s="38"/>
      <c r="B107" s="39"/>
      <c r="C107" s="40"/>
      <c r="D107" s="40"/>
      <c r="E107" s="187" t="str">
        <f>E7</f>
        <v>NOVAPAKA_-_Domov_mládeže,Gymnazium_a_SOŠ_-zateplení_objektu_a_střechy</v>
      </c>
      <c r="F107" s="32"/>
      <c r="G107" s="32"/>
      <c r="H107" s="32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87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>EL-Položky - EL-Položky</v>
      </c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 xml:space="preserve"> </v>
      </c>
      <c r="G111" s="40"/>
      <c r="H111" s="40"/>
      <c r="I111" s="147" t="s">
        <v>22</v>
      </c>
      <c r="J111" s="79" t="str">
        <f>IF(J12="","",J12)</f>
        <v>19. 2. 2019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15" customHeight="1">
      <c r="A113" s="38"/>
      <c r="B113" s="39"/>
      <c r="C113" s="32" t="s">
        <v>24</v>
      </c>
      <c r="D113" s="40"/>
      <c r="E113" s="40"/>
      <c r="F113" s="27" t="str">
        <f>E15</f>
        <v xml:space="preserve"> </v>
      </c>
      <c r="G113" s="40"/>
      <c r="H113" s="40"/>
      <c r="I113" s="147" t="s">
        <v>29</v>
      </c>
      <c r="J113" s="36" t="str">
        <f>E21</f>
        <v xml:space="preserve"> 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27</v>
      </c>
      <c r="D114" s="40"/>
      <c r="E114" s="40"/>
      <c r="F114" s="27" t="str">
        <f>IF(E18="","",E18)</f>
        <v>Vyplň údaj</v>
      </c>
      <c r="G114" s="40"/>
      <c r="H114" s="40"/>
      <c r="I114" s="147" t="s">
        <v>31</v>
      </c>
      <c r="J114" s="36" t="str">
        <f>E24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207"/>
      <c r="B116" s="208"/>
      <c r="C116" s="209" t="s">
        <v>119</v>
      </c>
      <c r="D116" s="210" t="s">
        <v>58</v>
      </c>
      <c r="E116" s="210" t="s">
        <v>54</v>
      </c>
      <c r="F116" s="210" t="s">
        <v>55</v>
      </c>
      <c r="G116" s="210" t="s">
        <v>120</v>
      </c>
      <c r="H116" s="210" t="s">
        <v>121</v>
      </c>
      <c r="I116" s="211" t="s">
        <v>122</v>
      </c>
      <c r="J116" s="210" t="s">
        <v>91</v>
      </c>
      <c r="K116" s="212" t="s">
        <v>123</v>
      </c>
      <c r="L116" s="213"/>
      <c r="M116" s="100" t="s">
        <v>1</v>
      </c>
      <c r="N116" s="101" t="s">
        <v>37</v>
      </c>
      <c r="O116" s="101" t="s">
        <v>124</v>
      </c>
      <c r="P116" s="101" t="s">
        <v>125</v>
      </c>
      <c r="Q116" s="101" t="s">
        <v>126</v>
      </c>
      <c r="R116" s="101" t="s">
        <v>127</v>
      </c>
      <c r="S116" s="101" t="s">
        <v>128</v>
      </c>
      <c r="T116" s="102" t="s">
        <v>129</v>
      </c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</row>
    <row r="117" spans="1:63" s="2" customFormat="1" ht="22.8" customHeight="1">
      <c r="A117" s="38"/>
      <c r="B117" s="39"/>
      <c r="C117" s="107" t="s">
        <v>130</v>
      </c>
      <c r="D117" s="40"/>
      <c r="E117" s="40"/>
      <c r="F117" s="40"/>
      <c r="G117" s="40"/>
      <c r="H117" s="40"/>
      <c r="I117" s="144"/>
      <c r="J117" s="214">
        <f>BK117</f>
        <v>0</v>
      </c>
      <c r="K117" s="40"/>
      <c r="L117" s="44"/>
      <c r="M117" s="103"/>
      <c r="N117" s="215"/>
      <c r="O117" s="104"/>
      <c r="P117" s="216">
        <f>P118</f>
        <v>0</v>
      </c>
      <c r="Q117" s="104"/>
      <c r="R117" s="216">
        <f>R118</f>
        <v>0</v>
      </c>
      <c r="S117" s="104"/>
      <c r="T117" s="217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72</v>
      </c>
      <c r="AU117" s="17" t="s">
        <v>93</v>
      </c>
      <c r="BK117" s="218">
        <f>BK118</f>
        <v>0</v>
      </c>
    </row>
    <row r="118" spans="1:63" s="12" customFormat="1" ht="25.9" customHeight="1">
      <c r="A118" s="12"/>
      <c r="B118" s="219"/>
      <c r="C118" s="220"/>
      <c r="D118" s="221" t="s">
        <v>72</v>
      </c>
      <c r="E118" s="222" t="s">
        <v>738</v>
      </c>
      <c r="F118" s="222" t="s">
        <v>739</v>
      </c>
      <c r="G118" s="220"/>
      <c r="H118" s="220"/>
      <c r="I118" s="223"/>
      <c r="J118" s="224">
        <f>BK118</f>
        <v>0</v>
      </c>
      <c r="K118" s="220"/>
      <c r="L118" s="225"/>
      <c r="M118" s="226"/>
      <c r="N118" s="227"/>
      <c r="O118" s="227"/>
      <c r="P118" s="228">
        <f>SUM(P119:P130)</f>
        <v>0</v>
      </c>
      <c r="Q118" s="227"/>
      <c r="R118" s="228">
        <f>SUM(R119:R130)</f>
        <v>0</v>
      </c>
      <c r="S118" s="227"/>
      <c r="T118" s="229">
        <f>SUM(T119:T130)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30" t="s">
        <v>81</v>
      </c>
      <c r="AT118" s="231" t="s">
        <v>72</v>
      </c>
      <c r="AU118" s="231" t="s">
        <v>73</v>
      </c>
      <c r="AY118" s="230" t="s">
        <v>133</v>
      </c>
      <c r="BK118" s="232">
        <f>SUM(BK119:BK130)</f>
        <v>0</v>
      </c>
    </row>
    <row r="119" spans="1:65" s="2" customFormat="1" ht="16.5" customHeight="1">
      <c r="A119" s="38"/>
      <c r="B119" s="39"/>
      <c r="C119" s="235" t="s">
        <v>81</v>
      </c>
      <c r="D119" s="235" t="s">
        <v>135</v>
      </c>
      <c r="E119" s="236" t="s">
        <v>81</v>
      </c>
      <c r="F119" s="237" t="s">
        <v>740</v>
      </c>
      <c r="G119" s="238" t="s">
        <v>741</v>
      </c>
      <c r="H119" s="239">
        <v>46</v>
      </c>
      <c r="I119" s="240"/>
      <c r="J119" s="241">
        <f>ROUND(I119*H119,2)</f>
        <v>0</v>
      </c>
      <c r="K119" s="237" t="s">
        <v>1</v>
      </c>
      <c r="L119" s="44"/>
      <c r="M119" s="242" t="s">
        <v>1</v>
      </c>
      <c r="N119" s="243" t="s">
        <v>38</v>
      </c>
      <c r="O119" s="91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46" t="s">
        <v>140</v>
      </c>
      <c r="AT119" s="246" t="s">
        <v>135</v>
      </c>
      <c r="AU119" s="246" t="s">
        <v>81</v>
      </c>
      <c r="AY119" s="17" t="s">
        <v>133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17" t="s">
        <v>81</v>
      </c>
      <c r="BK119" s="247">
        <f>ROUND(I119*H119,2)</f>
        <v>0</v>
      </c>
      <c r="BL119" s="17" t="s">
        <v>140</v>
      </c>
      <c r="BM119" s="246" t="s">
        <v>83</v>
      </c>
    </row>
    <row r="120" spans="1:65" s="2" customFormat="1" ht="16.5" customHeight="1">
      <c r="A120" s="38"/>
      <c r="B120" s="39"/>
      <c r="C120" s="235" t="s">
        <v>83</v>
      </c>
      <c r="D120" s="235" t="s">
        <v>135</v>
      </c>
      <c r="E120" s="236" t="s">
        <v>83</v>
      </c>
      <c r="F120" s="237" t="s">
        <v>742</v>
      </c>
      <c r="G120" s="238" t="s">
        <v>532</v>
      </c>
      <c r="H120" s="239">
        <v>1</v>
      </c>
      <c r="I120" s="240"/>
      <c r="J120" s="241">
        <f>ROUND(I120*H120,2)</f>
        <v>0</v>
      </c>
      <c r="K120" s="237" t="s">
        <v>1</v>
      </c>
      <c r="L120" s="44"/>
      <c r="M120" s="242" t="s">
        <v>1</v>
      </c>
      <c r="N120" s="243" t="s">
        <v>38</v>
      </c>
      <c r="O120" s="91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46" t="s">
        <v>140</v>
      </c>
      <c r="AT120" s="246" t="s">
        <v>135</v>
      </c>
      <c r="AU120" s="246" t="s">
        <v>81</v>
      </c>
      <c r="AY120" s="17" t="s">
        <v>133</v>
      </c>
      <c r="BE120" s="247">
        <f>IF(N120="základní",J120,0)</f>
        <v>0</v>
      </c>
      <c r="BF120" s="247">
        <f>IF(N120="snížená",J120,0)</f>
        <v>0</v>
      </c>
      <c r="BG120" s="247">
        <f>IF(N120="zákl. přenesená",J120,0)</f>
        <v>0</v>
      </c>
      <c r="BH120" s="247">
        <f>IF(N120="sníž. přenesená",J120,0)</f>
        <v>0</v>
      </c>
      <c r="BI120" s="247">
        <f>IF(N120="nulová",J120,0)</f>
        <v>0</v>
      </c>
      <c r="BJ120" s="17" t="s">
        <v>81</v>
      </c>
      <c r="BK120" s="247">
        <f>ROUND(I120*H120,2)</f>
        <v>0</v>
      </c>
      <c r="BL120" s="17" t="s">
        <v>140</v>
      </c>
      <c r="BM120" s="246" t="s">
        <v>140</v>
      </c>
    </row>
    <row r="121" spans="1:65" s="2" customFormat="1" ht="16.5" customHeight="1">
      <c r="A121" s="38"/>
      <c r="B121" s="39"/>
      <c r="C121" s="235" t="s">
        <v>146</v>
      </c>
      <c r="D121" s="235" t="s">
        <v>135</v>
      </c>
      <c r="E121" s="236" t="s">
        <v>146</v>
      </c>
      <c r="F121" s="237" t="s">
        <v>743</v>
      </c>
      <c r="G121" s="238" t="s">
        <v>532</v>
      </c>
      <c r="H121" s="239">
        <v>1</v>
      </c>
      <c r="I121" s="240"/>
      <c r="J121" s="241">
        <f>ROUND(I121*H121,2)</f>
        <v>0</v>
      </c>
      <c r="K121" s="237" t="s">
        <v>1</v>
      </c>
      <c r="L121" s="44"/>
      <c r="M121" s="242" t="s">
        <v>1</v>
      </c>
      <c r="N121" s="243" t="s">
        <v>38</v>
      </c>
      <c r="O121" s="91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46" t="s">
        <v>140</v>
      </c>
      <c r="AT121" s="246" t="s">
        <v>135</v>
      </c>
      <c r="AU121" s="246" t="s">
        <v>81</v>
      </c>
      <c r="AY121" s="17" t="s">
        <v>133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17" t="s">
        <v>81</v>
      </c>
      <c r="BK121" s="247">
        <f>ROUND(I121*H121,2)</f>
        <v>0</v>
      </c>
      <c r="BL121" s="17" t="s">
        <v>140</v>
      </c>
      <c r="BM121" s="246" t="s">
        <v>151</v>
      </c>
    </row>
    <row r="122" spans="1:65" s="2" customFormat="1" ht="24" customHeight="1">
      <c r="A122" s="38"/>
      <c r="B122" s="39"/>
      <c r="C122" s="235" t="s">
        <v>140</v>
      </c>
      <c r="D122" s="235" t="s">
        <v>135</v>
      </c>
      <c r="E122" s="236" t="s">
        <v>744</v>
      </c>
      <c r="F122" s="237" t="s">
        <v>745</v>
      </c>
      <c r="G122" s="238" t="s">
        <v>170</v>
      </c>
      <c r="H122" s="239">
        <v>144</v>
      </c>
      <c r="I122" s="240"/>
      <c r="J122" s="241">
        <f>ROUND(I122*H122,2)</f>
        <v>0</v>
      </c>
      <c r="K122" s="237" t="s">
        <v>1</v>
      </c>
      <c r="L122" s="44"/>
      <c r="M122" s="242" t="s">
        <v>1</v>
      </c>
      <c r="N122" s="243" t="s">
        <v>38</v>
      </c>
      <c r="O122" s="91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6" t="s">
        <v>140</v>
      </c>
      <c r="AT122" s="246" t="s">
        <v>135</v>
      </c>
      <c r="AU122" s="246" t="s">
        <v>81</v>
      </c>
      <c r="AY122" s="17" t="s">
        <v>133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17" t="s">
        <v>81</v>
      </c>
      <c r="BK122" s="247">
        <f>ROUND(I122*H122,2)</f>
        <v>0</v>
      </c>
      <c r="BL122" s="17" t="s">
        <v>140</v>
      </c>
      <c r="BM122" s="246" t="s">
        <v>156</v>
      </c>
    </row>
    <row r="123" spans="1:65" s="2" customFormat="1" ht="24" customHeight="1">
      <c r="A123" s="38"/>
      <c r="B123" s="39"/>
      <c r="C123" s="235" t="s">
        <v>158</v>
      </c>
      <c r="D123" s="235" t="s">
        <v>135</v>
      </c>
      <c r="E123" s="236" t="s">
        <v>746</v>
      </c>
      <c r="F123" s="237" t="s">
        <v>747</v>
      </c>
      <c r="G123" s="238" t="s">
        <v>170</v>
      </c>
      <c r="H123" s="239">
        <v>206</v>
      </c>
      <c r="I123" s="240"/>
      <c r="J123" s="241">
        <f>ROUND(I123*H123,2)</f>
        <v>0</v>
      </c>
      <c r="K123" s="237" t="s">
        <v>1</v>
      </c>
      <c r="L123" s="44"/>
      <c r="M123" s="242" t="s">
        <v>1</v>
      </c>
      <c r="N123" s="243" t="s">
        <v>38</v>
      </c>
      <c r="O123" s="91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6" t="s">
        <v>140</v>
      </c>
      <c r="AT123" s="246" t="s">
        <v>135</v>
      </c>
      <c r="AU123" s="246" t="s">
        <v>81</v>
      </c>
      <c r="AY123" s="17" t="s">
        <v>133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17" t="s">
        <v>81</v>
      </c>
      <c r="BK123" s="247">
        <f>ROUND(I123*H123,2)</f>
        <v>0</v>
      </c>
      <c r="BL123" s="17" t="s">
        <v>140</v>
      </c>
      <c r="BM123" s="246" t="s">
        <v>162</v>
      </c>
    </row>
    <row r="124" spans="1:65" s="2" customFormat="1" ht="16.5" customHeight="1">
      <c r="A124" s="38"/>
      <c r="B124" s="39"/>
      <c r="C124" s="235" t="s">
        <v>151</v>
      </c>
      <c r="D124" s="235" t="s">
        <v>135</v>
      </c>
      <c r="E124" s="236" t="s">
        <v>748</v>
      </c>
      <c r="F124" s="237" t="s">
        <v>749</v>
      </c>
      <c r="G124" s="238" t="s">
        <v>368</v>
      </c>
      <c r="H124" s="239">
        <v>6</v>
      </c>
      <c r="I124" s="240"/>
      <c r="J124" s="241">
        <f>ROUND(I124*H124,2)</f>
        <v>0</v>
      </c>
      <c r="K124" s="237" t="s">
        <v>1</v>
      </c>
      <c r="L124" s="44"/>
      <c r="M124" s="242" t="s">
        <v>1</v>
      </c>
      <c r="N124" s="243" t="s">
        <v>38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140</v>
      </c>
      <c r="AT124" s="246" t="s">
        <v>135</v>
      </c>
      <c r="AU124" s="246" t="s">
        <v>81</v>
      </c>
      <c r="AY124" s="17" t="s">
        <v>133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81</v>
      </c>
      <c r="BK124" s="247">
        <f>ROUND(I124*H124,2)</f>
        <v>0</v>
      </c>
      <c r="BL124" s="17" t="s">
        <v>140</v>
      </c>
      <c r="BM124" s="246" t="s">
        <v>166</v>
      </c>
    </row>
    <row r="125" spans="1:65" s="2" customFormat="1" ht="24" customHeight="1">
      <c r="A125" s="38"/>
      <c r="B125" s="39"/>
      <c r="C125" s="235" t="s">
        <v>167</v>
      </c>
      <c r="D125" s="235" t="s">
        <v>135</v>
      </c>
      <c r="E125" s="236" t="s">
        <v>750</v>
      </c>
      <c r="F125" s="237" t="s">
        <v>751</v>
      </c>
      <c r="G125" s="238" t="s">
        <v>368</v>
      </c>
      <c r="H125" s="239">
        <v>12</v>
      </c>
      <c r="I125" s="240"/>
      <c r="J125" s="241">
        <f>ROUND(I125*H125,2)</f>
        <v>0</v>
      </c>
      <c r="K125" s="237" t="s">
        <v>1</v>
      </c>
      <c r="L125" s="44"/>
      <c r="M125" s="242" t="s">
        <v>1</v>
      </c>
      <c r="N125" s="243" t="s">
        <v>38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140</v>
      </c>
      <c r="AT125" s="246" t="s">
        <v>135</v>
      </c>
      <c r="AU125" s="246" t="s">
        <v>81</v>
      </c>
      <c r="AY125" s="17" t="s">
        <v>133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81</v>
      </c>
      <c r="BK125" s="247">
        <f>ROUND(I125*H125,2)</f>
        <v>0</v>
      </c>
      <c r="BL125" s="17" t="s">
        <v>140</v>
      </c>
      <c r="BM125" s="246" t="s">
        <v>171</v>
      </c>
    </row>
    <row r="126" spans="1:65" s="2" customFormat="1" ht="24" customHeight="1">
      <c r="A126" s="38"/>
      <c r="B126" s="39"/>
      <c r="C126" s="235" t="s">
        <v>156</v>
      </c>
      <c r="D126" s="235" t="s">
        <v>135</v>
      </c>
      <c r="E126" s="236" t="s">
        <v>752</v>
      </c>
      <c r="F126" s="237" t="s">
        <v>753</v>
      </c>
      <c r="G126" s="238" t="s">
        <v>368</v>
      </c>
      <c r="H126" s="239">
        <v>132</v>
      </c>
      <c r="I126" s="240"/>
      <c r="J126" s="241">
        <f>ROUND(I126*H126,2)</f>
        <v>0</v>
      </c>
      <c r="K126" s="237" t="s">
        <v>1</v>
      </c>
      <c r="L126" s="44"/>
      <c r="M126" s="242" t="s">
        <v>1</v>
      </c>
      <c r="N126" s="243" t="s">
        <v>38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140</v>
      </c>
      <c r="AT126" s="246" t="s">
        <v>135</v>
      </c>
      <c r="AU126" s="246" t="s">
        <v>81</v>
      </c>
      <c r="AY126" s="17" t="s">
        <v>133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81</v>
      </c>
      <c r="BK126" s="247">
        <f>ROUND(I126*H126,2)</f>
        <v>0</v>
      </c>
      <c r="BL126" s="17" t="s">
        <v>140</v>
      </c>
      <c r="BM126" s="246" t="s">
        <v>177</v>
      </c>
    </row>
    <row r="127" spans="1:65" s="2" customFormat="1" ht="24" customHeight="1">
      <c r="A127" s="38"/>
      <c r="B127" s="39"/>
      <c r="C127" s="235" t="s">
        <v>179</v>
      </c>
      <c r="D127" s="235" t="s">
        <v>135</v>
      </c>
      <c r="E127" s="236" t="s">
        <v>754</v>
      </c>
      <c r="F127" s="237" t="s">
        <v>755</v>
      </c>
      <c r="G127" s="238" t="s">
        <v>368</v>
      </c>
      <c r="H127" s="239">
        <v>26</v>
      </c>
      <c r="I127" s="240"/>
      <c r="J127" s="241">
        <f>ROUND(I127*H127,2)</f>
        <v>0</v>
      </c>
      <c r="K127" s="237" t="s">
        <v>1</v>
      </c>
      <c r="L127" s="44"/>
      <c r="M127" s="242" t="s">
        <v>1</v>
      </c>
      <c r="N127" s="243" t="s">
        <v>38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140</v>
      </c>
      <c r="AT127" s="246" t="s">
        <v>135</v>
      </c>
      <c r="AU127" s="246" t="s">
        <v>81</v>
      </c>
      <c r="AY127" s="17" t="s">
        <v>133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81</v>
      </c>
      <c r="BK127" s="247">
        <f>ROUND(I127*H127,2)</f>
        <v>0</v>
      </c>
      <c r="BL127" s="17" t="s">
        <v>140</v>
      </c>
      <c r="BM127" s="246" t="s">
        <v>182</v>
      </c>
    </row>
    <row r="128" spans="1:65" s="2" customFormat="1" ht="24" customHeight="1">
      <c r="A128" s="38"/>
      <c r="B128" s="39"/>
      <c r="C128" s="235" t="s">
        <v>162</v>
      </c>
      <c r="D128" s="235" t="s">
        <v>135</v>
      </c>
      <c r="E128" s="236" t="s">
        <v>756</v>
      </c>
      <c r="F128" s="237" t="s">
        <v>757</v>
      </c>
      <c r="G128" s="238" t="s">
        <v>368</v>
      </c>
      <c r="H128" s="239">
        <v>26</v>
      </c>
      <c r="I128" s="240"/>
      <c r="J128" s="241">
        <f>ROUND(I128*H128,2)</f>
        <v>0</v>
      </c>
      <c r="K128" s="237" t="s">
        <v>1</v>
      </c>
      <c r="L128" s="44"/>
      <c r="M128" s="242" t="s">
        <v>1</v>
      </c>
      <c r="N128" s="243" t="s">
        <v>38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140</v>
      </c>
      <c r="AT128" s="246" t="s">
        <v>135</v>
      </c>
      <c r="AU128" s="246" t="s">
        <v>81</v>
      </c>
      <c r="AY128" s="17" t="s">
        <v>133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81</v>
      </c>
      <c r="BK128" s="247">
        <f>ROUND(I128*H128,2)</f>
        <v>0</v>
      </c>
      <c r="BL128" s="17" t="s">
        <v>140</v>
      </c>
      <c r="BM128" s="246" t="s">
        <v>186</v>
      </c>
    </row>
    <row r="129" spans="1:65" s="2" customFormat="1" ht="24" customHeight="1">
      <c r="A129" s="38"/>
      <c r="B129" s="39"/>
      <c r="C129" s="235" t="s">
        <v>188</v>
      </c>
      <c r="D129" s="235" t="s">
        <v>135</v>
      </c>
      <c r="E129" s="236" t="s">
        <v>758</v>
      </c>
      <c r="F129" s="237" t="s">
        <v>759</v>
      </c>
      <c r="G129" s="238" t="s">
        <v>368</v>
      </c>
      <c r="H129" s="239">
        <v>28</v>
      </c>
      <c r="I129" s="240"/>
      <c r="J129" s="241">
        <f>ROUND(I129*H129,2)</f>
        <v>0</v>
      </c>
      <c r="K129" s="237" t="s">
        <v>1</v>
      </c>
      <c r="L129" s="44"/>
      <c r="M129" s="242" t="s">
        <v>1</v>
      </c>
      <c r="N129" s="243" t="s">
        <v>38</v>
      </c>
      <c r="O129" s="91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6" t="s">
        <v>140</v>
      </c>
      <c r="AT129" s="246" t="s">
        <v>135</v>
      </c>
      <c r="AU129" s="246" t="s">
        <v>81</v>
      </c>
      <c r="AY129" s="17" t="s">
        <v>133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7" t="s">
        <v>81</v>
      </c>
      <c r="BK129" s="247">
        <f>ROUND(I129*H129,2)</f>
        <v>0</v>
      </c>
      <c r="BL129" s="17" t="s">
        <v>140</v>
      </c>
      <c r="BM129" s="246" t="s">
        <v>191</v>
      </c>
    </row>
    <row r="130" spans="1:65" s="2" customFormat="1" ht="16.5" customHeight="1">
      <c r="A130" s="38"/>
      <c r="B130" s="39"/>
      <c r="C130" s="235" t="s">
        <v>166</v>
      </c>
      <c r="D130" s="235" t="s">
        <v>135</v>
      </c>
      <c r="E130" s="236" t="s">
        <v>760</v>
      </c>
      <c r="F130" s="237" t="s">
        <v>761</v>
      </c>
      <c r="G130" s="238" t="s">
        <v>368</v>
      </c>
      <c r="H130" s="239">
        <v>6</v>
      </c>
      <c r="I130" s="240"/>
      <c r="J130" s="241">
        <f>ROUND(I130*H130,2)</f>
        <v>0</v>
      </c>
      <c r="K130" s="237" t="s">
        <v>1</v>
      </c>
      <c r="L130" s="44"/>
      <c r="M130" s="292" t="s">
        <v>1</v>
      </c>
      <c r="N130" s="293" t="s">
        <v>38</v>
      </c>
      <c r="O130" s="294"/>
      <c r="P130" s="295">
        <f>O130*H130</f>
        <v>0</v>
      </c>
      <c r="Q130" s="295">
        <v>0</v>
      </c>
      <c r="R130" s="295">
        <f>Q130*H130</f>
        <v>0</v>
      </c>
      <c r="S130" s="295">
        <v>0</v>
      </c>
      <c r="T130" s="29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140</v>
      </c>
      <c r="AT130" s="246" t="s">
        <v>135</v>
      </c>
      <c r="AU130" s="246" t="s">
        <v>81</v>
      </c>
      <c r="AY130" s="17" t="s">
        <v>133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81</v>
      </c>
      <c r="BK130" s="247">
        <f>ROUND(I130*H130,2)</f>
        <v>0</v>
      </c>
      <c r="BL130" s="17" t="s">
        <v>140</v>
      </c>
      <c r="BM130" s="246" t="s">
        <v>195</v>
      </c>
    </row>
    <row r="131" spans="1:31" s="2" customFormat="1" ht="6.95" customHeight="1">
      <c r="A131" s="38"/>
      <c r="B131" s="66"/>
      <c r="C131" s="67"/>
      <c r="D131" s="67"/>
      <c r="E131" s="67"/>
      <c r="F131" s="67"/>
      <c r="G131" s="67"/>
      <c r="H131" s="67"/>
      <c r="I131" s="183"/>
      <c r="J131" s="67"/>
      <c r="K131" s="67"/>
      <c r="L131" s="44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sheetProtection password="CC35" sheet="1" objects="1" scenarios="1" formatColumns="0" formatRows="0" autoFilter="0"/>
  <autoFilter ref="C116:K13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MICHÁLEK\Michálek</dc:creator>
  <cp:keywords/>
  <dc:description/>
  <cp:lastModifiedBy>MICHÁLEK\Michálek</cp:lastModifiedBy>
  <dcterms:created xsi:type="dcterms:W3CDTF">2019-11-21T12:26:03Z</dcterms:created>
  <dcterms:modified xsi:type="dcterms:W3CDTF">2019-11-21T12:26:06Z</dcterms:modified>
  <cp:category/>
  <cp:version/>
  <cp:contentType/>
  <cp:contentStatus/>
</cp:coreProperties>
</file>