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HK-GJKT 1 - SO-01-Vlastní..." sheetId="2" r:id="rId2"/>
    <sheet name="HK-GKT 2 - SO-02-Drobné a..." sheetId="3" r:id="rId3"/>
  </sheets>
  <definedNames>
    <definedName name="_xlnm.Print_Area" localSheetId="0">'Rekapitulace stavby'!$D$4:$AO$76,'Rekapitulace stavby'!$C$82:$AQ$97</definedName>
    <definedName name="_xlnm._FilterDatabase" localSheetId="1" hidden="1">'HK-GJKT 1 - SO-01-Vlastní...'!$C$150:$K$753</definedName>
    <definedName name="_xlnm.Print_Area" localSheetId="1">'HK-GJKT 1 - SO-01-Vlastní...'!$C$4:$J$76,'HK-GJKT 1 - SO-01-Vlastní...'!$C$82:$J$132,'HK-GJKT 1 - SO-01-Vlastní...'!$C$138:$K$753</definedName>
    <definedName name="_xlnm._FilterDatabase" localSheetId="2" hidden="1">'HK-GKT 2 - SO-02-Drobné a...'!$C$128:$K$241</definedName>
    <definedName name="_xlnm.Print_Area" localSheetId="2">'HK-GKT 2 - SO-02-Drobné a...'!$C$4:$J$76,'HK-GKT 2 - SO-02-Drobné a...'!$C$82:$J$110,'HK-GKT 2 - SO-02-Drobné a...'!$C$116:$K$241</definedName>
    <definedName name="_xlnm.Print_Titles" localSheetId="0">'Rekapitulace stavby'!$92:$92</definedName>
    <definedName name="_xlnm.Print_Titles" localSheetId="1">'HK-GJKT 1 - SO-01-Vlastní...'!$150:$150</definedName>
    <definedName name="_xlnm.Print_Titles" localSheetId="2">'HK-GKT 2 - SO-02-Drobné a...'!$128:$128</definedName>
  </definedNames>
  <calcPr fullCalcOnLoad="1"/>
</workbook>
</file>

<file path=xl/sharedStrings.xml><?xml version="1.0" encoding="utf-8"?>
<sst xmlns="http://schemas.openxmlformats.org/spreadsheetml/2006/main" count="8935" uniqueCount="1842">
  <si>
    <t>Export Komplet</t>
  </si>
  <si>
    <t/>
  </si>
  <si>
    <t>2.0</t>
  </si>
  <si>
    <t>ZAMOK</t>
  </si>
  <si>
    <t>False</t>
  </si>
  <si>
    <t>{25d083ab-00c0-4a0d-b577-671c1daa125f}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</si>
  <si>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</si>
  <si>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</si>
  <si>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</si>
  <si>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</si>
  <si>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</si>
  <si>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</si>
  <si>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</si>
  <si>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</si>
  <si>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HK-GJKT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</si>
  <si>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</si>
  <si>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</si>
  <si>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vily v areálu GJKT</t>
  </si>
  <si>
    <t>0,1</t>
  </si>
  <si>
    <t>KSO:</t>
  </si>
  <si>
    <t>CC-CZ:</t>
  </si>
  <si>
    <t>1</t>
  </si>
  <si>
    <t>Místo:</t>
  </si>
  <si>
    <t>Hradec Králové č.p.683</t>
  </si>
  <si>
    <t>Datum:</t>
  </si>
  <si>
    <t>6. 3. 2019</t>
  </si>
  <si>
    <t>10</t>
  </si>
  <si>
    <t>100</t>
  </si>
  <si>
    <t>Zadavatel:</t>
  </si>
  <si>
    <t>IČ:</t>
  </si>
  <si>
    <t>GJKT  Tylovo nábřeží 682 Hradec Králové</t>
  </si>
  <si>
    <t>DIČ:</t>
  </si>
  <si>
    <t>Uchazeč:</t>
  </si>
  <si>
    <t>Vyplň údaj</t>
  </si>
  <si>
    <t>Projektant:</t>
  </si>
  <si>
    <t>Ing.Bohuslav Řičař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</si>
  <si>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</si>
  <si>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</si>
  <si>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</si>
  <si>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</si>
  <si>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</si>
  <si>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</si>
  <si>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</si>
  <si>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</si>
  <si>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</si>
  <si>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</si>
  <si>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</si>
  <si>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</si>
  <si>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</si>
  <si>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</si>
  <si>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</si>
  <si>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</si>
  <si>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</si>
  <si>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</si>
  <si>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</si>
  <si>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</si>
  <si>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</si>
  <si>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</si>
  <si>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</si>
  <si>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</si>
  <si>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</si>
  <si>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</si>
  <si>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</si>
  <si>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</si>
  <si>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</si>
  <si>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</si>
  <si>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</si>
  <si>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</si>
  <si>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</si>
  <si>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</si>
  <si>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</si>
  <si>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</si>
  <si>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</si>
  <si>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</si>
  <si>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</si>
  <si>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</si>
  <si>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</si>
  <si>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</si>
  <si>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</si>
  <si>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</si>
  <si>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</si>
  <si>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</si>
  <si>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</si>
  <si>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</si>
  <si>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</si>
  <si>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HK-GJKT 1</t>
  </si>
  <si>
    <t>SO-01-Vlastní objekt</t>
  </si>
  <si>
    <t>STA</t>
  </si>
  <si>
    <t>{41f5abd5-6e48-49a5-a278-b140cfdb9be5}</t>
  </si>
  <si>
    <t>2</t>
  </si>
  <si>
    <t>HK-GKT 2</t>
  </si>
  <si>
    <t>SO-02-Drobné a udržovací práce na parc. č.186/3</t>
  </si>
  <si>
    <t>{05a40a17-b2df-44a6-98c6-751868ad4e06}</t>
  </si>
  <si>
    <t>KRYCÍ LIST SOUPISU PRACÍ</t>
  </si>
  <si>
    <t>Objekt:</t>
  </si>
  <si>
    <t>HK-GJKT 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</si>
  <si>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</si>
  <si>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</si>
  <si>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</si>
  <si>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</si>
  <si>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</si>
  <si>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</si>
  <si>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</si>
  <si>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</si>
  <si>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</si>
  <si>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</si>
  <si>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</si>
  <si>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</si>
  <si>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</si>
  <si>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</si>
  <si>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</si>
  <si>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</si>
  <si>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</si>
  <si>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</si>
  <si>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</t>
  </si>
  <si>
    <t xml:space="preserve">    731 - Ústřední vytápění 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</si>
  <si>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</si>
  <si>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</si>
  <si>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</si>
  <si>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</si>
  <si>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</si>
  <si>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</si>
  <si>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</si>
  <si>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</si>
  <si>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</si>
  <si>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</si>
  <si>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</si>
  <si>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</si>
  <si>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</si>
  <si>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</si>
  <si>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</si>
  <si>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</si>
  <si>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 xml:space="preserve">    25-M - Slaboprodé rozvody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</si>
  <si>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</si>
  <si>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</si>
  <si>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</si>
  <si>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</si>
  <si>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</si>
  <si>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</si>
  <si>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</si>
  <si>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</si>
  <si>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</si>
  <si>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</si>
  <si>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</si>
  <si>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</si>
  <si>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</si>
  <si>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</si>
  <si>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</si>
  <si>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</si>
  <si>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</si>
  <si>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</si>
  <si>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</si>
  <si>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</si>
  <si>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</si>
  <si>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</si>
  <si>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</si>
  <si>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</si>
  <si>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2019 01</t>
  </si>
  <si>
    <t>4</t>
  </si>
  <si>
    <t>-2006520019</t>
  </si>
  <si>
    <t>VV</t>
  </si>
  <si>
    <t>(6,07+13,35+5,99+10,84+3,54+5,13+26,72+35,82)*0,3</t>
  </si>
  <si>
    <t>132201202</t>
  </si>
  <si>
    <t>Hloubení rýh š do 2000 mm v hornině tř. 3 objemu do 1000 m3</t>
  </si>
  <si>
    <t>-667456644</t>
  </si>
  <si>
    <t>(14,8*2+12,2*2)*1,3*1,925</t>
  </si>
  <si>
    <t>3</t>
  </si>
  <si>
    <t>132201401</t>
  </si>
  <si>
    <t>Hloubená vykopávka pod základy v hornině tř. 3</t>
  </si>
  <si>
    <t>1534311220</t>
  </si>
  <si>
    <t>1,0*1,0*2,5*3</t>
  </si>
  <si>
    <t>161101101</t>
  </si>
  <si>
    <t>Svislé přemístění výkopku z horniny tř. 1 až 4 hl výkopu do 2,5 m</t>
  </si>
  <si>
    <t>146430279</t>
  </si>
  <si>
    <t>135,135+32,238+7,5</t>
  </si>
  <si>
    <t>5</t>
  </si>
  <si>
    <t>162701105</t>
  </si>
  <si>
    <t>Vodorovné přemístění do 10000 m výkopku/sypaniny z horniny tř. 1 až 4</t>
  </si>
  <si>
    <t>1347448090</t>
  </si>
  <si>
    <t>32,238+7,5</t>
  </si>
  <si>
    <t>6</t>
  </si>
  <si>
    <t>167101101</t>
  </si>
  <si>
    <t>Nakládání výkopku z hornin tř. 1 až 4 do 100 m3</t>
  </si>
  <si>
    <t>-43034166</t>
  </si>
  <si>
    <t>7</t>
  </si>
  <si>
    <t>171201201</t>
  </si>
  <si>
    <t>Uložení sypaniny na skládky</t>
  </si>
  <si>
    <t>-2007601325</t>
  </si>
  <si>
    <t>8</t>
  </si>
  <si>
    <t>171201211</t>
  </si>
  <si>
    <t>Poplatek za uložení odpadu ze sypaniny na skládce (skládkovné)</t>
  </si>
  <si>
    <t>t</t>
  </si>
  <si>
    <t>1514783559</t>
  </si>
  <si>
    <t>39,738*1,8</t>
  </si>
  <si>
    <t>9</t>
  </si>
  <si>
    <t>174101101</t>
  </si>
  <si>
    <t>Zásyp jam, šachet rýh nebo kolem objektů sypaninou se zhutněním</t>
  </si>
  <si>
    <t>1620540301</t>
  </si>
  <si>
    <t>181951102</t>
  </si>
  <si>
    <t>Úprava pláně v hornině tř. 1 až 4 se zhutněním</t>
  </si>
  <si>
    <t>m2</t>
  </si>
  <si>
    <t>1158556826</t>
  </si>
  <si>
    <t>Zakládání</t>
  </si>
  <si>
    <t>11</t>
  </si>
  <si>
    <t>212752212</t>
  </si>
  <si>
    <t>Trativod z drenážních trubek plastových flexibilních D do 100 mm včetně lože otevřený výkop</t>
  </si>
  <si>
    <t>m</t>
  </si>
  <si>
    <t>-1144625399</t>
  </si>
  <si>
    <t>12,2*4+5,0</t>
  </si>
  <si>
    <t>12</t>
  </si>
  <si>
    <t>273321411</t>
  </si>
  <si>
    <t>Základové desky ze ŽB bez zvýšených nároků na prostředí tř. C 20/25</t>
  </si>
  <si>
    <t>482833283</t>
  </si>
  <si>
    <t>"1PP" (6,07+13,35+5,99+10,84+3,54+5,13+26,72+35,82)*0,18</t>
  </si>
  <si>
    <t>13</t>
  </si>
  <si>
    <t>273321511</t>
  </si>
  <si>
    <t>Základové desky ze ŽB bez zvýšených nároků na prostředí tř. C 25/30</t>
  </si>
  <si>
    <t>-750682715</t>
  </si>
  <si>
    <t>"vstupní schodiště"  5,3*1,855*0,3</t>
  </si>
  <si>
    <t>14</t>
  </si>
  <si>
    <t>273351215</t>
  </si>
  <si>
    <t>Zřízení bednění stěn základových desek</t>
  </si>
  <si>
    <t>CS ÚRS 2016 01</t>
  </si>
  <si>
    <t>-1376580254</t>
  </si>
  <si>
    <t>(5,3+1,855*2)*0,25</t>
  </si>
  <si>
    <t>273351216</t>
  </si>
  <si>
    <t>Odstranění bednění stěn základových desek</t>
  </si>
  <si>
    <t>-926767710</t>
  </si>
  <si>
    <t>16</t>
  </si>
  <si>
    <t>279311113</t>
  </si>
  <si>
    <t>Postupné podbetonování základového zdiva prostým betonem tř. C 12/15</t>
  </si>
  <si>
    <t>1602839425</t>
  </si>
  <si>
    <t>17</t>
  </si>
  <si>
    <t>279362021</t>
  </si>
  <si>
    <t>Výztuž základových zdí nosných svařovanými sítěmi Kari</t>
  </si>
  <si>
    <t>477691449</t>
  </si>
  <si>
    <t>107,46*0,00489*1,25*2</t>
  </si>
  <si>
    <t>Svislé a kompletní konstrukce</t>
  </si>
  <si>
    <t>18</t>
  </si>
  <si>
    <t>310217871</t>
  </si>
  <si>
    <t>Zazdívka otvorů pl do 0,25 m2 ve zdivu nadzákladovém kamenem tl do 750 mm</t>
  </si>
  <si>
    <t>kus</t>
  </si>
  <si>
    <t>-780034699</t>
  </si>
  <si>
    <t>19</t>
  </si>
  <si>
    <t>310218811</t>
  </si>
  <si>
    <t>Zazdívka otvorů ve zdivu nadzákladovém kamenem pl do 1 m2</t>
  </si>
  <si>
    <t>276724567</t>
  </si>
  <si>
    <t>1,21*0,3*0,7*4+1,33*0,3*0,7*3</t>
  </si>
  <si>
    <t>20</t>
  </si>
  <si>
    <t>310321111</t>
  </si>
  <si>
    <t>Zabetonování otvorů do pl 1 m2 ve zdivu nadzákladovém včetně bednění a výztuže</t>
  </si>
  <si>
    <t>-948592620</t>
  </si>
  <si>
    <t>8,4*3,14*0,09*0,09</t>
  </si>
  <si>
    <t>311113133</t>
  </si>
  <si>
    <t>Nosná zeď tl do 250 mm z hladkých tvárnic ztraceného bednění včetně výplně z betonu tř. C 16/20</t>
  </si>
  <si>
    <t>622911265</t>
  </si>
  <si>
    <t>1,605*1,88*2+1,605*2,45*2+5,3*1,88</t>
  </si>
  <si>
    <t>22</t>
  </si>
  <si>
    <t>311232014</t>
  </si>
  <si>
    <t>Zdivo nosné z cihel plných lícových Klinker dl 290 mm pevnosti P 60 na MVC včetně spárování</t>
  </si>
  <si>
    <t>-1902400804</t>
  </si>
  <si>
    <t>5,3*1,2*0,3</t>
  </si>
  <si>
    <t>23</t>
  </si>
  <si>
    <t>1352627978</t>
  </si>
  <si>
    <t>24</t>
  </si>
  <si>
    <t>311361821</t>
  </si>
  <si>
    <t>Výztuž nosných zdí betonářskou ocelí 10 505</t>
  </si>
  <si>
    <t>-952490269</t>
  </si>
  <si>
    <t>23,863*0,25*0,06</t>
  </si>
  <si>
    <t>25</t>
  </si>
  <si>
    <t>317944321</t>
  </si>
  <si>
    <t>Válcované nosníky do č.12 dodatečně osazované do připravených otvorů</t>
  </si>
  <si>
    <t>-852418626</t>
  </si>
  <si>
    <t>"I č.100"  (1,0*2+1,2*4)*0,00834</t>
  </si>
  <si>
    <t>26</t>
  </si>
  <si>
    <t>1293790045</t>
  </si>
  <si>
    <t>"L 40/40/5"  (1,2*4+1,2*4)*0,0048</t>
  </si>
  <si>
    <t>27</t>
  </si>
  <si>
    <t>317944325</t>
  </si>
  <si>
    <t>Válcované nosníky č.24 a vyšší dodatečně osazované do připravených otvorů</t>
  </si>
  <si>
    <t>-1877305241</t>
  </si>
  <si>
    <t>"I č.280"   5,6*2*0,048*1,08</t>
  </si>
  <si>
    <t>28</t>
  </si>
  <si>
    <t>319201254</t>
  </si>
  <si>
    <t>Dodatečná izolace zdiva tl do 800 mm zaražením nerezových plechů chrom-nikl vč. bitumenového tmele</t>
  </si>
  <si>
    <t>817960095</t>
  </si>
  <si>
    <t>(12,2*2+12,2*2)*0,7</t>
  </si>
  <si>
    <t>29</t>
  </si>
  <si>
    <t>319201321</t>
  </si>
  <si>
    <t>Vyrovnání nerovného povrchu zdiva tl do 30 mm maltou</t>
  </si>
  <si>
    <t>-973962961</t>
  </si>
  <si>
    <t>"nový sokl"  24,1</t>
  </si>
  <si>
    <t>30</t>
  </si>
  <si>
    <t>319202321</t>
  </si>
  <si>
    <t>Vyrovnání nerovného povrchu zdiva tl do 80 mm přizděním</t>
  </si>
  <si>
    <t>1788072520</t>
  </si>
  <si>
    <t>31</t>
  </si>
  <si>
    <t>342351105</t>
  </si>
  <si>
    <t>Zřízení bednění stěn výplňových oboustranné</t>
  </si>
  <si>
    <t>1243997892</t>
  </si>
  <si>
    <t>19,05*2</t>
  </si>
  <si>
    <t>32</t>
  </si>
  <si>
    <t>342351106</t>
  </si>
  <si>
    <t>Odstranění bednění stěn výplňových oboustranné</t>
  </si>
  <si>
    <t>458951459</t>
  </si>
  <si>
    <t>33</t>
  </si>
  <si>
    <t>345311711</t>
  </si>
  <si>
    <t>Zídky atikové, parapetní, schodišťové a zábradelní z betonu prostého tř. C 20/25</t>
  </si>
  <si>
    <t>1037655540</t>
  </si>
  <si>
    <t>Vodorovné konstrukce</t>
  </si>
  <si>
    <t>34</t>
  </si>
  <si>
    <t>413231221</t>
  </si>
  <si>
    <t>Zazdívka zhlaví stropních trámů průřezu do 40000 mm2</t>
  </si>
  <si>
    <t>702007491</t>
  </si>
  <si>
    <t>35</t>
  </si>
  <si>
    <t>413321515</t>
  </si>
  <si>
    <t>Nosníky ze ŽB tř. C 20/25</t>
  </si>
  <si>
    <t>925563895</t>
  </si>
  <si>
    <t>5,6*0,5*0,35</t>
  </si>
  <si>
    <t>36</t>
  </si>
  <si>
    <t>413351107</t>
  </si>
  <si>
    <t>Zřízení bednění nosníků bez podpěrné konstrukce</t>
  </si>
  <si>
    <t>1548982474</t>
  </si>
  <si>
    <t>5,6*(0,5+0,35*2)</t>
  </si>
  <si>
    <t>37</t>
  </si>
  <si>
    <t>413351108</t>
  </si>
  <si>
    <t>Odstranění bednění nosníků bez podpěrné konstrukce</t>
  </si>
  <si>
    <t>1522150512</t>
  </si>
  <si>
    <t>38</t>
  </si>
  <si>
    <t>413351213</t>
  </si>
  <si>
    <t>Zřízení podpěrné konstrukce nosníků v do 4 m pro zatížení do 10 kPa</t>
  </si>
  <si>
    <t>2010832040</t>
  </si>
  <si>
    <t>39</t>
  </si>
  <si>
    <t>413351214</t>
  </si>
  <si>
    <t>Odstranění podpěrné konstrukce nosníků v do 4 m pro zatížení do 10 kPa</t>
  </si>
  <si>
    <t>-176100479</t>
  </si>
  <si>
    <t>40</t>
  </si>
  <si>
    <t>430321414</t>
  </si>
  <si>
    <t>Schodišťová konstrukce a rampa ze ŽB tř. C 25/30</t>
  </si>
  <si>
    <t>198508303</t>
  </si>
  <si>
    <t>5,8*0,24*1,855</t>
  </si>
  <si>
    <t>41</t>
  </si>
  <si>
    <t>430361821</t>
  </si>
  <si>
    <t>Výztuž schodišťové konstrukce a rampy betonářskou ocelí 10 505</t>
  </si>
  <si>
    <t>476933363</t>
  </si>
  <si>
    <t>2,582*0,12</t>
  </si>
  <si>
    <t>42</t>
  </si>
  <si>
    <t>431351125</t>
  </si>
  <si>
    <t>Zřízení bednění podest schodišť a ramp křivočarých v do 4 m</t>
  </si>
  <si>
    <t>-1629129050</t>
  </si>
  <si>
    <t>5,8*1,855</t>
  </si>
  <si>
    <t>43</t>
  </si>
  <si>
    <t>431351126</t>
  </si>
  <si>
    <t>Odstranění bednění podest schodišť a ramp křivočarých v do 4 m</t>
  </si>
  <si>
    <t>1341066695</t>
  </si>
  <si>
    <t>44</t>
  </si>
  <si>
    <t>434001</t>
  </si>
  <si>
    <t xml:space="preserve">3etrná demontáž a opětovná montáž schodišťových stupňů před vstupem s doplněním  narušených prvků </t>
  </si>
  <si>
    <t>ks</t>
  </si>
  <si>
    <t>2062003282</t>
  </si>
  <si>
    <t>45</t>
  </si>
  <si>
    <t>451572111</t>
  </si>
  <si>
    <t>Lože pod potrubí otevřený výkop z kameniva drobného těženého</t>
  </si>
  <si>
    <t>-1414679024</t>
  </si>
  <si>
    <t>12,2*4*0,6*0,45</t>
  </si>
  <si>
    <t>Komunikace pozemní</t>
  </si>
  <si>
    <t>46</t>
  </si>
  <si>
    <t>564221111</t>
  </si>
  <si>
    <t>Podklad nebo podsyp ze štěrkopísku ŠP tl 80 mm zatažený cement. potěrem</t>
  </si>
  <si>
    <t>-457706616</t>
  </si>
  <si>
    <t>"1PP" 6,07+13,35+5,99+10,84+3,54+5,13+26,72+35,82</t>
  </si>
  <si>
    <t>47</t>
  </si>
  <si>
    <t>564231111</t>
  </si>
  <si>
    <t>Podklad nebo podsyp ze štěrkopísku ŠP tl 100 mm</t>
  </si>
  <si>
    <t>54744664</t>
  </si>
  <si>
    <t>48</t>
  </si>
  <si>
    <t>564751111</t>
  </si>
  <si>
    <t>Podklad z kameniva hrubého drceného vel. 32-63 mm tl 150 mm</t>
  </si>
  <si>
    <t>-964091096</t>
  </si>
  <si>
    <t>49</t>
  </si>
  <si>
    <t>596811220</t>
  </si>
  <si>
    <t>Kladení betonové dlažby komunikací pro pěší do lože z kameniva vel do 0,25 m2 plochy do 50 m2</t>
  </si>
  <si>
    <t>-2015278312</t>
  </si>
  <si>
    <t>50</t>
  </si>
  <si>
    <t>M</t>
  </si>
  <si>
    <t>592456800</t>
  </si>
  <si>
    <t>dlažba betonová hladká 60x40x5 cm šedá</t>
  </si>
  <si>
    <t>-1694265418</t>
  </si>
  <si>
    <t>41*1,05 'Přepočtené koeficientem množství</t>
  </si>
  <si>
    <t>Úpravy povrchů, podlahy a osazování výplní</t>
  </si>
  <si>
    <t>51</t>
  </si>
  <si>
    <t>611142001</t>
  </si>
  <si>
    <t>Potažení vnitřních stropů sklovláknitým pletivem vtlačeným do tenkovrstvé hmoty</t>
  </si>
  <si>
    <t>-154115627</t>
  </si>
  <si>
    <t>52</t>
  </si>
  <si>
    <t>611311131</t>
  </si>
  <si>
    <t>Potažení vnitřních rovných stropů vápenným štukem tloušťky do 3 mm</t>
  </si>
  <si>
    <t>228053579</t>
  </si>
  <si>
    <t>227,51</t>
  </si>
  <si>
    <t>53</t>
  </si>
  <si>
    <t>611321141</t>
  </si>
  <si>
    <t>Vápenocementová omítka štuková dvouvrstvá vnitřních stropů rovných nanášená ručně</t>
  </si>
  <si>
    <t>-1947117299</t>
  </si>
  <si>
    <t>54</t>
  </si>
  <si>
    <t>611325422</t>
  </si>
  <si>
    <t>Oprava vnitřní vápenocementové štukové omítky stropů v rozsahu plochy do 30%</t>
  </si>
  <si>
    <t>302609180</t>
  </si>
  <si>
    <t>55</t>
  </si>
  <si>
    <t>611521011</t>
  </si>
  <si>
    <t>Tenkovrstvá silikátová zrnitá omítka tl. 1,5 mm včetně penetrace vnitřních stropů rovných</t>
  </si>
  <si>
    <t>2037334080</t>
  </si>
  <si>
    <t>56</t>
  </si>
  <si>
    <t>612311131</t>
  </si>
  <si>
    <t>Potažení vnitřních stěn vápenným štukem tloušťky do 3 mm</t>
  </si>
  <si>
    <t>-1298606670</t>
  </si>
  <si>
    <t>57</t>
  </si>
  <si>
    <t>612325423</t>
  </si>
  <si>
    <t>Oprava vnitřní vápenocementové štukové omítky stěn v rozsahu plochy do 50%</t>
  </si>
  <si>
    <t>-779471420</t>
  </si>
  <si>
    <t>58</t>
  </si>
  <si>
    <t>622143004</t>
  </si>
  <si>
    <t>Montáž omítkových samolepících začišťovacích profilů (APU lišt)</t>
  </si>
  <si>
    <t>-312338800</t>
  </si>
  <si>
    <t>1,33*2*6+0,91*2*6+1,33+1,93*2+0,76*4+0,91*4+1,21*2*6+2,15*2*6+0,76*2*3+1,65*2*3</t>
  </si>
  <si>
    <t>1,39*2*6+0,76*2*3+2,15*2*6+1,65*2*3</t>
  </si>
  <si>
    <t>Součet</t>
  </si>
  <si>
    <t>59</t>
  </si>
  <si>
    <t>590514760</t>
  </si>
  <si>
    <t>profil okenní začišťovací s tkaninou -Thermospoj 9 mm/2,4 m</t>
  </si>
  <si>
    <t>2028981767</t>
  </si>
  <si>
    <t>150,47*1,05 'Přepočtené koeficientem množství</t>
  </si>
  <si>
    <t>60</t>
  </si>
  <si>
    <t>62361001</t>
  </si>
  <si>
    <t>Oprava zhlaví komína</t>
  </si>
  <si>
    <t>285130645</t>
  </si>
  <si>
    <t>61</t>
  </si>
  <si>
    <t>623631001</t>
  </si>
  <si>
    <t>Spárování spárovací maltou vnějších pohledových ploch pilířů nebo sloupů z cihel</t>
  </si>
  <si>
    <t>2094113400</t>
  </si>
  <si>
    <t>"komín nad střechou"  (1,08+0,5)*2*0,765</t>
  </si>
  <si>
    <t>62</t>
  </si>
  <si>
    <t>629001</t>
  </si>
  <si>
    <t xml:space="preserve">Oprava stáv. lícového zdiva-spárování,náhrada poškozených cihel impregnace  ,oprava ostění u vybouraných otvorů </t>
  </si>
  <si>
    <t>-193908834</t>
  </si>
  <si>
    <t>373,793</t>
  </si>
  <si>
    <t>63</t>
  </si>
  <si>
    <t>629991011</t>
  </si>
  <si>
    <t>Zakrytí výplní otvorů a svislých ploch fólií přilepenou lepící páskou</t>
  </si>
  <si>
    <t>-1975023114</t>
  </si>
  <si>
    <t>0,76*1,65*3+1,39*2,15*6+0,76*1,65*3+1,21*2,15*6+1,33*1,93+1,33*0,93*6+0,76*0,91*2</t>
  </si>
  <si>
    <t>64</t>
  </si>
  <si>
    <t>629995101</t>
  </si>
  <si>
    <t>Očištění vnějších ploch tlakovou vodou</t>
  </si>
  <si>
    <t>105812692</t>
  </si>
  <si>
    <t>"pohled východní"  12,2*8,8-1,46*2,15-1,46*2,15-1,31*0,91</t>
  </si>
  <si>
    <t>"pohled západní"  12,2*8,8-1,2*2,6-1,31*0,91*2-1,21*2,91</t>
  </si>
  <si>
    <t>"pohled severní"  12,2*8,8-0,76*1,65*3-1,21*2,15-0,76*1,65*3-1,31*0,91-0,76*0,91*2</t>
  </si>
  <si>
    <t>"pohled jižní"  12,2*8,8-1,21*2,15*8-1,21*0,91*3-1,21*1,93</t>
  </si>
  <si>
    <t>65</t>
  </si>
  <si>
    <t>631311113</t>
  </si>
  <si>
    <t>Mazanina tl do 80 mm z betonu prostého bez zvýšených nároků na prostředí tř. C 12/15</t>
  </si>
  <si>
    <t>-1094676696</t>
  </si>
  <si>
    <t>"drenáže"  12,2*4*0,6*0,06</t>
  </si>
  <si>
    <t>66</t>
  </si>
  <si>
    <t>631311114</t>
  </si>
  <si>
    <t>Mazanina tl do 80 mm z betonu prostého bez zvýšených nároků na prostředí tř. C 16/20</t>
  </si>
  <si>
    <t>-564751478</t>
  </si>
  <si>
    <t>"místn. č.001b,002-007" (13,35+5,99+10,84)*0,075+(3,54+5,13+26,72+35,82)*0,087</t>
  </si>
  <si>
    <t>67</t>
  </si>
  <si>
    <t>-631520318</t>
  </si>
  <si>
    <t>"místn. č.104,105"  28,36*0,067+57,22*0,064</t>
  </si>
  <si>
    <t>68</t>
  </si>
  <si>
    <t>-1738451798</t>
  </si>
  <si>
    <t>"místn. č.201"   11,74*0,064</t>
  </si>
  <si>
    <t>69</t>
  </si>
  <si>
    <t>631319171</t>
  </si>
  <si>
    <t>Příplatek k mazanině tl do 80 mm za stržení povrchu spodní vrstvy před vložením výztuže</t>
  </si>
  <si>
    <t>-870175005</t>
  </si>
  <si>
    <t>70</t>
  </si>
  <si>
    <t>1746863124</t>
  </si>
  <si>
    <t>71</t>
  </si>
  <si>
    <t>631362021</t>
  </si>
  <si>
    <t>Výztuž mazanin svařovanými sítěmi Kari</t>
  </si>
  <si>
    <t>811733847</t>
  </si>
  <si>
    <t>(13,35+5,99+10,84+3,54+5,13+26,72+35,82)*0,00489*1,25</t>
  </si>
  <si>
    <t>72</t>
  </si>
  <si>
    <t>-2026675781</t>
  </si>
  <si>
    <t>(28,36+57,22)*0,00489*1,25</t>
  </si>
  <si>
    <t>73</t>
  </si>
  <si>
    <t>632451023</t>
  </si>
  <si>
    <t>Vyrovnávací potěr tl do 40 mm z MC 15 provedený v pásu</t>
  </si>
  <si>
    <t>1619554586</t>
  </si>
  <si>
    <t>"parapety oken"  0,7*1,33*6+0,7*0,88*2+0,6*1,45*6+0,6*1,0*3+0,45*1,39*6+0,45*1,0*3</t>
  </si>
  <si>
    <t>74</t>
  </si>
  <si>
    <t>632481213</t>
  </si>
  <si>
    <t>Separační vrstva z PE fólie</t>
  </si>
  <si>
    <t>-568244332</t>
  </si>
  <si>
    <t>"místn. č.104,105"  28,36+57,22</t>
  </si>
  <si>
    <t>75</t>
  </si>
  <si>
    <t>634111113</t>
  </si>
  <si>
    <t>Obvodová dilatace pružnou těsnicí páskou v 80 mm mezi stěnou a mazaninou</t>
  </si>
  <si>
    <t>-799452887</t>
  </si>
  <si>
    <t>85,58*1,1</t>
  </si>
  <si>
    <t>76</t>
  </si>
  <si>
    <t>635221112</t>
  </si>
  <si>
    <t>Násyp pod podlahy ze škváry tříděné</t>
  </si>
  <si>
    <t>1496433486</t>
  </si>
  <si>
    <t>126,72*0,07</t>
  </si>
  <si>
    <t>77</t>
  </si>
  <si>
    <t>636211121</t>
  </si>
  <si>
    <t>Dlažba z cihel pálených dl 290 mm do písku naplocho</t>
  </si>
  <si>
    <t>-2104399493</t>
  </si>
  <si>
    <t>78</t>
  </si>
  <si>
    <t>637211122</t>
  </si>
  <si>
    <t>Okapový chodník z betonových dlaždic tl 60 mm kladených do písku se zalitím spár MC</t>
  </si>
  <si>
    <t>-560882270</t>
  </si>
  <si>
    <t>(12,2+12,2+3,0*2)*1,5</t>
  </si>
  <si>
    <t>79</t>
  </si>
  <si>
    <t>637311122</t>
  </si>
  <si>
    <t>Okapový chodník z betonových chodníkových obrubníků stojatých lože beton</t>
  </si>
  <si>
    <t>-1500741803</t>
  </si>
  <si>
    <t>12,2+12,2+3,0*2+18,0</t>
  </si>
  <si>
    <t>80</t>
  </si>
  <si>
    <t>642942611</t>
  </si>
  <si>
    <t>Osazování zárubní nebo rámů dveřních kovových do 2,5 m2 na montážní pěnu</t>
  </si>
  <si>
    <t>-615998492</t>
  </si>
  <si>
    <t>81</t>
  </si>
  <si>
    <t>553315210</t>
  </si>
  <si>
    <t>zárubeň ocelová pro sádrokarton S 100 700 L/P</t>
  </si>
  <si>
    <t>-789063299</t>
  </si>
  <si>
    <t>82</t>
  </si>
  <si>
    <t>553315220</t>
  </si>
  <si>
    <t>zárubeň ocelová pro sádrokarton S 100 800 L/P</t>
  </si>
  <si>
    <t>-786721281</t>
  </si>
  <si>
    <t>83</t>
  </si>
  <si>
    <t>553315230</t>
  </si>
  <si>
    <t>zárubeň ocelová pro sádrokarton S 100 900 L/P</t>
  </si>
  <si>
    <t>950367619</t>
  </si>
  <si>
    <t>Ostatní konstrukce a práce, bourání</t>
  </si>
  <si>
    <t>84</t>
  </si>
  <si>
    <t>919726122</t>
  </si>
  <si>
    <t>Geotextilie pro ochranu, separaci a filtraci netkaná měrná hmotnost do 300 g/m2</t>
  </si>
  <si>
    <t>99422379</t>
  </si>
  <si>
    <t>12,2*4*0,6</t>
  </si>
  <si>
    <t>85</t>
  </si>
  <si>
    <t>941111121</t>
  </si>
  <si>
    <t>Montáž lešení řadového trubkového lehkého s podlahami zatížení do 200 kg/m2 š do 1,2 m v do 10 m</t>
  </si>
  <si>
    <t>-75135784</t>
  </si>
  <si>
    <t>(12,2+1,2*2+12,2+1,2*2+12,2+1,2*2+12,2+1,2*2)*8,0</t>
  </si>
  <si>
    <t>86</t>
  </si>
  <si>
    <t>941111221</t>
  </si>
  <si>
    <t>Příplatek k lešení řadovému trubkovému lehkému s podlahami š 1,2 m v 10 m za první a ZKD den použití</t>
  </si>
  <si>
    <t>-1491923246</t>
  </si>
  <si>
    <t>467,2*30</t>
  </si>
  <si>
    <t>87</t>
  </si>
  <si>
    <t>941111821</t>
  </si>
  <si>
    <t>Demontáž lešení řadového trubkového lehkého s podlahami zatížení do 200 kg/m2 š do 1,2 m v do 10 m</t>
  </si>
  <si>
    <t>591371973</t>
  </si>
  <si>
    <t>88</t>
  </si>
  <si>
    <t>949101111</t>
  </si>
  <si>
    <t>Lešení pomocné pro objekty pozemních staveb s lešeňovou podlahou v do 1,9 m zatížení do 150 kg/m2</t>
  </si>
  <si>
    <t>-614990874</t>
  </si>
  <si>
    <t>6,07+13,35+5,99+10,84+3,54+5,13+26,72+35,82+4,49+18,07+11,91+28,36+57,22+11,74+3,28+90,81</t>
  </si>
  <si>
    <t>89</t>
  </si>
  <si>
    <t>952001</t>
  </si>
  <si>
    <t>D+M hasící přístroj přenosný práškový s hasící schopností 21A</t>
  </si>
  <si>
    <t>-1042274898</t>
  </si>
  <si>
    <t>"schema Os22"   3</t>
  </si>
  <si>
    <t>90</t>
  </si>
  <si>
    <t>952901111</t>
  </si>
  <si>
    <t>Vyčištění budov bytové a občanské výstavby při výšce podlaží do 4 m</t>
  </si>
  <si>
    <t>1708297802</t>
  </si>
  <si>
    <t>91</t>
  </si>
  <si>
    <t>953312112</t>
  </si>
  <si>
    <t>Vložky do svislých dilatačních spár z fasádních polystyrénových desek tl 20 mm</t>
  </si>
  <si>
    <t>477697743</t>
  </si>
  <si>
    <t>"dilatace venkovního schodiště od budovy"  15,4</t>
  </si>
  <si>
    <t>92</t>
  </si>
  <si>
    <t>961044111</t>
  </si>
  <si>
    <t>Bourání základů z betonu prostého</t>
  </si>
  <si>
    <t>1918644159</t>
  </si>
  <si>
    <t>"venkovní schodiště"  (5,4+1,5*4)*0,4*0,8</t>
  </si>
  <si>
    <t>93</t>
  </si>
  <si>
    <t>96105</t>
  </si>
  <si>
    <t xml:space="preserve">Šetrná demontáž venkovního schodiště -kamenné stupně a desky vč. pohledových cihel pro zpětné využití </t>
  </si>
  <si>
    <t>kpl</t>
  </si>
  <si>
    <t>-1852820695</t>
  </si>
  <si>
    <t>94</t>
  </si>
  <si>
    <t>962031132</t>
  </si>
  <si>
    <t>Bourání příček z cihel pálených na MVC tl do 100 mm</t>
  </si>
  <si>
    <t>-270392112</t>
  </si>
  <si>
    <t>"1PP" (4,975+3,915+2,42+3,915+1,06+4,975)*2,6-1,33*0,91-0,8*1,97*2-1,33*0,91*3-1,33*1,93</t>
  </si>
  <si>
    <t>"2NP" (5,4+2,36+2,07+3,8+2,0)*3,15-0,8*1,97*22-0,6*1,97*3</t>
  </si>
  <si>
    <t>95</t>
  </si>
  <si>
    <t>962031133</t>
  </si>
  <si>
    <t>Bourání příček z cihel pálených na MVC tl do 150 mm</t>
  </si>
  <si>
    <t>-1607360363</t>
  </si>
  <si>
    <t>"1PP" (1,765+3,8+1,24+2,535+1,885)*2,6-0,8*1,97*2-0,7*1,97</t>
  </si>
  <si>
    <t>"2NP" (2,15+1,985+1,55)*3,15</t>
  </si>
  <si>
    <t>96</t>
  </si>
  <si>
    <t>962032231</t>
  </si>
  <si>
    <t>Bourání zdiva z cihel pálených nebo vápenopískových na MV nebo MVC přes 1 m3</t>
  </si>
  <si>
    <t>-1216775767</t>
  </si>
  <si>
    <t>"2NP" (0,7+0,49)*0,5*2,6</t>
  </si>
  <si>
    <t>97</t>
  </si>
  <si>
    <t>-356903023</t>
  </si>
  <si>
    <t>"opěrná zídka venkovní rampy"  (11,2+1,5)*0,3*1,5</t>
  </si>
  <si>
    <t>98</t>
  </si>
  <si>
    <t>962032241</t>
  </si>
  <si>
    <t>Bourání zdiva z cihel pálených nebo vápenopískových na MC přes 1 m3</t>
  </si>
  <si>
    <t>1614584597</t>
  </si>
  <si>
    <t>0,15*0,5*12,2*4</t>
  </si>
  <si>
    <t>99</t>
  </si>
  <si>
    <t>964051111</t>
  </si>
  <si>
    <t>Bourání ŽB trámů, průvlaků nebo pásů průřezu do 0,10 m2</t>
  </si>
  <si>
    <t>614844538</t>
  </si>
  <si>
    <t>3,6*2*0,2*0,4+2,0*0,2*0,4</t>
  </si>
  <si>
    <t>964061331</t>
  </si>
  <si>
    <t>Uvolnění zhlaví trámů ze zdiva cihelného průřezu zhlaví do 0,05 m2</t>
  </si>
  <si>
    <t>466529317</t>
  </si>
  <si>
    <t>101</t>
  </si>
  <si>
    <t>965031131</t>
  </si>
  <si>
    <t>Bourání podlah z cihel kladených na plocho pl přes 1 m2</t>
  </si>
  <si>
    <t>-1196865155</t>
  </si>
  <si>
    <t>"místn. č.301"  126,72</t>
  </si>
  <si>
    <t>102</t>
  </si>
  <si>
    <t>965042141</t>
  </si>
  <si>
    <t>Bourání podkladů pod dlažby nebo mazanin betonových nebo z litého asfaltu tl do 100 mm pl přes 4 m2</t>
  </si>
  <si>
    <t>1223231198</t>
  </si>
  <si>
    <t>(6,07+13,35+5,99+10,84+3,54+5,13+26,72+35,82)*0,08</t>
  </si>
  <si>
    <t>103</t>
  </si>
  <si>
    <t>965042241</t>
  </si>
  <si>
    <t>Bourání podkladů pod dlažby nebo mazanin betonových nebo z litého asfaltu tl přes 100 mm pl pře 4 m2</t>
  </si>
  <si>
    <t>602259436</t>
  </si>
  <si>
    <t>(6,07+13,35+5,99+10,84+3,54+5,13+26,72+35,82)*0,12</t>
  </si>
  <si>
    <t>"venkovní rampa"  6,5*1,5*0,15</t>
  </si>
  <si>
    <t>104</t>
  </si>
  <si>
    <t>965081353</t>
  </si>
  <si>
    <t>Bourání podlah z dlaždic betonových, teracových nebo čedičových tl přes 40 mm plochy přes 1 m2</t>
  </si>
  <si>
    <t>-795674617</t>
  </si>
  <si>
    <t>"Okapový chodník"  12,2*1,0+3,0*1,0+13,2*1,0</t>
  </si>
  <si>
    <t>105</t>
  </si>
  <si>
    <t>965082933</t>
  </si>
  <si>
    <t>Odstranění násypů pod podlahy tl do 200 mm pl přes 2 m2</t>
  </si>
  <si>
    <t>-1048139268</t>
  </si>
  <si>
    <t>106</t>
  </si>
  <si>
    <t>967031132</t>
  </si>
  <si>
    <t>Přisekání rovných ostění v cihelném zdivu na MV nebo MVC</t>
  </si>
  <si>
    <t>704492301</t>
  </si>
  <si>
    <t>0,6*(0,76+0,91*2)*2+0,6*(1,21+0,93*2)+0,7*(1,27+0,93*2)+0,7*(1,33+0,91*2)*6</t>
  </si>
  <si>
    <t>0,6*(1,32+2,58*2)+0,6*(1,45+2,15*2)*6+0,6*(1,0+1,65*2)*3+0,6*(1,45+2,91*2)</t>
  </si>
  <si>
    <t>0,45*(1,39+2,15*2)*5+0,45*(1,0+1,65*2)*3</t>
  </si>
  <si>
    <t>107</t>
  </si>
  <si>
    <t>968062244</t>
  </si>
  <si>
    <t>Vybourání dřevěných rámů oken jednoduchých včetně křídel pl do 1 m2</t>
  </si>
  <si>
    <t>-1196176699</t>
  </si>
  <si>
    <t>0,88*0,91*2</t>
  </si>
  <si>
    <t>108</t>
  </si>
  <si>
    <t>968062245</t>
  </si>
  <si>
    <t>Vybourání dřevěných rámů oken jednoduchých včetně křídel pl do 2 m2</t>
  </si>
  <si>
    <t>596021755</t>
  </si>
  <si>
    <t>1,31*0,91*7</t>
  </si>
  <si>
    <t>109</t>
  </si>
  <si>
    <t>968062355</t>
  </si>
  <si>
    <t>Vybourání dřevěných rámů oken dvojitých včetně křídel pl do 2 m2</t>
  </si>
  <si>
    <t>-1139663654</t>
  </si>
  <si>
    <t>1,0*1,65*3</t>
  </si>
  <si>
    <t>110</t>
  </si>
  <si>
    <t>968062356</t>
  </si>
  <si>
    <t>Vybourání dřevěných rámů oken dvojitých včetně křídel pl do 4 m2</t>
  </si>
  <si>
    <t>1084811272</t>
  </si>
  <si>
    <t>1,45*2,15*6+1,45*2,91+1,39*2,15*4+1,45*2,15</t>
  </si>
  <si>
    <t>111</t>
  </si>
  <si>
    <t>968062455</t>
  </si>
  <si>
    <t>Vybourání dřevěných dveřních zárubní pl do 2 m2</t>
  </si>
  <si>
    <t>-1354621874</t>
  </si>
  <si>
    <t>0,8*1,97*5+0,6*1,97+0,7*1,97+0,8*1,97*3+0,8*1,97*4+0,6*1,97*3</t>
  </si>
  <si>
    <t>112</t>
  </si>
  <si>
    <t>968062456</t>
  </si>
  <si>
    <t>Vybourání dřevěných dveřních zárubní pl přes 2 m2</t>
  </si>
  <si>
    <t>-1248378169</t>
  </si>
  <si>
    <t>1,2*2,4+1,32*2,58+1,33*1,93</t>
  </si>
  <si>
    <t>113</t>
  </si>
  <si>
    <t>971033641</t>
  </si>
  <si>
    <t>Vybourání otvorů ve zdivu cihelném pl do 4 m2 na MVC nebo MV tl do 300 mm</t>
  </si>
  <si>
    <t>-672172311</t>
  </si>
  <si>
    <t>0,7*1,6*0,3</t>
  </si>
  <si>
    <t>114</t>
  </si>
  <si>
    <t>973031324</t>
  </si>
  <si>
    <t>Vysekání kapes ve zdivu cihelném na MV nebo MVC pl do 0,10 m2 hl do 150 mm</t>
  </si>
  <si>
    <t>-666074628</t>
  </si>
  <si>
    <t>115</t>
  </si>
  <si>
    <t>-1520736205</t>
  </si>
  <si>
    <t>116</t>
  </si>
  <si>
    <t>974001</t>
  </si>
  <si>
    <t xml:space="preserve">Vybourání okenních a dveřních mříží </t>
  </si>
  <si>
    <t>1739119651</t>
  </si>
  <si>
    <t>117</t>
  </si>
  <si>
    <t>974002</t>
  </si>
  <si>
    <t xml:space="preserve">Vybourání okenních mříží-již realizováno před zahájením stavby </t>
  </si>
  <si>
    <t>-2038117743</t>
  </si>
  <si>
    <t>118</t>
  </si>
  <si>
    <t>974031164</t>
  </si>
  <si>
    <t>Vysekání rýh ve zdivu cihelném hl do 150 mm š do 150 mm</t>
  </si>
  <si>
    <t>-1036232596</t>
  </si>
  <si>
    <t>3,15*2</t>
  </si>
  <si>
    <t>119</t>
  </si>
  <si>
    <t>974031666</t>
  </si>
  <si>
    <t>Vysekání rýh ve zdivu cihelném pro vtahování nosníků hl do 150 mm v do 250 mm</t>
  </si>
  <si>
    <t>1890141149</t>
  </si>
  <si>
    <t>1,0*2+1,2*4</t>
  </si>
  <si>
    <t>120</t>
  </si>
  <si>
    <t>975022351</t>
  </si>
  <si>
    <t>Podchycení nadzákladového zdiva tl do 600 mm dřevěnou výztuhou v do 3 m dl podchycení do 5 m</t>
  </si>
  <si>
    <t>1425256930</t>
  </si>
  <si>
    <t>121</t>
  </si>
  <si>
    <t>978011141</t>
  </si>
  <si>
    <t>Otlučení vnitřní vápenné nebo vápenocementové omítky stropů v rozsahu do 30 %</t>
  </si>
  <si>
    <t>153058279</t>
  </si>
  <si>
    <t>"nad 1PP" 6,07+13,35+5,99+10,84+3,54+5,13+26,72+35,82</t>
  </si>
  <si>
    <t>"nad 1NP"  4,49+18,07+11,91+28,36+57,22</t>
  </si>
  <si>
    <t>122</t>
  </si>
  <si>
    <t>978012191</t>
  </si>
  <si>
    <t>Otlučení vnitřní vápenné nebo vápenocementové omítky stropů rákosových v rozsahu do 100 %</t>
  </si>
  <si>
    <t>1459661041</t>
  </si>
  <si>
    <t>"nad 2NP"  5,15*5,25+3,28+90,81</t>
  </si>
  <si>
    <t>123</t>
  </si>
  <si>
    <t>978013161</t>
  </si>
  <si>
    <t>Otlučení vnitřní vápenné nebo vápenocementové omítky stěn stěn v rozsahu do 50 %</t>
  </si>
  <si>
    <t>455583253</t>
  </si>
  <si>
    <t>"2NP" 27,56*2,6+(3,28+90,81)*2,6</t>
  </si>
  <si>
    <t>"1NP" (4,49+18,07+11,91+28,36+57,22)*2,4</t>
  </si>
  <si>
    <t>"1PP" (6,07+13,35+5,99+10,84+3,54+5,13+26,72+35,82)*2,6</t>
  </si>
  <si>
    <t>"3NP" 0,5*12,2*4</t>
  </si>
  <si>
    <t>124</t>
  </si>
  <si>
    <t>978059541</t>
  </si>
  <si>
    <t>Odsekání a odebrání obkladů stěn z vnitřních obkládaček plochy přes 1 m2</t>
  </si>
  <si>
    <t>1132860517</t>
  </si>
  <si>
    <t>16,0+5,4*3,0</t>
  </si>
  <si>
    <t>997</t>
  </si>
  <si>
    <t>Přesun sutě</t>
  </si>
  <si>
    <t>125</t>
  </si>
  <si>
    <t>997013112</t>
  </si>
  <si>
    <t>Vnitrostaveništní doprava suti a vybouraných hmot pro budovy v do 9 m s použitím mechanizace</t>
  </si>
  <si>
    <t>-1648512893</t>
  </si>
  <si>
    <t>126</t>
  </si>
  <si>
    <t>997013501</t>
  </si>
  <si>
    <t>Odvoz suti a vybouraných hmot na skládku nebo meziskládku do 1 km se složením</t>
  </si>
  <si>
    <t>-89057473</t>
  </si>
  <si>
    <t>127</t>
  </si>
  <si>
    <t>997013509</t>
  </si>
  <si>
    <t>Příplatek k odvozu suti a vybouraných hmot na skládku ZKD 1 km přes 1 km</t>
  </si>
  <si>
    <t>-1605033978</t>
  </si>
  <si>
    <t>199,894*9</t>
  </si>
  <si>
    <t>128</t>
  </si>
  <si>
    <t>997013831</t>
  </si>
  <si>
    <t>Poplatek za uložení stavebního směsného odpadu na skládce (skládkovné)</t>
  </si>
  <si>
    <t>-469689533</t>
  </si>
  <si>
    <t>998</t>
  </si>
  <si>
    <t>Přesun hmot</t>
  </si>
  <si>
    <t>129</t>
  </si>
  <si>
    <t>998011002</t>
  </si>
  <si>
    <t>Přesun hmot pro budovy zděné v do 12 m</t>
  </si>
  <si>
    <t>1749036856</t>
  </si>
  <si>
    <t>PSV</t>
  </si>
  <si>
    <t>Práce a dodávky PSV</t>
  </si>
  <si>
    <t>711</t>
  </si>
  <si>
    <t>Izolace proti vodě, vlhkosti a plynům</t>
  </si>
  <si>
    <t>130</t>
  </si>
  <si>
    <t>711111001</t>
  </si>
  <si>
    <t>Provedení izolace proti zemní vlhkosti vodorovné za studena nátěrem penetračním</t>
  </si>
  <si>
    <t>-1621297347</t>
  </si>
  <si>
    <t>"místn. č.001b,002-007"(13,35+5,99+10,84+3,54+5,13+26,72+35,82)*1,1</t>
  </si>
  <si>
    <t>131</t>
  </si>
  <si>
    <t>111631500</t>
  </si>
  <si>
    <t>lak asfaltový ALP/9 (t) bal 9 kg</t>
  </si>
  <si>
    <t>348399873</t>
  </si>
  <si>
    <t>111,529*0,0003 'Přepočtené koeficientem množství</t>
  </si>
  <si>
    <t>132</t>
  </si>
  <si>
    <t>711112001</t>
  </si>
  <si>
    <t>Provedení izolace proti zemní vlhkosti svislé za studena nátěrem penetračním</t>
  </si>
  <si>
    <t>130907867</t>
  </si>
  <si>
    <t>12,2*4*1,7</t>
  </si>
  <si>
    <t>133</t>
  </si>
  <si>
    <t>-125844443</t>
  </si>
  <si>
    <t>82,96*0,00035 'Přepočtené koeficientem množství</t>
  </si>
  <si>
    <t>134</t>
  </si>
  <si>
    <t>711131811</t>
  </si>
  <si>
    <t>Odstranění izolace proti zemní vlhkosti vodorovné</t>
  </si>
  <si>
    <t>721601914</t>
  </si>
  <si>
    <t>6,07+13,35+5,99+10,84+3,54+5,13+26,72+35,82</t>
  </si>
  <si>
    <t>135</t>
  </si>
  <si>
    <t>711141559</t>
  </si>
  <si>
    <t>Provedení izolace proti zemní vlhkosti pásy přitavením vodorovné NAIP</t>
  </si>
  <si>
    <t>-4259086</t>
  </si>
  <si>
    <t>136</t>
  </si>
  <si>
    <t>628522540</t>
  </si>
  <si>
    <t>pás asfaltovaný modifikovaný SBS Elastodek 40 Special mineral</t>
  </si>
  <si>
    <t>222936509</t>
  </si>
  <si>
    <t>111,529*1,15 'Přepočtené koeficientem množství</t>
  </si>
  <si>
    <t>137</t>
  </si>
  <si>
    <t>711142559</t>
  </si>
  <si>
    <t>Provedení izolace proti zemní vlhkosti pásy přitavením svislé NAIP</t>
  </si>
  <si>
    <t>921977321</t>
  </si>
  <si>
    <t>138</t>
  </si>
  <si>
    <t>309090610</t>
  </si>
  <si>
    <t>82,96*1,2 'Přepočtené koeficientem množství</t>
  </si>
  <si>
    <t>139</t>
  </si>
  <si>
    <t>711491273</t>
  </si>
  <si>
    <t>Provedení izolace proti tlakové vodě svislé z nopové folie</t>
  </si>
  <si>
    <t>507541030</t>
  </si>
  <si>
    <t>140</t>
  </si>
  <si>
    <t>283230240</t>
  </si>
  <si>
    <t>fólie Fondaline Plus 400, 0,4 mm</t>
  </si>
  <si>
    <t>-1504952954</t>
  </si>
  <si>
    <t>141</t>
  </si>
  <si>
    <t>711493111</t>
  </si>
  <si>
    <t>Izolace proti podpovrchové a tlakové vodě vodorovná SCHOMBURG těsnicí kaší AQUAFIN-2K</t>
  </si>
  <si>
    <t>-1389715789</t>
  </si>
  <si>
    <t>"místn. č.002,003"  (5,99+10,84)*1,3</t>
  </si>
  <si>
    <t>142</t>
  </si>
  <si>
    <t>998711202</t>
  </si>
  <si>
    <t>Přesun hmot procentní pro izolace proti vodě, vlhkosti a plynům v objektech v do 12 m</t>
  </si>
  <si>
    <t>%</t>
  </si>
  <si>
    <t>752709367</t>
  </si>
  <si>
    <t>713</t>
  </si>
  <si>
    <t>Izolace tepelné</t>
  </si>
  <si>
    <t>143</t>
  </si>
  <si>
    <t>713111121</t>
  </si>
  <si>
    <t>Montáž izolace tepelné spodem stropů s uchycením drátem rohoží, pásů, dílců, desek</t>
  </si>
  <si>
    <t>-150297214</t>
  </si>
  <si>
    <t>144</t>
  </si>
  <si>
    <t>631481410</t>
  </si>
  <si>
    <t>deska minerální izolační ISOVER UNI 600x1200 mm tl. 240mm</t>
  </si>
  <si>
    <t>-1532876132</t>
  </si>
  <si>
    <t>126,72*1,02 'Přepočtené koeficientem množství</t>
  </si>
  <si>
    <t>145</t>
  </si>
  <si>
    <t>713121111</t>
  </si>
  <si>
    <t>Montáž izolace tepelné podlah volně kladenými rohožemi, pásy, dílci, deskami 1 vrstva</t>
  </si>
  <si>
    <t>-552639023</t>
  </si>
  <si>
    <t>"místn. č.001b,002-007"  13,35+5,99+10,84+3,54+5,13+26,72+35,82</t>
  </si>
  <si>
    <t>146</t>
  </si>
  <si>
    <t>283763660</t>
  </si>
  <si>
    <t>polystyren extrudovaný URSA XPS III - (S,G,NF,) - 1250 x 600 x 50 mm</t>
  </si>
  <si>
    <t>-496091787</t>
  </si>
  <si>
    <t>101,39*1,02 'Přepočtené koeficientem množství</t>
  </si>
  <si>
    <t>147</t>
  </si>
  <si>
    <t>675807846</t>
  </si>
  <si>
    <t>148</t>
  </si>
  <si>
    <t>283723050</t>
  </si>
  <si>
    <t>deska z pěnového polystyrenu EPS 100 S 1000 x 500 x 50 mm</t>
  </si>
  <si>
    <t>-2141122746</t>
  </si>
  <si>
    <t>28,36*1,02</t>
  </si>
  <si>
    <t>149</t>
  </si>
  <si>
    <t>283723080</t>
  </si>
  <si>
    <t>deska z pěnového polystyrenu EPS 100 S 1000 x 500 x 70mm</t>
  </si>
  <si>
    <t>-886354938</t>
  </si>
  <si>
    <t>57,22*1,02</t>
  </si>
  <si>
    <t>150</t>
  </si>
  <si>
    <t>998713202</t>
  </si>
  <si>
    <t>Přesun hmot procentní pro izolace tepelné v objektech v do 12 m</t>
  </si>
  <si>
    <t>670559653</t>
  </si>
  <si>
    <t>721</t>
  </si>
  <si>
    <t xml:space="preserve">Zdravotechnika </t>
  </si>
  <si>
    <t>151</t>
  </si>
  <si>
    <t>721001</t>
  </si>
  <si>
    <t>D+M vnitřní rozvody vody ,kanalzace vč. zařizovacích předmětů a předstěnových izolací</t>
  </si>
  <si>
    <t>-460540423</t>
  </si>
  <si>
    <t>731</t>
  </si>
  <si>
    <t xml:space="preserve">Ústřední vytápění </t>
  </si>
  <si>
    <t>152</t>
  </si>
  <si>
    <t>731001</t>
  </si>
  <si>
    <t xml:space="preserve">ÚT-armatury,otopná tělesa,izolace ,nátěry rozvody potrubí </t>
  </si>
  <si>
    <t>594842274</t>
  </si>
  <si>
    <t>762</t>
  </si>
  <si>
    <t>Konstrukce tesařské</t>
  </si>
  <si>
    <t>153</t>
  </si>
  <si>
    <t>762001</t>
  </si>
  <si>
    <t xml:space="preserve">Demontáž stáv. vikýře </t>
  </si>
  <si>
    <t>148106600</t>
  </si>
  <si>
    <t>154</t>
  </si>
  <si>
    <t>762002</t>
  </si>
  <si>
    <t xml:space="preserve">D+M konstrukce nových vikýřů vč. oplechování a bednění </t>
  </si>
  <si>
    <t>1249143027</t>
  </si>
  <si>
    <t>155</t>
  </si>
  <si>
    <t>762083121</t>
  </si>
  <si>
    <t>Impregnace řeziva proti dřevokaznému hmyzu, houbám a plísním máčením třída ohrožení 1 a 2</t>
  </si>
  <si>
    <t>135917359</t>
  </si>
  <si>
    <t>17,846+1,29+0,645</t>
  </si>
  <si>
    <t>"stávající krov"  13,8</t>
  </si>
  <si>
    <t>156</t>
  </si>
  <si>
    <t>762342214</t>
  </si>
  <si>
    <t>Montáž laťování na střechách jednoduchých sklonu do 60° osové vzdálenosti do 360 mm</t>
  </si>
  <si>
    <t>365459885</t>
  </si>
  <si>
    <t>12,2*7,7*0,5*4</t>
  </si>
  <si>
    <t>157</t>
  </si>
  <si>
    <t>605141140</t>
  </si>
  <si>
    <t>řezivo jehličnaté,střešní latě impregnované dl 3 - 5 m</t>
  </si>
  <si>
    <t>951814460</t>
  </si>
  <si>
    <t>187,88*2,6*0,04*0,06*1,1</t>
  </si>
  <si>
    <t>158</t>
  </si>
  <si>
    <t>762342441</t>
  </si>
  <si>
    <t>Montáž lišt trojúhelníkových nebo kontralatí na střechách sklonu do 60°</t>
  </si>
  <si>
    <t>2079626025</t>
  </si>
  <si>
    <t>187,88*1,3</t>
  </si>
  <si>
    <t>159</t>
  </si>
  <si>
    <t>-1265317127</t>
  </si>
  <si>
    <t>244,244*0,04*0,06*1,1</t>
  </si>
  <si>
    <t>160</t>
  </si>
  <si>
    <t>762342812</t>
  </si>
  <si>
    <t>Demontáž laťování střech z latí osové vzdálenosti do 0,50 m</t>
  </si>
  <si>
    <t>-1497165417</t>
  </si>
  <si>
    <t>161</t>
  </si>
  <si>
    <t>762395000</t>
  </si>
  <si>
    <t>Spojovací prostředky pro montáž krovu, bednění, laťování, světlíky, klíny</t>
  </si>
  <si>
    <t>-1924617617</t>
  </si>
  <si>
    <t>1,29+0,645</t>
  </si>
  <si>
    <t>162</t>
  </si>
  <si>
    <t>762511234</t>
  </si>
  <si>
    <t>Podlahové kce podkladové z desek OSB tl 18 mm broušených na pero a drážku lepených</t>
  </si>
  <si>
    <t>286892935</t>
  </si>
  <si>
    <t>"místn. č.202,203"  3,28+90,81</t>
  </si>
  <si>
    <t>163</t>
  </si>
  <si>
    <t>762511236</t>
  </si>
  <si>
    <t>Podlahové kce podkladové z desek OSB tl 22 mm broušených na pero a drážku lepených</t>
  </si>
  <si>
    <t>2010836278</t>
  </si>
  <si>
    <t>164</t>
  </si>
  <si>
    <t>762526130</t>
  </si>
  <si>
    <t>Položení polštáře pod podlahy při osové vzdálenosti 100 cm</t>
  </si>
  <si>
    <t>1829208344</t>
  </si>
  <si>
    <t>165</t>
  </si>
  <si>
    <t>605120010</t>
  </si>
  <si>
    <t>řezivo jehličnaté hranol jakost I do 120 cm2</t>
  </si>
  <si>
    <t>-1245893742</t>
  </si>
  <si>
    <t>2,0*3*0,06*0,08*1,08+5,4*17*0,06*0,08*1,08+5,25*8*0,06*0,08*1,08</t>
  </si>
  <si>
    <t>166</t>
  </si>
  <si>
    <t>762595001</t>
  </si>
  <si>
    <t>Spojovací prostředky pro položení dřevěných podlah a zakrytí kanálů</t>
  </si>
  <si>
    <t>259448354</t>
  </si>
  <si>
    <t>94,09*2</t>
  </si>
  <si>
    <t>167</t>
  </si>
  <si>
    <t>762811210</t>
  </si>
  <si>
    <t>Montáž vrchního záklopu z hrubých prken na sraz spáry zakryté</t>
  </si>
  <si>
    <t>-3044858</t>
  </si>
  <si>
    <t>126,72*2</t>
  </si>
  <si>
    <t>168</t>
  </si>
  <si>
    <t>605110810</t>
  </si>
  <si>
    <t>řezivo jehličnaté středové SM 4 - 5 m tl. 18-32 mm jakost II</t>
  </si>
  <si>
    <t>-1671196835</t>
  </si>
  <si>
    <t>126,72*0,03*1,08</t>
  </si>
  <si>
    <t>169</t>
  </si>
  <si>
    <t>605110850</t>
  </si>
  <si>
    <t>řezivo jehličnaté středové SM/BO 4 m tl. 24 mm, šířka 120, 150 jakost II-III</t>
  </si>
  <si>
    <t>-1248197233</t>
  </si>
  <si>
    <t>126,72*0,024*1,08</t>
  </si>
  <si>
    <t>170</t>
  </si>
  <si>
    <t>762811811</t>
  </si>
  <si>
    <t>Demontáž záklopů stropů z hrubých prken tl do 32 mm</t>
  </si>
  <si>
    <t>1156776799</t>
  </si>
  <si>
    <t>171</t>
  </si>
  <si>
    <t>762822130</t>
  </si>
  <si>
    <t>Montáž stropního trámu z hraněného řeziva průřezové plochy do 450 cm2 s výměnami</t>
  </si>
  <si>
    <t>-747196129</t>
  </si>
  <si>
    <t>5,8*4+5,65*2+5,8*15+5,65*4</t>
  </si>
  <si>
    <t>172</t>
  </si>
  <si>
    <t>605120110</t>
  </si>
  <si>
    <t>řezivo jehličnaté hranol jakost I nad 120 cm2</t>
  </si>
  <si>
    <t>-399878292</t>
  </si>
  <si>
    <t>5,8*4*0,15*0,26*1,08+5,65*2*0,15*0,26*1,08+5,8*15*0,18*0,26*1,08+5,65*4*0,18*0,26*1,08</t>
  </si>
  <si>
    <t>173</t>
  </si>
  <si>
    <t>762822830</t>
  </si>
  <si>
    <t>Demontáž stropních trámů z hraněného řeziva průřezové plochy do 450 cm2</t>
  </si>
  <si>
    <t>1682193326</t>
  </si>
  <si>
    <t>174</t>
  </si>
  <si>
    <t>762841111</t>
  </si>
  <si>
    <t>Montáž podbíjení stropů a střech rovných z hrubých prken s mezerou 10 až 15 mm</t>
  </si>
  <si>
    <t>1281759988</t>
  </si>
  <si>
    <t>126,72</t>
  </si>
  <si>
    <t>175</t>
  </si>
  <si>
    <t>1214312212</t>
  </si>
  <si>
    <t>126,72*0,02*1,08</t>
  </si>
  <si>
    <t>176</t>
  </si>
  <si>
    <t>762841811</t>
  </si>
  <si>
    <t>Demontáž podbíjení obkladů stropů a střech sklonu do 60° z hrubých prken tl do 35 mm</t>
  </si>
  <si>
    <t>-481996287</t>
  </si>
  <si>
    <t>177</t>
  </si>
  <si>
    <t>762895000</t>
  </si>
  <si>
    <t>Spojovací prostředky pro montáž záklopu, stropnice a podbíjení</t>
  </si>
  <si>
    <t>-903390410</t>
  </si>
  <si>
    <t>0,725+4,106+3,285+2,737+6,993</t>
  </si>
  <si>
    <t>178</t>
  </si>
  <si>
    <t>998762202</t>
  </si>
  <si>
    <t>Přesun hmot procentní pro kce tesařské v objektech v do 12 m</t>
  </si>
  <si>
    <t>-138487579</t>
  </si>
  <si>
    <t>763</t>
  </si>
  <si>
    <t>Konstrukce suché výstavby</t>
  </si>
  <si>
    <t>179</t>
  </si>
  <si>
    <t>763131451</t>
  </si>
  <si>
    <t>SDK podhled deska 1xH2 12,5 bez TI dvouvrstvá spodní kce profil CD+UD</t>
  </si>
  <si>
    <t>1518021070</t>
  </si>
  <si>
    <t>"1PP" 5,99+10,84</t>
  </si>
  <si>
    <t>180</t>
  </si>
  <si>
    <t>763131491</t>
  </si>
  <si>
    <t>SDK podhled deska 1x akustická 12,5 TI 40 mm dvouvrstvá spodní kce profil CD+UD</t>
  </si>
  <si>
    <t>337590104</t>
  </si>
  <si>
    <t>"3NP" 126,72</t>
  </si>
  <si>
    <t>"2NP" 90,81</t>
  </si>
  <si>
    <t>"1NP" 57,22</t>
  </si>
  <si>
    <t>181</t>
  </si>
  <si>
    <t>763131714</t>
  </si>
  <si>
    <t>SDK podhled základní penetrační nátěr</t>
  </si>
  <si>
    <t>-179071598</t>
  </si>
  <si>
    <t>274,75+16,83</t>
  </si>
  <si>
    <t>182</t>
  </si>
  <si>
    <t>763131751</t>
  </si>
  <si>
    <t>Montáž parotěsné zábrany do SDK podhledu</t>
  </si>
  <si>
    <t>-206518740</t>
  </si>
  <si>
    <t>183</t>
  </si>
  <si>
    <t>283292600</t>
  </si>
  <si>
    <t>fólie hořlavá parotěsná JUTAFOL N Standard 140 g/m2</t>
  </si>
  <si>
    <t>-604186483</t>
  </si>
  <si>
    <t>253,44*1,1 'Přepočtené koeficientem množství</t>
  </si>
  <si>
    <t>184</t>
  </si>
  <si>
    <t>763164631</t>
  </si>
  <si>
    <t>SDK obklad kovových kcí tvaru U š do 1,2 m desky 1xA 12,5</t>
  </si>
  <si>
    <t>1435089145</t>
  </si>
  <si>
    <t>185</t>
  </si>
  <si>
    <t>998763402</t>
  </si>
  <si>
    <t>Přesun hmot procentní pro sádrokartonové konstrukce v objektech v do 12 m</t>
  </si>
  <si>
    <t>-1400384696</t>
  </si>
  <si>
    <t>764</t>
  </si>
  <si>
    <t>Konstrukce klempířské</t>
  </si>
  <si>
    <t>186</t>
  </si>
  <si>
    <t>764001831</t>
  </si>
  <si>
    <t>Demontáž krytiny z taškových tabulí do suti</t>
  </si>
  <si>
    <t>275877298</t>
  </si>
  <si>
    <t>187</t>
  </si>
  <si>
    <t>764002812</t>
  </si>
  <si>
    <t>Demontáž okapového plechu do suti v krytině skládané</t>
  </si>
  <si>
    <t>218679321</t>
  </si>
  <si>
    <t>307</t>
  </si>
  <si>
    <t>764002823</t>
  </si>
  <si>
    <t>Demontáž střešního výlezu k dalšímu použití</t>
  </si>
  <si>
    <t>CS ÚRS 2019 02</t>
  </si>
  <si>
    <t>-88233024</t>
  </si>
  <si>
    <t>188</t>
  </si>
  <si>
    <t>764002841</t>
  </si>
  <si>
    <t>Demontáž oplechování horních ploch zdí a nadezdívek do suti</t>
  </si>
  <si>
    <t>1143750307</t>
  </si>
  <si>
    <t>189</t>
  </si>
  <si>
    <t>764002851</t>
  </si>
  <si>
    <t>Demontáž oplechování parapetů do suti</t>
  </si>
  <si>
    <t>1457939414</t>
  </si>
  <si>
    <t>190</t>
  </si>
  <si>
    <t>764002871</t>
  </si>
  <si>
    <t>Demontáž lemování zdí do suti</t>
  </si>
  <si>
    <t>-211101515</t>
  </si>
  <si>
    <t>8,4*4</t>
  </si>
  <si>
    <t>191</t>
  </si>
  <si>
    <t>764002881</t>
  </si>
  <si>
    <t>Demontáž lemování střešních prostupů do suti</t>
  </si>
  <si>
    <t>-1712594411</t>
  </si>
  <si>
    <t>3,2*0,5</t>
  </si>
  <si>
    <t>192</t>
  </si>
  <si>
    <t>764004861</t>
  </si>
  <si>
    <t>Demontáž svodu do suti</t>
  </si>
  <si>
    <t>932793469</t>
  </si>
  <si>
    <t>9,0*2</t>
  </si>
  <si>
    <t>193</t>
  </si>
  <si>
    <t>764031423</t>
  </si>
  <si>
    <t xml:space="preserve">Dilatační připojovací lišta z Cu plechu včetně tmelení rš 270mm </t>
  </si>
  <si>
    <t>1234015022</t>
  </si>
  <si>
    <t>"schema KL 09"   50,0</t>
  </si>
  <si>
    <t>194</t>
  </si>
  <si>
    <t>764131411</t>
  </si>
  <si>
    <t>Krytina střechy rovné drážkováním ze svitků z Cu plechu rš 670 mm sklonu do 30°</t>
  </si>
  <si>
    <t>-1239891776</t>
  </si>
  <si>
    <t>"schema KL 06"   6,5</t>
  </si>
  <si>
    <t>195</t>
  </si>
  <si>
    <t>764232437</t>
  </si>
  <si>
    <t xml:space="preserve">Oplechování rovné okapové hrany z Cu plechu rš 1000mm </t>
  </si>
  <si>
    <t>17438238</t>
  </si>
  <si>
    <t>"schema KL 02"  49,0</t>
  </si>
  <si>
    <t>196</t>
  </si>
  <si>
    <t>764234406</t>
  </si>
  <si>
    <t>Oplechování horních ploch a nadezdívek (atik) bez rohů z Cu plechu mechanicky kotvené rš 500 mm</t>
  </si>
  <si>
    <t>-167310162</t>
  </si>
  <si>
    <t>"schema KL 08"  5,5</t>
  </si>
  <si>
    <t>197</t>
  </si>
  <si>
    <t>764236404</t>
  </si>
  <si>
    <t>Oplechování parapetů rovných mechanicky kotvené z Cu plechu rš 330 mm</t>
  </si>
  <si>
    <t>-1493286130</t>
  </si>
  <si>
    <t>"schema KL05"   35,6</t>
  </si>
  <si>
    <t>198</t>
  </si>
  <si>
    <t>764331413</t>
  </si>
  <si>
    <t xml:space="preserve">Lemování rovných zdí střech s krytinou skládanou  z Cu plechu rš 265mm </t>
  </si>
  <si>
    <t>-1574387479</t>
  </si>
  <si>
    <t>"schema KL10"   23,0</t>
  </si>
  <si>
    <t>199</t>
  </si>
  <si>
    <t>764331416</t>
  </si>
  <si>
    <t>Lemování rovných zdí střech s krytinou skládanou  z Cu plechu rš 500 mm</t>
  </si>
  <si>
    <t>1456346104</t>
  </si>
  <si>
    <t>"schema KL 07"   8,4*4</t>
  </si>
  <si>
    <t>200</t>
  </si>
  <si>
    <t>764334412</t>
  </si>
  <si>
    <t>Lemování prostupů střech s krytinou skládanou nebo plechovou bez lišty z Cu plechu</t>
  </si>
  <si>
    <t>-584867144</t>
  </si>
  <si>
    <t>"schema KL01"  3,2*0,5</t>
  </si>
  <si>
    <t>308</t>
  </si>
  <si>
    <t>764402222</t>
  </si>
  <si>
    <t>Repase a zpětná montáž stáv. výlezu vč. lemování Cu</t>
  </si>
  <si>
    <t>1402302821</t>
  </si>
  <si>
    <t>201</t>
  </si>
  <si>
    <t>764531464</t>
  </si>
  <si>
    <t>Kotlík hranatý pro podokapní žlaby z Cu plechu 220x220x300 mm průměr svodu 100 mm</t>
  </si>
  <si>
    <t>-1151528367</t>
  </si>
  <si>
    <t>"schema KL 03"   2</t>
  </si>
  <si>
    <t>202</t>
  </si>
  <si>
    <t>764532427</t>
  </si>
  <si>
    <t>Žlab nadřímsový hranatý uložený v lůžku z Cu plechu rš 670 mm</t>
  </si>
  <si>
    <t>-221448910</t>
  </si>
  <si>
    <t>"schema KL 02"   49,0</t>
  </si>
  <si>
    <t>203</t>
  </si>
  <si>
    <t>764538422</t>
  </si>
  <si>
    <t>Svody kruhové včetně objímek, kolen, odskoků z Cu plechu průměru 100 mm</t>
  </si>
  <si>
    <t>382965780</t>
  </si>
  <si>
    <t>"schema KL 04"   9,0*2</t>
  </si>
  <si>
    <t>204</t>
  </si>
  <si>
    <t>998764202</t>
  </si>
  <si>
    <t>Přesun hmot procentní pro konstrukce klempířské v objektech v do 12 m</t>
  </si>
  <si>
    <t>-2123131377</t>
  </si>
  <si>
    <t>765</t>
  </si>
  <si>
    <t>Krytina skládaná</t>
  </si>
  <si>
    <t>205</t>
  </si>
  <si>
    <t>765111805</t>
  </si>
  <si>
    <t>Demontáž krytiny keramické drážkové sklonu do 30° se zvětralou maltou do suti</t>
  </si>
  <si>
    <t>-24107524</t>
  </si>
  <si>
    <t>206</t>
  </si>
  <si>
    <t>765113015</t>
  </si>
  <si>
    <t>Krytina keramická drážková maloformátová režná Tondach sklonu do 30° na sucho</t>
  </si>
  <si>
    <t>-691498304</t>
  </si>
  <si>
    <t>187,88</t>
  </si>
  <si>
    <t>207</t>
  </si>
  <si>
    <t>765113121</t>
  </si>
  <si>
    <t>Krytina keramická okapová hrana s větrací mřížkou jednoduchou</t>
  </si>
  <si>
    <t>-1840441980</t>
  </si>
  <si>
    <t>12,2*4</t>
  </si>
  <si>
    <t>208</t>
  </si>
  <si>
    <t>765113251</t>
  </si>
  <si>
    <t>Krytina keramická drážková nárožní hrana z hřebenáčů Tondach režných do malty</t>
  </si>
  <si>
    <t>-497679812</t>
  </si>
  <si>
    <t>9,82*4</t>
  </si>
  <si>
    <t>310</t>
  </si>
  <si>
    <t>59660251</t>
  </si>
  <si>
    <t>taška prostupová univerzální</t>
  </si>
  <si>
    <t>-212847193</t>
  </si>
  <si>
    <t>311</t>
  </si>
  <si>
    <t>765115012</t>
  </si>
  <si>
    <t>Montáž keramické speciální tašky (větrací, protisněhové, prostupové) drážkové maloformátové na sucho</t>
  </si>
  <si>
    <t>-724860060</t>
  </si>
  <si>
    <t>312</t>
  </si>
  <si>
    <t>59660517</t>
  </si>
  <si>
    <t>taška ražená režná větrací 250x410mm</t>
  </si>
  <si>
    <t>1368374229</t>
  </si>
  <si>
    <t>209</t>
  </si>
  <si>
    <t>765191011</t>
  </si>
  <si>
    <t>Montáž pojistné hydroizolační fólie kladené ve sklonu do 30° volně na krokve</t>
  </si>
  <si>
    <t>-1468720647</t>
  </si>
  <si>
    <t>210</t>
  </si>
  <si>
    <t>283292950</t>
  </si>
  <si>
    <t>membrána podstřešní JUTADACH 150 g/m2 s aplikovanou spojovací páskou</t>
  </si>
  <si>
    <t>-376747900</t>
  </si>
  <si>
    <t>187,88*1,1 'Přepočtené koeficientem množství</t>
  </si>
  <si>
    <t>211</t>
  </si>
  <si>
    <t>998765202</t>
  </si>
  <si>
    <t>Přesun hmot procentní pro krytiny skládané v objektech v do 12 m</t>
  </si>
  <si>
    <t>-1042565166</t>
  </si>
  <si>
    <t>766</t>
  </si>
  <si>
    <t>Konstrukce truhlářské</t>
  </si>
  <si>
    <t>212</t>
  </si>
  <si>
    <t>766001</t>
  </si>
  <si>
    <t xml:space="preserve">D+M dřevěný obklad meziokenní pilířků smrkovým dřevem tl.20mm vč. povrchové úpravy </t>
  </si>
  <si>
    <t>-460627688</t>
  </si>
  <si>
    <t>"schema Os01"  1,5*4</t>
  </si>
  <si>
    <t>213</t>
  </si>
  <si>
    <t>766002</t>
  </si>
  <si>
    <t xml:space="preserve">D+M skříňka kuchyňského dřezu délky 900mm šířka 600mm vč. pracovní desky s nerez hranatým dřezem450mm </t>
  </si>
  <si>
    <t>-1147352314</t>
  </si>
  <si>
    <t>"schema Os02"  1</t>
  </si>
  <si>
    <t>214</t>
  </si>
  <si>
    <t>766003</t>
  </si>
  <si>
    <t xml:space="preserve">D+M Kuchyňská linka délky 1100mm vč. horních a dolních skříněk s nerezovým dřezem 450mm a pracovní deskou </t>
  </si>
  <si>
    <t>-1199657811</t>
  </si>
  <si>
    <t>"schema Os03"  1</t>
  </si>
  <si>
    <t>215</t>
  </si>
  <si>
    <t>766004</t>
  </si>
  <si>
    <t xml:space="preserve">dtto,avšak délka 2000mm vč. chladničky a nerezového dřezu </t>
  </si>
  <si>
    <t>-663414186</t>
  </si>
  <si>
    <t>"schema OS04"   1</t>
  </si>
  <si>
    <t>216</t>
  </si>
  <si>
    <t>766005</t>
  </si>
  <si>
    <t>D+M skládací výuková školní tabule vel. 2000/1000mm  pevná keramická a magnetická  v 1NP -neoceňovat</t>
  </si>
  <si>
    <t>429120645</t>
  </si>
  <si>
    <t>"schema Os05"  1</t>
  </si>
  <si>
    <t>217</t>
  </si>
  <si>
    <t>764004821</t>
  </si>
  <si>
    <t>Demontáž nástřešního žlabu do suti</t>
  </si>
  <si>
    <t>-2091924802</t>
  </si>
  <si>
    <t>218</t>
  </si>
  <si>
    <t>766006</t>
  </si>
  <si>
    <t>D+M promítací plátno rolovací elektr. ovládané vč. Al schránky  v 1NP 3000/2500mm s reflexní vrstvou-neoceňovat</t>
  </si>
  <si>
    <t>-2037461280</t>
  </si>
  <si>
    <t>"schema Os06"  1</t>
  </si>
  <si>
    <t>219</t>
  </si>
  <si>
    <t>766007</t>
  </si>
  <si>
    <t>dtto,avšak vel. 5000/2800mm s reflexní vrstvou  neoceňovat</t>
  </si>
  <si>
    <t>1629095493</t>
  </si>
  <si>
    <t>"schema Os07"  1</t>
  </si>
  <si>
    <t>220</t>
  </si>
  <si>
    <t>766008</t>
  </si>
  <si>
    <t xml:space="preserve">Úprava stěny ve stylu "Chytrá zeď"  vč. podkl. vrstev a nátěrových hmot vel. 5,4x3,0m ve 2NP </t>
  </si>
  <si>
    <t>-1412325405</t>
  </si>
  <si>
    <t>"schema Os09"   1+1</t>
  </si>
  <si>
    <t>221</t>
  </si>
  <si>
    <t>766009</t>
  </si>
  <si>
    <t xml:space="preserve">D+M skládací interierová stěna v provedení dřevo-hliník </t>
  </si>
  <si>
    <t>1266795943</t>
  </si>
  <si>
    <t>"schema Os10"   5,4*3,0</t>
  </si>
  <si>
    <t>222</t>
  </si>
  <si>
    <t>766011</t>
  </si>
  <si>
    <t>D+M zatemňovací roleta vč. schránky  a vodících lišt vč. elektropohonu  neoceňovat</t>
  </si>
  <si>
    <t>-1060815709</t>
  </si>
  <si>
    <t>"schema Os11,Os12"  1,5*1,2+3,2*1,2</t>
  </si>
  <si>
    <t>223</t>
  </si>
  <si>
    <t>766012</t>
  </si>
  <si>
    <t xml:space="preserve">D+M zastíňovací roleta vč. elektropohonu </t>
  </si>
  <si>
    <t>-551859290</t>
  </si>
  <si>
    <t>"schema Os13-Os15"   3,3*2,3*4+2,5*1,8+1,7*2,3</t>
  </si>
  <si>
    <t>224</t>
  </si>
  <si>
    <t>766013</t>
  </si>
  <si>
    <t>D+M magnetická nástěnka zavěšená na stěnu  vel. 3600/1200mm neoceňovat</t>
  </si>
  <si>
    <t>-1872818054</t>
  </si>
  <si>
    <t>"schema Os16"   1</t>
  </si>
  <si>
    <t>225</t>
  </si>
  <si>
    <t>766014</t>
  </si>
  <si>
    <t>dtto,avšak vel. 1700/1200mm  neoceňovat</t>
  </si>
  <si>
    <t>682872006</t>
  </si>
  <si>
    <t>"schema Os17"  1</t>
  </si>
  <si>
    <t>226</t>
  </si>
  <si>
    <t>766015</t>
  </si>
  <si>
    <t xml:space="preserve">D+M vybavení WC ženy nerez </t>
  </si>
  <si>
    <t>-513346080</t>
  </si>
  <si>
    <t>"schema Os18"   1</t>
  </si>
  <si>
    <t>227</t>
  </si>
  <si>
    <t>766016</t>
  </si>
  <si>
    <t>D+M vybavení WC muži nerez</t>
  </si>
  <si>
    <t>1205791276</t>
  </si>
  <si>
    <t>"schema Os19"  1</t>
  </si>
  <si>
    <t>228</t>
  </si>
  <si>
    <t>766017</t>
  </si>
  <si>
    <t>D+M půdní schody termo vel. 1400/700mm vč. madla pro výšku 3550mm  materiál kov</t>
  </si>
  <si>
    <t>1697868482</t>
  </si>
  <si>
    <t>"schema Os20"   1</t>
  </si>
  <si>
    <t>229</t>
  </si>
  <si>
    <t>766018</t>
  </si>
  <si>
    <t>D+M okna zdvojená zasklená sklem čirým vč. vnitřního parapetu dřevěného šířky 550-600mm kování mosaz 1200/525mm</t>
  </si>
  <si>
    <t>-1772666340</t>
  </si>
  <si>
    <t>"schema Fo01"   7</t>
  </si>
  <si>
    <t>230</t>
  </si>
  <si>
    <t>766019</t>
  </si>
  <si>
    <t>dtto,avšak 750/525mm</t>
  </si>
  <si>
    <t>646950106</t>
  </si>
  <si>
    <t>"schema Fo02"   2</t>
  </si>
  <si>
    <t>231</t>
  </si>
  <si>
    <t>766020</t>
  </si>
  <si>
    <t xml:space="preserve">D+M okna špaletová zasklení izolačním dvojsklem vč. vnitřního parapetu  kování mosaz </t>
  </si>
  <si>
    <t>-647157865</t>
  </si>
  <si>
    <t>"schema Fo03-Fo06"   1,45*2,15*11+1,45*2,9+1,0*1,65+1,0*1,65*5</t>
  </si>
  <si>
    <t>232</t>
  </si>
  <si>
    <t>766021</t>
  </si>
  <si>
    <t xml:space="preserve">Repase - dřevěné vstupní dveře dřevěné masivní částečně prosklené sklo čiré  1380/2690mm </t>
  </si>
  <si>
    <t>452378715</t>
  </si>
  <si>
    <t>"schema Fo07"   1</t>
  </si>
  <si>
    <t>233</t>
  </si>
  <si>
    <t>766022</t>
  </si>
  <si>
    <t xml:space="preserve">D+M vstupní dveře masivní dubové z 1/3 zasklené sklem čirým bezpečnostním kování mosaz  vel. 1300/1950mm </t>
  </si>
  <si>
    <t>-2020284907</t>
  </si>
  <si>
    <t>"schema Fo08"   1</t>
  </si>
  <si>
    <t>234</t>
  </si>
  <si>
    <t>766023</t>
  </si>
  <si>
    <t xml:space="preserve">D+M okna dřevěná jednokřídlová pevně zasklená ve vikýři sklo čiré 1400/800mm </t>
  </si>
  <si>
    <t>769327887</t>
  </si>
  <si>
    <t>"schema č.Fo09"   4</t>
  </si>
  <si>
    <t>235</t>
  </si>
  <si>
    <t>766024</t>
  </si>
  <si>
    <t xml:space="preserve">D+M dveře dřevěné masiv dub 2kř. s nadsvětlíkem prosklení bezpečnostním sklem vč. kování mosaz 1400/2500mm </t>
  </si>
  <si>
    <t>-221164420</t>
  </si>
  <si>
    <t>"schema Dv01"   1</t>
  </si>
  <si>
    <t>236</t>
  </si>
  <si>
    <t>766025</t>
  </si>
  <si>
    <t xml:space="preserve">D+M dveře vnitřní dřevěné plné hladké do ocelové zárubně vč. kování mosaz 900-700/1970mm </t>
  </si>
  <si>
    <t>556801532</t>
  </si>
  <si>
    <t>"schema Dv03-DV06"  8</t>
  </si>
  <si>
    <t>237</t>
  </si>
  <si>
    <t>766026</t>
  </si>
  <si>
    <t xml:space="preserve">D+M střešní výlez plný z dřevěné masivní konstrukce 600*600mm vč. oplechování Cu plechem a nátěru </t>
  </si>
  <si>
    <t>-678848321</t>
  </si>
  <si>
    <t>"schema Os23"   1</t>
  </si>
  <si>
    <t>238</t>
  </si>
  <si>
    <t>766027</t>
  </si>
  <si>
    <t xml:space="preserve">D+M dveře vnitřní dřevěné 1kř. plné kazetové vč. obložkové zárubně a kování  1100/2330mm </t>
  </si>
  <si>
    <t>-231840469</t>
  </si>
  <si>
    <t>"schema Dv02"   4</t>
  </si>
  <si>
    <t>239</t>
  </si>
  <si>
    <t>998766202</t>
  </si>
  <si>
    <t>Přesun hmot procentní pro konstrukce truhlářské v objektech v do 12 m</t>
  </si>
  <si>
    <t>-747042430</t>
  </si>
  <si>
    <t>767</t>
  </si>
  <si>
    <t>Konstrukce zámečnické</t>
  </si>
  <si>
    <t>240</t>
  </si>
  <si>
    <t>767001</t>
  </si>
  <si>
    <t xml:space="preserve">D+M masivní dubové madlo vč. konzol a nátěrů </t>
  </si>
  <si>
    <t>bm</t>
  </si>
  <si>
    <t>-546296722</t>
  </si>
  <si>
    <t>"schema Zv01"   2,7+1,8</t>
  </si>
  <si>
    <t>241</t>
  </si>
  <si>
    <t>767002</t>
  </si>
  <si>
    <t xml:space="preserve">D+M schodišťové zábradlí -replika původního  svařenec ocelových prutů vč. masivního dubového madla délka 3,7m výška 100cm vč. nátěrů </t>
  </si>
  <si>
    <t>10769860</t>
  </si>
  <si>
    <t>"schema Zv02"   3,7</t>
  </si>
  <si>
    <t>242</t>
  </si>
  <si>
    <t>767003</t>
  </si>
  <si>
    <t xml:space="preserve">D+M sjezdová rampa se zavěšenými schody  pomocí ok a háků povrch žárové zinkování </t>
  </si>
  <si>
    <t>kg</t>
  </si>
  <si>
    <t>662775775</t>
  </si>
  <si>
    <t>"schema Zv03"   85,0</t>
  </si>
  <si>
    <t>243</t>
  </si>
  <si>
    <t>767004</t>
  </si>
  <si>
    <t xml:space="preserve">D+M okenní mříže z ocel. prutů 15/15mm vč. kotvení a nátěrů  vel. 1150/750mm </t>
  </si>
  <si>
    <t>-1370122938</t>
  </si>
  <si>
    <t>"schema Zv04"   21,0*6</t>
  </si>
  <si>
    <t>244</t>
  </si>
  <si>
    <t>767005</t>
  </si>
  <si>
    <t xml:space="preserve">dtto,avšak vel. 700/750mm </t>
  </si>
  <si>
    <t>-1221034685</t>
  </si>
  <si>
    <t>"schema Zv05"   11,0*2</t>
  </si>
  <si>
    <t>245</t>
  </si>
  <si>
    <t>767006</t>
  </si>
  <si>
    <t>D+M dveřní mříž v ocelovém rámu  z jakl. profilů výplŇ ocelové pruty 15/15mm vel. 1200/1950mm  vč. nátěru</t>
  </si>
  <si>
    <t>1130070035</t>
  </si>
  <si>
    <t>"schema Zv06"   105,0</t>
  </si>
  <si>
    <t>246</t>
  </si>
  <si>
    <t>767007</t>
  </si>
  <si>
    <t xml:space="preserve">D+M trubkové zábradlí z trubek 50/3mm a 30/3mm povrchová úprava smáčení v rozpáleném oleji délka 5050mm výška 900mm </t>
  </si>
  <si>
    <t>1740932879</t>
  </si>
  <si>
    <t>"schema Zv07"   85,0</t>
  </si>
  <si>
    <t>247</t>
  </si>
  <si>
    <t>767008</t>
  </si>
  <si>
    <t>Oprava zábradlí na opěrné zídce -přebroušení,odmaštění a syntet. nátěr  délka 13,0m</t>
  </si>
  <si>
    <t>1404320236</t>
  </si>
  <si>
    <t>"schema Zv08"   1</t>
  </si>
  <si>
    <t>248</t>
  </si>
  <si>
    <t>767009</t>
  </si>
  <si>
    <t xml:space="preserve">D+M větrací mřížky na fasádě vel. 20/20-20/30cm z poplast. plechu </t>
  </si>
  <si>
    <t>-1416280242</t>
  </si>
  <si>
    <t>"schema Zv09"   4</t>
  </si>
  <si>
    <t>249</t>
  </si>
  <si>
    <t>767010</t>
  </si>
  <si>
    <t xml:space="preserve">Replika původní odvětrávací hlavice DN 125mm </t>
  </si>
  <si>
    <t>-1846414544</t>
  </si>
  <si>
    <t>"schema Os24"   1</t>
  </si>
  <si>
    <t>250</t>
  </si>
  <si>
    <t>767134831</t>
  </si>
  <si>
    <t>Demontáž obložení stěn lamelami Feal</t>
  </si>
  <si>
    <t>547730631</t>
  </si>
  <si>
    <t>"1NP" (5,25+5,25*2+5,25*2+5,25)*3,1-1,45*2,15*4</t>
  </si>
  <si>
    <t>"2NP" (5,25*2+5,4*4+4,54)*3,1-1,39*2,15*4-0,8*1,97*2</t>
  </si>
  <si>
    <t>251</t>
  </si>
  <si>
    <t>767135831</t>
  </si>
  <si>
    <t>Demontáž roštu pro oplechování příček z lamel</t>
  </si>
  <si>
    <t>807170002</t>
  </si>
  <si>
    <t>252</t>
  </si>
  <si>
    <t>767161811</t>
  </si>
  <si>
    <t xml:space="preserve">Demontáž zábradlí rovného rozebíratelného hmotnosti 1m zábradlí do 20 kg  pro zpětné využití </t>
  </si>
  <si>
    <t>-1907298358</t>
  </si>
  <si>
    <t>11,2+1,5</t>
  </si>
  <si>
    <t>253</t>
  </si>
  <si>
    <t>767581802</t>
  </si>
  <si>
    <t>Demontáž podhledu lamel</t>
  </si>
  <si>
    <t>196100345</t>
  </si>
  <si>
    <t>"1NP" 5,25*5,25+5,25*5,25</t>
  </si>
  <si>
    <t>"2NP" 5,4*5,4+4,54*5,4</t>
  </si>
  <si>
    <t>254</t>
  </si>
  <si>
    <t>767582800</t>
  </si>
  <si>
    <t>Demontáž roštu podhledu</t>
  </si>
  <si>
    <t>-1720903378</t>
  </si>
  <si>
    <t>255</t>
  </si>
  <si>
    <t>767590830</t>
  </si>
  <si>
    <t>Demontáž podlah zdvojených - desek</t>
  </si>
  <si>
    <t>1616121275</t>
  </si>
  <si>
    <t>"1NP" 11,2*5,25+5,25*5,25</t>
  </si>
  <si>
    <t>"2NP" 11,2*5,4+4,51*5,25+2,15*5,25</t>
  </si>
  <si>
    <t>256</t>
  </si>
  <si>
    <t>767590840</t>
  </si>
  <si>
    <t>Demontáž podlah zdvojených - nosného roštu</t>
  </si>
  <si>
    <t>-572955467</t>
  </si>
  <si>
    <t>257</t>
  </si>
  <si>
    <t>998767202</t>
  </si>
  <si>
    <t>Přesun hmot procentní pro zámečnické konstrukce v objektech v do 12 m</t>
  </si>
  <si>
    <t>1983468524</t>
  </si>
  <si>
    <t>771</t>
  </si>
  <si>
    <t>Podlahy z dlaždic</t>
  </si>
  <si>
    <t>258</t>
  </si>
  <si>
    <t>771001</t>
  </si>
  <si>
    <t xml:space="preserve">D+M keramická dlažba do tmelu vč. soklíku tl.15mm -replika </t>
  </si>
  <si>
    <t>-684892848</t>
  </si>
  <si>
    <t>"místn. č.001b"  13,35*1,1</t>
  </si>
  <si>
    <t>259</t>
  </si>
  <si>
    <t>771002</t>
  </si>
  <si>
    <t xml:space="preserve">Oprava povrchu podest a podlahy mozaikové keramické dlažby -penetrace a očištění s 50% náhradou za novou </t>
  </si>
  <si>
    <t>-850578460</t>
  </si>
  <si>
    <t>"místn. č.102"  9,4</t>
  </si>
  <si>
    <t>"místn. č.201"   11,74</t>
  </si>
  <si>
    <t>260</t>
  </si>
  <si>
    <t>771574113</t>
  </si>
  <si>
    <t>Montáž podlah keramických režných hladkých lepených flexibilním lepidlem do 12 ks/m2 vč. soklíků</t>
  </si>
  <si>
    <t>-1071421756</t>
  </si>
  <si>
    <t>"místn.č.002,003"   (5,99+10,84)*1,1</t>
  </si>
  <si>
    <t>261</t>
  </si>
  <si>
    <t>597614080</t>
  </si>
  <si>
    <t>dlaždice keramické slinuté neglazované mrazuvzdorné  29,8 x 29,8 x 0,9 cm</t>
  </si>
  <si>
    <t>-1918200780</t>
  </si>
  <si>
    <t>18,513*1,1 'Přepočtené koeficientem množství</t>
  </si>
  <si>
    <t>262</t>
  </si>
  <si>
    <t>771591111</t>
  </si>
  <si>
    <t>Podlahy penetrace podkladu</t>
  </si>
  <si>
    <t>346886115</t>
  </si>
  <si>
    <t>"místn. č.002-006"(5,99+10,84+3,54+5,13+26,72)*1,1</t>
  </si>
  <si>
    <t>"místn. č.104,105"   28,36+57,22</t>
  </si>
  <si>
    <t>263</t>
  </si>
  <si>
    <t>771990111</t>
  </si>
  <si>
    <t>Vyrovnání podkladu samonivelační stěrkou tl 4 mm pevnosti 15 Mpa</t>
  </si>
  <si>
    <t>1522544639</t>
  </si>
  <si>
    <t>"místn. č.002,003"  18,513</t>
  </si>
  <si>
    <t>"místn. č.004,005,006"(3,54+5,13+26,72)*1,1</t>
  </si>
  <si>
    <t>264</t>
  </si>
  <si>
    <t>998771202</t>
  </si>
  <si>
    <t>Přesun hmot procentní pro podlahy z dlaždic v objektech v do 12 m</t>
  </si>
  <si>
    <t>-810961457</t>
  </si>
  <si>
    <t>775</t>
  </si>
  <si>
    <t>Podlahy skládané</t>
  </si>
  <si>
    <t>265</t>
  </si>
  <si>
    <t>775511411</t>
  </si>
  <si>
    <t>Podlahy z vlysů lepených, tl do 22 mm, š do 50 mm, dl do 300 mm, dub I vč.olištování</t>
  </si>
  <si>
    <t>1042998553</t>
  </si>
  <si>
    <t>"místn. č.104,202,203"  (28,36+3,28+90,81)*1,05</t>
  </si>
  <si>
    <t>266</t>
  </si>
  <si>
    <t>775591193</t>
  </si>
  <si>
    <t>Montáž podložky termoizolační pro plovoucí podlahy</t>
  </si>
  <si>
    <t>10533470</t>
  </si>
  <si>
    <t>"místn. č.201"  11,74</t>
  </si>
  <si>
    <t>267</t>
  </si>
  <si>
    <t>611553510</t>
  </si>
  <si>
    <t>podložka (Mirelon) pěnová 3 mm</t>
  </si>
  <si>
    <t>-380473263</t>
  </si>
  <si>
    <t>268</t>
  </si>
  <si>
    <t>775591411</t>
  </si>
  <si>
    <t>Podlahy dřevěné, nátěr olejem a voskování</t>
  </si>
  <si>
    <t>2124976799</t>
  </si>
  <si>
    <t>269</t>
  </si>
  <si>
    <t>998775202</t>
  </si>
  <si>
    <t>Přesun hmot procentní pro podlahy dřevěné v objektech v do 12 m</t>
  </si>
  <si>
    <t>-181482833</t>
  </si>
  <si>
    <t>776</t>
  </si>
  <si>
    <t>Podlahy povlakové</t>
  </si>
  <si>
    <t>270</t>
  </si>
  <si>
    <t>776111115</t>
  </si>
  <si>
    <t>Broušení podkladu povlakových podlah před litím stěrky</t>
  </si>
  <si>
    <t>1554286855</t>
  </si>
  <si>
    <t>1,13*16*0,45*3+1,15*1,15*3</t>
  </si>
  <si>
    <t>271</t>
  </si>
  <si>
    <t>776201813</t>
  </si>
  <si>
    <t>Demontáž lepených povlakových podlah strojně</t>
  </si>
  <si>
    <t>-405875951</t>
  </si>
  <si>
    <t>"1PP"  4,975*5,25+3,7*3,7+1,625*1,3+5,25*5,25</t>
  </si>
  <si>
    <t>"1NP" 11,2*5,25+5,25*5,25+5,25*3,9</t>
  </si>
  <si>
    <t>"2NP" 11,2*8,25+5,25*5,25+5,25*2,0++1,8*2,5</t>
  </si>
  <si>
    <t>272</t>
  </si>
  <si>
    <t>776211131</t>
  </si>
  <si>
    <t>Lepení textilních pásů tkaných vč. olištování</t>
  </si>
  <si>
    <t>1609152824</t>
  </si>
  <si>
    <t>"místn. č.006"   26,72*1,05</t>
  </si>
  <si>
    <t>273</t>
  </si>
  <si>
    <t>697510600</t>
  </si>
  <si>
    <t>koberec zátěž. vpich., role š.2m,vlákno 100%Polyamide 540g/m2, zátěž 33Extrem robust, útlum 21dB, Bfl S1, R ≤ 100MΩ</t>
  </si>
  <si>
    <t>-1947881954</t>
  </si>
  <si>
    <t>28,056*1,1 'Přepočtené koeficientem množství</t>
  </si>
  <si>
    <t>274</t>
  </si>
  <si>
    <t>776251211</t>
  </si>
  <si>
    <t>Lepení čtverců z přírodního linolea (marmolea) standardním lepidlem vč. soklíků</t>
  </si>
  <si>
    <t>-611679525</t>
  </si>
  <si>
    <t>"místn. č.105"  57,22</t>
  </si>
  <si>
    <t>275</t>
  </si>
  <si>
    <t>284110720</t>
  </si>
  <si>
    <t>linoleum přírodní ze 100% dřevité moučky, tl. 2,50 mm, čtverce 330x330, Topshield, zátěž 32/41, R9, Cfl S1</t>
  </si>
  <si>
    <t>964319970</t>
  </si>
  <si>
    <t>57,22*1,1 'Přepočtené koeficientem množství</t>
  </si>
  <si>
    <t>276</t>
  </si>
  <si>
    <t>776251411</t>
  </si>
  <si>
    <t>Spoj podlah z přírodního linolea (marmolea) svařováním za tepla</t>
  </si>
  <si>
    <t>-1001919063</t>
  </si>
  <si>
    <t>57,22*0,7</t>
  </si>
  <si>
    <t>277</t>
  </si>
  <si>
    <t>776301812</t>
  </si>
  <si>
    <t>Odstranění lepených podlahovin s podložkou ze schodišťových stupňů</t>
  </si>
  <si>
    <t>-1217269878</t>
  </si>
  <si>
    <t>1,13*16*3</t>
  </si>
  <si>
    <t>278</t>
  </si>
  <si>
    <t>998776202</t>
  </si>
  <si>
    <t>Přesun hmot procentní pro podlahy povlakové v objektech v do 12 m</t>
  </si>
  <si>
    <t>334680142</t>
  </si>
  <si>
    <t>777</t>
  </si>
  <si>
    <t>Podlahy lité</t>
  </si>
  <si>
    <t>279</t>
  </si>
  <si>
    <t>777510041</t>
  </si>
  <si>
    <t>Podlahy ze stěrky epoxidové Sikafloor 261 systém tl 4 mm</t>
  </si>
  <si>
    <t>-1735587620</t>
  </si>
  <si>
    <t>"schody a podesta do 1NP"  9,459</t>
  </si>
  <si>
    <t>"místn. č.007"   35,82*1,1</t>
  </si>
  <si>
    <t>280</t>
  </si>
  <si>
    <t>998777202</t>
  </si>
  <si>
    <t>Přesun hmot procentní pro podlahy lité v objektech v do 12 m</t>
  </si>
  <si>
    <t>1648952858</t>
  </si>
  <si>
    <t>781</t>
  </si>
  <si>
    <t>Dokončovací práce - obklady</t>
  </si>
  <si>
    <t>281</t>
  </si>
  <si>
    <t>781003</t>
  </si>
  <si>
    <t xml:space="preserve">Repase schodiště z 1NP do 2NP-ošetření dlažby -pravděpodobně žula  podest a stupňů  penetrace a očištění povrchu </t>
  </si>
  <si>
    <t>-1061776401</t>
  </si>
  <si>
    <t>"skladba P07"   1</t>
  </si>
  <si>
    <t>282</t>
  </si>
  <si>
    <t>781491011</t>
  </si>
  <si>
    <t>Montáž zrcadel plochy do 1 m2 lepených silikonovým tmelem na podkladní omítku</t>
  </si>
  <si>
    <t>-595129677</t>
  </si>
  <si>
    <t>"WC ženy"  0,6*0,5</t>
  </si>
  <si>
    <t>"WC muži"  0,6*0,5</t>
  </si>
  <si>
    <t>283</t>
  </si>
  <si>
    <t>634651240</t>
  </si>
  <si>
    <t>zrcadlo nemontované čiré tl. 4 mm, max. rozměr 3210 x 2250 mm</t>
  </si>
  <si>
    <t>-95116066</t>
  </si>
  <si>
    <t>0,6*1,1 'Přepočtené koeficientem množství</t>
  </si>
  <si>
    <t>284</t>
  </si>
  <si>
    <t>998781202</t>
  </si>
  <si>
    <t>Přesun hmot procentní pro obklady keramické v objektech v do 12 m</t>
  </si>
  <si>
    <t>2143135227</t>
  </si>
  <si>
    <t>783</t>
  </si>
  <si>
    <t>Dokončovací práce - nátěry</t>
  </si>
  <si>
    <t>285</t>
  </si>
  <si>
    <t>783001</t>
  </si>
  <si>
    <t xml:space="preserve">Uzavírací nátěr betonových povrchů </t>
  </si>
  <si>
    <t>-1419854821</t>
  </si>
  <si>
    <t>"místn. č.004,005"  (3,54+5,13)*1,1</t>
  </si>
  <si>
    <t>286</t>
  </si>
  <si>
    <t>783301311</t>
  </si>
  <si>
    <t>Odmaštění zámečnických konstrukcí vodou ředitelným odmašťovačem</t>
  </si>
  <si>
    <t>-1509374768</t>
  </si>
  <si>
    <t>"zárubně"  1,2*12</t>
  </si>
  <si>
    <t>287</t>
  </si>
  <si>
    <t>783314101</t>
  </si>
  <si>
    <t>Základní jednonásobný syntetický nátěr zámečnických konstrukcí</t>
  </si>
  <si>
    <t>131776874</t>
  </si>
  <si>
    <t>288</t>
  </si>
  <si>
    <t>783317101</t>
  </si>
  <si>
    <t>Krycí jednonásobný syntetický standardní nátěr zámečnických konstrukcí</t>
  </si>
  <si>
    <t>1460091024</t>
  </si>
  <si>
    <t>289</t>
  </si>
  <si>
    <t>783813131</t>
  </si>
  <si>
    <t>Penetrační syntetický nátěr hladkých, tenkovrstvých zrnitých a štukových omítek</t>
  </si>
  <si>
    <t>626575105</t>
  </si>
  <si>
    <t>"místn. č.004"  (1,835+1,93)*2*1,5-0,8*1,5</t>
  </si>
  <si>
    <t>290</t>
  </si>
  <si>
    <t>783813141</t>
  </si>
  <si>
    <t>Penetrační syntetický nátěr lícového zdiva</t>
  </si>
  <si>
    <t>1235324589</t>
  </si>
  <si>
    <t>291</t>
  </si>
  <si>
    <t>783817421</t>
  </si>
  <si>
    <t>Krycí dvojnásobný syntetický nátěr hladkých, zrnitých tenkovrstvých nebo štukových omítek</t>
  </si>
  <si>
    <t>-302408290</t>
  </si>
  <si>
    <t>784</t>
  </si>
  <si>
    <t>Dokončovací práce - malby a tapety</t>
  </si>
  <si>
    <t>292</t>
  </si>
  <si>
    <t>784121001</t>
  </si>
  <si>
    <t>Oškrabání malby v mísnostech výšky do 3,80 m</t>
  </si>
  <si>
    <t>-1288400898</t>
  </si>
  <si>
    <t>883,806*0,5+227,51*0,3</t>
  </si>
  <si>
    <t>293</t>
  </si>
  <si>
    <t>784181101</t>
  </si>
  <si>
    <t>Základní akrylátová jednonásobná penetrace podkladu v místnostech výšky do 3,80m</t>
  </si>
  <si>
    <t>-2101742625</t>
  </si>
  <si>
    <t>908,206+291,58+227,51</t>
  </si>
  <si>
    <t>294</t>
  </si>
  <si>
    <t>784221101</t>
  </si>
  <si>
    <t>Dvojnásobné bílé malby  ze směsí za sucha dobře otěruvzdorných v místnostech do 3,80 m</t>
  </si>
  <si>
    <t>-823291156</t>
  </si>
  <si>
    <t>Práce a dodávky M</t>
  </si>
  <si>
    <t>21-M</t>
  </si>
  <si>
    <t>Elektromontáže</t>
  </si>
  <si>
    <t>295</t>
  </si>
  <si>
    <t>210001</t>
  </si>
  <si>
    <t>D+M rozvody elektro vč. svítidel -viz samost. rozpočet a VV v projektu EI</t>
  </si>
  <si>
    <t>614419768</t>
  </si>
  <si>
    <t>296</t>
  </si>
  <si>
    <t>210002</t>
  </si>
  <si>
    <t xml:space="preserve">Příplatek za osvětlovací těleso u vstupu  materiál Cu +sklo </t>
  </si>
  <si>
    <t>716092262</t>
  </si>
  <si>
    <t>"schema Os21"   1</t>
  </si>
  <si>
    <t>24-M</t>
  </si>
  <si>
    <t>Montáže vzduchotechnických zařízení</t>
  </si>
  <si>
    <t>297</t>
  </si>
  <si>
    <t>240001</t>
  </si>
  <si>
    <t xml:space="preserve">D+M rozvody vzduchotechniky-větrání </t>
  </si>
  <si>
    <t>-1559815069</t>
  </si>
  <si>
    <t>25-M</t>
  </si>
  <si>
    <t xml:space="preserve">Slaboprodé rozvody </t>
  </si>
  <si>
    <t>298</t>
  </si>
  <si>
    <t>250001</t>
  </si>
  <si>
    <t>D+M rozvody SLP,datové soubory</t>
  </si>
  <si>
    <t>-1237119180</t>
  </si>
  <si>
    <t>VRN</t>
  </si>
  <si>
    <t>Vedlejší rozpočtové náklady</t>
  </si>
  <si>
    <t>VRN1</t>
  </si>
  <si>
    <t>Průzkumné, geodetické a projektové práce</t>
  </si>
  <si>
    <t>299</t>
  </si>
  <si>
    <t>012002000</t>
  </si>
  <si>
    <t xml:space="preserve">Geodetické práce-vytýčení stavby a inž. sítí </t>
  </si>
  <si>
    <t>soubor</t>
  </si>
  <si>
    <t>1024</t>
  </si>
  <si>
    <t>149615985</t>
  </si>
  <si>
    <t>300</t>
  </si>
  <si>
    <t>013002000</t>
  </si>
  <si>
    <t>Projektové práce-dokumentace skutečného provedení stavební části</t>
  </si>
  <si>
    <t>-424065676</t>
  </si>
  <si>
    <t>VRN3</t>
  </si>
  <si>
    <t>Zařízení staveniště</t>
  </si>
  <si>
    <t>301</t>
  </si>
  <si>
    <t>031002000</t>
  </si>
  <si>
    <t>Související práce pro zařízení staveniště-ochrana prvků uvnitř budova -památkově chráněný objekt</t>
  </si>
  <si>
    <t>-894887740</t>
  </si>
  <si>
    <t>302</t>
  </si>
  <si>
    <t>032002000</t>
  </si>
  <si>
    <t>Vybavení staveniště</t>
  </si>
  <si>
    <t>-1883588759</t>
  </si>
  <si>
    <t>303</t>
  </si>
  <si>
    <t>033002000</t>
  </si>
  <si>
    <t>Připojení staveniště na inženýrské sítě-voda,elektro</t>
  </si>
  <si>
    <t>-1596946570</t>
  </si>
  <si>
    <t>304</t>
  </si>
  <si>
    <t>034002000</t>
  </si>
  <si>
    <t xml:space="preserve">Zabezpečení staveniště-provizorní oplocení,výkopové práce,doskočiště skoku do dálky </t>
  </si>
  <si>
    <t>441083677</t>
  </si>
  <si>
    <t>305</t>
  </si>
  <si>
    <t>035002000</t>
  </si>
  <si>
    <t>Pronájmy ploch, objektů-výměra 767m2, doba 3 měsíce</t>
  </si>
  <si>
    <t>-1852679467</t>
  </si>
  <si>
    <t>306</t>
  </si>
  <si>
    <t>039002000</t>
  </si>
  <si>
    <t>Zrušení zařízení staveniště</t>
  </si>
  <si>
    <t>981797077</t>
  </si>
  <si>
    <t>HK-GKT 2 - SO-02-Drobné a udržovací práce na parc. č.186/3</t>
  </si>
  <si>
    <t xml:space="preserve">    712 - Povlakové krytiny</t>
  </si>
  <si>
    <t>121101102</t>
  </si>
  <si>
    <t>Sejmutí ornice s přemístěním na vzdálenost do 100 m</t>
  </si>
  <si>
    <t>-1738157045</t>
  </si>
  <si>
    <t>200,0*0,1</t>
  </si>
  <si>
    <t>122101102</t>
  </si>
  <si>
    <t>Odkopávky a prokopávky nezapažené v hornině tř. 1 a 2 objem do 1000 m3</t>
  </si>
  <si>
    <t>80197257</t>
  </si>
  <si>
    <t>"úprava terénu po skončení stavby"  400,0*0,3</t>
  </si>
  <si>
    <t>133201101</t>
  </si>
  <si>
    <t>Hloubení šachet v hornině tř. 3 objemu do 100 m3</t>
  </si>
  <si>
    <t>499628684</t>
  </si>
  <si>
    <t>0,3*0,3*0,6*16</t>
  </si>
  <si>
    <t>"pro nosné sloupy rolovací plachty"  0,5*0,5*0,9*4</t>
  </si>
  <si>
    <t>162601102</t>
  </si>
  <si>
    <t>Vodorovné přemístění do 5000 m výkopku/sypaniny z horniny tř. 1 až 4</t>
  </si>
  <si>
    <t>1606167426</t>
  </si>
  <si>
    <t>482671184</t>
  </si>
  <si>
    <t>1,764</t>
  </si>
  <si>
    <t>-1062605382</t>
  </si>
  <si>
    <t>167101102</t>
  </si>
  <si>
    <t>Nakládání výkopku z hornin tř. 1 až 4 přes 100 m3</t>
  </si>
  <si>
    <t>-1005610042</t>
  </si>
  <si>
    <t>-225940919</t>
  </si>
  <si>
    <t>1116694681</t>
  </si>
  <si>
    <t>531410309</t>
  </si>
  <si>
    <t>120,0*1,8</t>
  </si>
  <si>
    <t>-879687685</t>
  </si>
  <si>
    <t>1,764*1,8</t>
  </si>
  <si>
    <t>175001</t>
  </si>
  <si>
    <t xml:space="preserve">Odborná údržba původních dřevin ,renovace zatravněné plochy ,úprava záhonů </t>
  </si>
  <si>
    <t>-205888700</t>
  </si>
  <si>
    <t>175002</t>
  </si>
  <si>
    <t xml:space="preserve">Oprava stávajícího oplocení </t>
  </si>
  <si>
    <t>-1953079784</t>
  </si>
  <si>
    <t>"betonová podezdívka a ocelová plotová pole"   20,0</t>
  </si>
  <si>
    <t>181301101</t>
  </si>
  <si>
    <t>Rozprostření ornice tl vrstvy do 100 mm pl do 500 m2 v rovině nebo ve svahu do 1:5</t>
  </si>
  <si>
    <t>-728932365</t>
  </si>
  <si>
    <t>005724100</t>
  </si>
  <si>
    <t>osivo směs travní parková</t>
  </si>
  <si>
    <t>-2042502149</t>
  </si>
  <si>
    <t>275313611</t>
  </si>
  <si>
    <t>Základové patky z betonu tř. C 16/20</t>
  </si>
  <si>
    <t>-1962552561</t>
  </si>
  <si>
    <t>1,764*1,035</t>
  </si>
  <si>
    <t>-319730278</t>
  </si>
  <si>
    <t>"chodníček"  15,0</t>
  </si>
  <si>
    <t>"dřevěné přístavky"  6,4*4,5+3,1*2,25</t>
  </si>
  <si>
    <t>596211110</t>
  </si>
  <si>
    <t>Kladení zámkové dlažby komunikací pro pěší tl 60 mm skupiny A pl do 50 m2</t>
  </si>
  <si>
    <t>-1523932976</t>
  </si>
  <si>
    <t>"dřevěné přístavky"  35,775</t>
  </si>
  <si>
    <t>592453040</t>
  </si>
  <si>
    <t>dlažba se zámkem BEST-BEATON 20x16,5x6 cm přírodní</t>
  </si>
  <si>
    <t>870670907</t>
  </si>
  <si>
    <t>50,775*1,05</t>
  </si>
  <si>
    <t>596811120</t>
  </si>
  <si>
    <t>Kladení betonové dlažby komunikací pro pěší do lože z kameniva vel do 0,09 m2 plochy do 50 m2</t>
  </si>
  <si>
    <t>1342989488</t>
  </si>
  <si>
    <t>592453100</t>
  </si>
  <si>
    <t>dlažba desková betonováhladká HBB 30x30x3,5 cm přírodní</t>
  </si>
  <si>
    <t>-1998316225</t>
  </si>
  <si>
    <t>21,6*1,05</t>
  </si>
  <si>
    <t>635111242</t>
  </si>
  <si>
    <t>Násyp pod podlahy z hrubého kameniva 16-32 se zhutněním</t>
  </si>
  <si>
    <t>-1319403372</t>
  </si>
  <si>
    <t>"vyrovnání terénu v půdoryse terasy"   10,0*1,0*0,1</t>
  </si>
  <si>
    <t>919726121</t>
  </si>
  <si>
    <t>Geotextilie pro ochranu, separaci a filtraci netkaná měrná hmotnost do 200 g/m2</t>
  </si>
  <si>
    <t>852998066</t>
  </si>
  <si>
    <t>10,0*10,0*1,1</t>
  </si>
  <si>
    <t>981011111</t>
  </si>
  <si>
    <t>Demolice budov dřevěných jednostranně obitých postupným rozebíráním</t>
  </si>
  <si>
    <t>-1538672994</t>
  </si>
  <si>
    <t>6,4*4,5*2,25</t>
  </si>
  <si>
    <t>997013111</t>
  </si>
  <si>
    <t>Vnitrostaveništní doprava suti a vybouraných hmot pro budovy v do 6 m s použitím mechanizace</t>
  </si>
  <si>
    <t>-479988257</t>
  </si>
  <si>
    <t>-1646105828</t>
  </si>
  <si>
    <t>1839833690</t>
  </si>
  <si>
    <t>2,527*9</t>
  </si>
  <si>
    <t>1035117036</t>
  </si>
  <si>
    <t>998011001</t>
  </si>
  <si>
    <t>Přesun hmot pro budovy zděné v do 6 m</t>
  </si>
  <si>
    <t>-1372895742</t>
  </si>
  <si>
    <t>712</t>
  </si>
  <si>
    <t>Povlakové krytiny</t>
  </si>
  <si>
    <t>712311101</t>
  </si>
  <si>
    <t>Provedení povlakové krytiny střech do 10° za studena lakem penetračním nebo asfaltovým</t>
  </si>
  <si>
    <t>1527770775</t>
  </si>
  <si>
    <t>6,3*5,0+2,8*3,35</t>
  </si>
  <si>
    <t>-2021157507</t>
  </si>
  <si>
    <t>40,88*0,0003 'Přepočtené koeficientem množství</t>
  </si>
  <si>
    <t>712341559</t>
  </si>
  <si>
    <t>Provedení povlakové krytiny střech do 10° pásy NAIP přitavením v plné ploše</t>
  </si>
  <si>
    <t>-1841290124</t>
  </si>
  <si>
    <t>40,88*2</t>
  </si>
  <si>
    <t>628321320</t>
  </si>
  <si>
    <t>pás těžký asfaltovaný DEKBIT V 60 S 35 MINERÁL</t>
  </si>
  <si>
    <t>-1963222177</t>
  </si>
  <si>
    <t>40,88*1,15 'Přepočtené koeficientem množství</t>
  </si>
  <si>
    <t>628361090</t>
  </si>
  <si>
    <t>pás těžký asfaltovaný Bitagit 40 Al mineral</t>
  </si>
  <si>
    <t>-1493452402</t>
  </si>
  <si>
    <t>998712201</t>
  </si>
  <si>
    <t>Přesun hmot procentní pro krytiny povlakové v objektech v do 6 m</t>
  </si>
  <si>
    <t>-1806342025</t>
  </si>
  <si>
    <t xml:space="preserve">D+M dřevěné pobití stěn prkny tl. 25mm hoblované smrk  vč. nátěru lazurovacím lakem </t>
  </si>
  <si>
    <t>9809220</t>
  </si>
  <si>
    <t>45,0+22,0</t>
  </si>
  <si>
    <t xml:space="preserve">D+M podlaha terasy z exotického dřeva/Bankirai nebo Massaranduba na rošt z z hranolků 42/70mm </t>
  </si>
  <si>
    <t>-1837789638</t>
  </si>
  <si>
    <t>10,0*10,0*1,05</t>
  </si>
  <si>
    <t>-1805040632</t>
  </si>
  <si>
    <t>1,263+2,3</t>
  </si>
  <si>
    <t>762341250</t>
  </si>
  <si>
    <t>Montáž bednění střech rovných a šikmých sklonu do 60° z hoblovaných prken</t>
  </si>
  <si>
    <t>-1248659374</t>
  </si>
  <si>
    <t>31,5+9,5</t>
  </si>
  <si>
    <t>365297824</t>
  </si>
  <si>
    <t>41,0*0,028*1,1</t>
  </si>
  <si>
    <t>-526955345</t>
  </si>
  <si>
    <t>762713120</t>
  </si>
  <si>
    <t>Montáž prostorové vázané kce z hraněného řeziva průřezové plochy do 224 cm2</t>
  </si>
  <si>
    <t>1088708699</t>
  </si>
  <si>
    <t>110,0+55,0</t>
  </si>
  <si>
    <t>605121130</t>
  </si>
  <si>
    <t xml:space="preserve">řezivo jehličnaté hranol středový jakost II 80x80 - 140x140 mm délka 3 - 5 m hoblované </t>
  </si>
  <si>
    <t>-369610576</t>
  </si>
  <si>
    <t>1,55+0,75</t>
  </si>
  <si>
    <t>998762201</t>
  </si>
  <si>
    <t>Přesun hmot procentní pro kce tesařské v objektech v do 6 m</t>
  </si>
  <si>
    <t>1267843858</t>
  </si>
  <si>
    <t>764242303</t>
  </si>
  <si>
    <t>Oplechování štítu závětrnou lištou z TiZn lesklého plechu rš 250 mm</t>
  </si>
  <si>
    <t>-1218341399</t>
  </si>
  <si>
    <t>10,0+5,6</t>
  </si>
  <si>
    <t>764242332</t>
  </si>
  <si>
    <t>Oplechování rovné okapové hrany z TiZn lesklého plechu rš 200 mm</t>
  </si>
  <si>
    <t>836832535</t>
  </si>
  <si>
    <t>12,6+6,7</t>
  </si>
  <si>
    <t>764541303</t>
  </si>
  <si>
    <t>Žlab podokapní půlkruhový z TiZn lesklého plechu rš 250 mm</t>
  </si>
  <si>
    <t>1363285787</t>
  </si>
  <si>
    <t>6,3+3,35</t>
  </si>
  <si>
    <t>764541344</t>
  </si>
  <si>
    <t>Kotlík oválný (trychtýřový) pro podokapní žlaby z TiZn lesklého plechu 280/100 mm</t>
  </si>
  <si>
    <t>1117050708</t>
  </si>
  <si>
    <t>764548323</t>
  </si>
  <si>
    <t>Svody kruhové včetně objímek, kolen, odskoků z TiZn lesklého plechu průměru 100 mm</t>
  </si>
  <si>
    <t>-1214752648</t>
  </si>
  <si>
    <t>2,1+2,4</t>
  </si>
  <si>
    <t>D+M technologická část sluneční rolovací plachty SOLIDAY</t>
  </si>
  <si>
    <t>-2108093754</t>
  </si>
  <si>
    <t>998764201</t>
  </si>
  <si>
    <t>Přesun hmot procentní pro konstrukce klempířské v objektech v do 6 m</t>
  </si>
  <si>
    <t>621180311</t>
  </si>
  <si>
    <t>D+M ocelové botky vč. nátěru</t>
  </si>
  <si>
    <t>1510495971</t>
  </si>
  <si>
    <t xml:space="preserve">D+M mřížové posuvné 2kř. dveře rám z jakl. profilů  žárově zinkované 1000/2050mm </t>
  </si>
  <si>
    <t>-1888390687</t>
  </si>
  <si>
    <t xml:space="preserve">D+M dveře vstupní 86/2050mm vč. kování </t>
  </si>
  <si>
    <t>1681477451</t>
  </si>
  <si>
    <t xml:space="preserve">dtto,avšak 2kř. 2400/2050mm </t>
  </si>
  <si>
    <t>-1717654362</t>
  </si>
  <si>
    <t>D+M ocelové nerez pouzdro</t>
  </si>
  <si>
    <t>714868532</t>
  </si>
  <si>
    <t xml:space="preserve">D+M lemovací nerez plech tl.1mm výška 100mm </t>
  </si>
  <si>
    <t>1278411268</t>
  </si>
  <si>
    <t>998767201</t>
  </si>
  <si>
    <t>Přesun hmot procentní pro zámečnické konstrukce v objektech v do 6 m</t>
  </si>
  <si>
    <t>-823680130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</si>
</sst>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21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26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27</v>
      </c>
    </row>
    <row r="10" spans="2:71" s="1" customFormat="1" ht="12" customHeight="1">
      <c r="B10" s="20"/>
      <c r="C10" s="21"/>
      <c r="D10" s="31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29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18</v>
      </c>
    </row>
    <row r="11" spans="2:71" s="1" customFormat="1" ht="18.45" customHeight="1">
      <c r="B11" s="20"/>
      <c r="C11" s="21"/>
      <c r="D11" s="21"/>
      <c r="E11" s="26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31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s="1" customFormat="1" ht="12" customHeight="1">
      <c r="B13" s="20"/>
      <c r="C13" s="21"/>
      <c r="D13" s="31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29</v>
      </c>
      <c r="AL13" s="21"/>
      <c r="AM13" s="21"/>
      <c r="AN13" s="33" t="s">
        <v>33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31</v>
      </c>
      <c r="AL14" s="21"/>
      <c r="AM14" s="21"/>
      <c r="AN14" s="33" t="s">
        <v>33</v>
      </c>
      <c r="AO14" s="21"/>
      <c r="AP14" s="21"/>
      <c r="AQ14" s="21"/>
      <c r="AR14" s="19"/>
      <c r="BE14" s="30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29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31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31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54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55</v>
      </c>
      <c r="AI60" s="41"/>
      <c r="AJ60" s="41"/>
      <c r="AK60" s="41"/>
      <c r="AL60" s="41"/>
      <c r="AM60" s="63" t="s">
        <v>56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58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55</v>
      </c>
      <c r="AI75" s="41"/>
      <c r="AJ75" s="41"/>
      <c r="AK75" s="41"/>
      <c r="AL75" s="41"/>
      <c r="AM75" s="63" t="s">
        <v>56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HK-GJKT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Stavební úpravy vily v areálu GJKT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22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Hradec Králové č.p.683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24</v>
      </c>
      <c r="AJ87" s="39"/>
      <c r="AK87" s="39"/>
      <c r="AL87" s="39"/>
      <c r="AM87" s="78" t="str">
        <f>IF(AN8="","",AN8)</f>
        <v>6. 3. 2019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28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GJKT  Tylovo nábřeží 682 Hradec Králové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34</v>
      </c>
      <c r="AJ89" s="39"/>
      <c r="AK89" s="39"/>
      <c r="AL89" s="39"/>
      <c r="AM89" s="79" t="str">
        <f>IF(E17="","",E17)</f>
        <v>Ing.Bohuslav Řičař</v>
      </c>
      <c r="AN89" s="70"/>
      <c r="AO89" s="70"/>
      <c r="AP89" s="70"/>
      <c r="AQ89" s="39"/>
      <c r="AR89" s="43"/>
      <c r="AS89" s="80" t="s">
        <v>60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32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Ing.Pavel Michálek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61</v>
      </c>
      <c r="D92" s="93"/>
      <c r="E92" s="93"/>
      <c r="F92" s="93"/>
      <c r="G92" s="93"/>
      <c r="H92" s="94"/>
      <c r="I92" s="95" t="s">
        <v>62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63</v>
      </c>
      <c r="AH92" s="93"/>
      <c r="AI92" s="93"/>
      <c r="AJ92" s="93"/>
      <c r="AK92" s="93"/>
      <c r="AL92" s="93"/>
      <c r="AM92" s="93"/>
      <c r="AN92" s="95" t="s">
        <v>64</v>
      </c>
      <c r="AO92" s="93"/>
      <c r="AP92" s="97"/>
      <c r="AQ92" s="98" t="s">
        <v>65</v>
      </c>
      <c r="AR92" s="43"/>
      <c r="AS92" s="99" t="s">
        <v>66</v>
      </c>
      <c r="AT92" s="100" t="s">
        <v>67</v>
      </c>
      <c r="AU92" s="100" t="s">
        <v>68</v>
      </c>
      <c r="AV92" s="100" t="s">
        <v>69</v>
      </c>
      <c r="AW92" s="100" t="s">
        <v>70</v>
      </c>
      <c r="AX92" s="100" t="s">
        <v>71</v>
      </c>
      <c r="AY92" s="100" t="s">
        <v>72</v>
      </c>
      <c r="AZ92" s="100" t="s">
        <v>73</v>
      </c>
      <c r="BA92" s="100" t="s">
        <v>74</v>
      </c>
      <c r="BB92" s="100" t="s">
        <v>75</v>
      </c>
      <c r="BC92" s="100" t="s">
        <v>76</v>
      </c>
      <c r="BD92" s="101" t="s">
        <v>77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78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79</v>
      </c>
      <c r="BT94" s="116" t="s">
        <v>80</v>
      </c>
      <c r="BU94" s="117" t="s">
        <v>81</v>
      </c>
      <c r="BV94" s="116" t="s">
        <v>82</v>
      </c>
      <c r="BW94" s="116" t="s">
        <v>5</v>
      </c>
      <c r="BX94" s="116" t="s">
        <v>83</v>
      </c>
      <c r="CL94" s="116" t="s">
        <v>1</v>
      </c>
    </row>
    <row r="95" spans="1:91" s="7" customFormat="1" ht="27" customHeight="1">
      <c r="A95" s="118" t="s">
        <v>84</v>
      </c>
      <c r="B95" s="119"/>
      <c r="C95" s="120"/>
      <c r="D95" s="121" t="s">
        <v>85</v>
      </c>
      <c r="E95" s="121"/>
      <c r="F95" s="121"/>
      <c r="G95" s="121"/>
      <c r="H95" s="121"/>
      <c r="I95" s="122"/>
      <c r="J95" s="121" t="s">
        <v>86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'HK-GJKT 1 - SO-01-Vlastní...'!J30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87</v>
      </c>
      <c r="AR95" s="125"/>
      <c r="AS95" s="126">
        <v>0</v>
      </c>
      <c r="AT95" s="127">
        <f>ROUND(SUM(AV95:AW95),2)</f>
        <v>0</v>
      </c>
      <c r="AU95" s="128">
        <f>'HK-GJKT 1 - SO-01-Vlastní...'!P151</f>
        <v>0</v>
      </c>
      <c r="AV95" s="127">
        <f>'HK-GJKT 1 - SO-01-Vlastní...'!J33</f>
        <v>0</v>
      </c>
      <c r="AW95" s="127">
        <f>'HK-GJKT 1 - SO-01-Vlastní...'!J34</f>
        <v>0</v>
      </c>
      <c r="AX95" s="127">
        <f>'HK-GJKT 1 - SO-01-Vlastní...'!J35</f>
        <v>0</v>
      </c>
      <c r="AY95" s="127">
        <f>'HK-GJKT 1 - SO-01-Vlastní...'!J36</f>
        <v>0</v>
      </c>
      <c r="AZ95" s="127">
        <f>'HK-GJKT 1 - SO-01-Vlastní...'!F33</f>
        <v>0</v>
      </c>
      <c r="BA95" s="127">
        <f>'HK-GJKT 1 - SO-01-Vlastní...'!F34</f>
        <v>0</v>
      </c>
      <c r="BB95" s="127">
        <f>'HK-GJKT 1 - SO-01-Vlastní...'!F35</f>
        <v>0</v>
      </c>
      <c r="BC95" s="127">
        <f>'HK-GJKT 1 - SO-01-Vlastní...'!F36</f>
        <v>0</v>
      </c>
      <c r="BD95" s="129">
        <f>'HK-GJKT 1 - SO-01-Vlastní...'!F37</f>
        <v>0</v>
      </c>
      <c r="BE95" s="7"/>
      <c r="BT95" s="130" t="s">
        <v>21</v>
      </c>
      <c r="BV95" s="130" t="s">
        <v>82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27" customHeight="1">
      <c r="A96" s="118" t="s">
        <v>84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'HK-GKT 2 - SO-02-Drobné a...'!J30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87</v>
      </c>
      <c r="AR96" s="125"/>
      <c r="AS96" s="131">
        <v>0</v>
      </c>
      <c r="AT96" s="132">
        <f>ROUND(SUM(AV96:AW96),2)</f>
        <v>0</v>
      </c>
      <c r="AU96" s="133">
        <f>'HK-GKT 2 - SO-02-Drobné a...'!P129</f>
        <v>0</v>
      </c>
      <c r="AV96" s="132">
        <f>'HK-GKT 2 - SO-02-Drobné a...'!J33</f>
        <v>0</v>
      </c>
      <c r="AW96" s="132">
        <f>'HK-GKT 2 - SO-02-Drobné a...'!J34</f>
        <v>0</v>
      </c>
      <c r="AX96" s="132">
        <f>'HK-GKT 2 - SO-02-Drobné a...'!J35</f>
        <v>0</v>
      </c>
      <c r="AY96" s="132">
        <f>'HK-GKT 2 - SO-02-Drobné a...'!J36</f>
        <v>0</v>
      </c>
      <c r="AZ96" s="132">
        <f>'HK-GKT 2 - SO-02-Drobné a...'!F33</f>
        <v>0</v>
      </c>
      <c r="BA96" s="132">
        <f>'HK-GKT 2 - SO-02-Drobné a...'!F34</f>
        <v>0</v>
      </c>
      <c r="BB96" s="132">
        <f>'HK-GKT 2 - SO-02-Drobné a...'!F35</f>
        <v>0</v>
      </c>
      <c r="BC96" s="132">
        <f>'HK-GKT 2 - SO-02-Drobné a...'!F36</f>
        <v>0</v>
      </c>
      <c r="BD96" s="134">
        <f>'HK-GKT 2 - SO-02-Drobné a...'!F37</f>
        <v>0</v>
      </c>
      <c r="BE96" s="7"/>
      <c r="BT96" s="130" t="s">
        <v>21</v>
      </c>
      <c r="BV96" s="130" t="s">
        <v>82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HK-GJKT 1 - SO-01-Vlastní...'!C2" display="/"/>
    <hyperlink ref="A96" location="'HK-GKT 2 - SO-02-Drobné 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Stavební úpravy vily v areálu GJKT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95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19</v>
      </c>
      <c r="E11" s="37"/>
      <c r="F11" s="145" t="s">
        <v>1</v>
      </c>
      <c r="G11" s="37"/>
      <c r="H11" s="37"/>
      <c r="I11" s="146" t="s">
        <v>20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22</v>
      </c>
      <c r="E12" s="37"/>
      <c r="F12" s="145" t="s">
        <v>23</v>
      </c>
      <c r="G12" s="37"/>
      <c r="H12" s="37"/>
      <c r="I12" s="146" t="s">
        <v>24</v>
      </c>
      <c r="J12" s="147" t="str">
        <f>'Rekapitulace stavby'!AN8</f>
        <v>6. 3. 2019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28</v>
      </c>
      <c r="E14" s="37"/>
      <c r="F14" s="37"/>
      <c r="G14" s="37"/>
      <c r="H14" s="37"/>
      <c r="I14" s="146" t="s">
        <v>29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30</v>
      </c>
      <c r="F15" s="37"/>
      <c r="G15" s="37"/>
      <c r="H15" s="37"/>
      <c r="I15" s="146" t="s">
        <v>31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32</v>
      </c>
      <c r="E17" s="37"/>
      <c r="F17" s="37"/>
      <c r="G17" s="37"/>
      <c r="H17" s="37"/>
      <c r="I17" s="146" t="s">
        <v>29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31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34</v>
      </c>
      <c r="E20" s="37"/>
      <c r="F20" s="37"/>
      <c r="G20" s="37"/>
      <c r="H20" s="37"/>
      <c r="I20" s="146" t="s">
        <v>29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35</v>
      </c>
      <c r="F21" s="37"/>
      <c r="G21" s="37"/>
      <c r="H21" s="37"/>
      <c r="I21" s="146" t="s">
        <v>31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29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38</v>
      </c>
      <c r="F24" s="37"/>
      <c r="G24" s="37"/>
      <c r="H24" s="37"/>
      <c r="I24" s="146" t="s">
        <v>31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39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40</v>
      </c>
      <c r="E30" s="37"/>
      <c r="F30" s="37"/>
      <c r="G30" s="37"/>
      <c r="H30" s="37"/>
      <c r="I30" s="143"/>
      <c r="J30" s="156">
        <f>ROUND(J151,2)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42</v>
      </c>
      <c r="G32" s="37"/>
      <c r="H32" s="37"/>
      <c r="I32" s="158" t="s">
        <v>41</v>
      </c>
      <c r="J32" s="157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44</v>
      </c>
      <c r="E33" s="141" t="s">
        <v>45</v>
      </c>
      <c r="F33" s="160">
        <f>ROUND((SUM(BE151:BE753)),2)</f>
        <v>0</v>
      </c>
      <c r="G33" s="37"/>
      <c r="H33" s="37"/>
      <c r="I33" s="161">
        <v>0.21</v>
      </c>
      <c r="J33" s="160">
        <f>ROUND(((SUM(BE151:BE753))*I33),2)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46</v>
      </c>
      <c r="F34" s="160">
        <f>ROUND((SUM(BF151:BF753)),2)</f>
        <v>0</v>
      </c>
      <c r="G34" s="37"/>
      <c r="H34" s="37"/>
      <c r="I34" s="161">
        <v>0.15</v>
      </c>
      <c r="J34" s="160">
        <f>ROUND(((SUM(BF151:BF753))*I34),2)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47</v>
      </c>
      <c r="F35" s="160">
        <f>ROUND((SUM(BG151:BG753)),2)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48</v>
      </c>
      <c r="F36" s="160">
        <f>ROUND((SUM(BH151:BH753)),2)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49</v>
      </c>
      <c r="F37" s="160">
        <f>ROUND((SUM(BI151:BI753)),2)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50</v>
      </c>
      <c r="E39" s="164"/>
      <c r="F39" s="164"/>
      <c r="G39" s="165" t="s">
        <v>51</v>
      </c>
      <c r="H39" s="166" t="s">
        <v>52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53</v>
      </c>
      <c r="E50" s="171"/>
      <c r="F50" s="171"/>
      <c r="G50" s="170" t="s">
        <v>54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55</v>
      </c>
      <c r="E61" s="174"/>
      <c r="F61" s="175" t="s">
        <v>56</v>
      </c>
      <c r="G61" s="173" t="s">
        <v>55</v>
      </c>
      <c r="H61" s="174"/>
      <c r="I61" s="176"/>
      <c r="J61" s="177" t="s">
        <v>56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57</v>
      </c>
      <c r="E65" s="178"/>
      <c r="F65" s="178"/>
      <c r="G65" s="170" t="s">
        <v>58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55</v>
      </c>
      <c r="E76" s="174"/>
      <c r="F76" s="175" t="s">
        <v>56</v>
      </c>
      <c r="G76" s="173" t="s">
        <v>55</v>
      </c>
      <c r="H76" s="174"/>
      <c r="I76" s="176"/>
      <c r="J76" s="177" t="s">
        <v>56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Stavební úpravy vily v areálu GJKT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HK-GJKT 1 - SO-01-Vlastní objekt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22</v>
      </c>
      <c r="D89" s="39"/>
      <c r="E89" s="39"/>
      <c r="F89" s="26" t="str">
        <f>F12</f>
        <v>Hradec Králové č.p.683</v>
      </c>
      <c r="G89" s="39"/>
      <c r="H89" s="39"/>
      <c r="I89" s="146" t="s">
        <v>24</v>
      </c>
      <c r="J89" s="78" t="str">
        <f>IF(J12="","",J12)</f>
        <v>6. 3. 2019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28</v>
      </c>
      <c r="D91" s="39"/>
      <c r="E91" s="39"/>
      <c r="F91" s="26" t="str">
        <f>E15</f>
        <v xml:space="preserve">GJKT  Tylovo nábřeží 682 Hradec Králové</v>
      </c>
      <c r="G91" s="39"/>
      <c r="H91" s="39"/>
      <c r="I91" s="146" t="s">
        <v>34</v>
      </c>
      <c r="J91" s="35" t="str">
        <f>E21</f>
        <v>Ing.Bohuslav Řičař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32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Ing.Pavel Michálek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J151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J152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J153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J170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104</v>
      </c>
      <c r="E100" s="202"/>
      <c r="F100" s="202"/>
      <c r="G100" s="202"/>
      <c r="H100" s="202"/>
      <c r="I100" s="203"/>
      <c r="J100" s="204">
        <f>J184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105</v>
      </c>
      <c r="E101" s="202"/>
      <c r="F101" s="202"/>
      <c r="G101" s="202"/>
      <c r="H101" s="202"/>
      <c r="I101" s="203"/>
      <c r="J101" s="204">
        <f>J212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106</v>
      </c>
      <c r="E102" s="202"/>
      <c r="F102" s="202"/>
      <c r="G102" s="202"/>
      <c r="H102" s="202"/>
      <c r="I102" s="203"/>
      <c r="J102" s="204">
        <f>J231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107</v>
      </c>
      <c r="E103" s="202"/>
      <c r="F103" s="202"/>
      <c r="G103" s="202"/>
      <c r="H103" s="202"/>
      <c r="I103" s="203"/>
      <c r="J103" s="204">
        <f>J239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108</v>
      </c>
      <c r="E104" s="202"/>
      <c r="F104" s="202"/>
      <c r="G104" s="202"/>
      <c r="H104" s="202"/>
      <c r="I104" s="203"/>
      <c r="J104" s="204">
        <f>J298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109</v>
      </c>
      <c r="E105" s="202"/>
      <c r="F105" s="202"/>
      <c r="G105" s="202"/>
      <c r="H105" s="202"/>
      <c r="I105" s="203"/>
      <c r="J105" s="204">
        <f>J387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9"/>
      <c r="C106" s="200"/>
      <c r="D106" s="201" t="s">
        <v>110</v>
      </c>
      <c r="E106" s="202"/>
      <c r="F106" s="202"/>
      <c r="G106" s="202"/>
      <c r="H106" s="202"/>
      <c r="I106" s="203"/>
      <c r="J106" s="204">
        <f>J393</f>
        <v>0</v>
      </c>
      <c r="K106" s="200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2"/>
      <c r="C107" s="193"/>
      <c r="D107" s="194" t="s">
        <v>111</v>
      </c>
      <c r="E107" s="195"/>
      <c r="F107" s="195"/>
      <c r="G107" s="195"/>
      <c r="H107" s="195"/>
      <c r="I107" s="196"/>
      <c r="J107" s="197">
        <f>J395</f>
        <v>0</v>
      </c>
      <c r="K107" s="193"/>
      <c r="L107" s="19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9"/>
      <c r="C108" s="200"/>
      <c r="D108" s="201" t="s">
        <v>112</v>
      </c>
      <c r="E108" s="202"/>
      <c r="F108" s="202"/>
      <c r="G108" s="202"/>
      <c r="H108" s="202"/>
      <c r="I108" s="203"/>
      <c r="J108" s="204">
        <f>J396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113</v>
      </c>
      <c r="E109" s="202"/>
      <c r="F109" s="202"/>
      <c r="G109" s="202"/>
      <c r="H109" s="202"/>
      <c r="I109" s="203"/>
      <c r="J109" s="204">
        <f>J419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9"/>
      <c r="C110" s="200"/>
      <c r="D110" s="201" t="s">
        <v>114</v>
      </c>
      <c r="E110" s="202"/>
      <c r="F110" s="202"/>
      <c r="G110" s="202"/>
      <c r="H110" s="202"/>
      <c r="I110" s="203"/>
      <c r="J110" s="204">
        <f>J434</f>
        <v>0</v>
      </c>
      <c r="K110" s="200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9"/>
      <c r="C111" s="200"/>
      <c r="D111" s="201" t="s">
        <v>115</v>
      </c>
      <c r="E111" s="202"/>
      <c r="F111" s="202"/>
      <c r="G111" s="202"/>
      <c r="H111" s="202"/>
      <c r="I111" s="203"/>
      <c r="J111" s="204">
        <f>J436</f>
        <v>0</v>
      </c>
      <c r="K111" s="200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9"/>
      <c r="C112" s="200"/>
      <c r="D112" s="201" t="s">
        <v>116</v>
      </c>
      <c r="E112" s="202"/>
      <c r="F112" s="202"/>
      <c r="G112" s="202"/>
      <c r="H112" s="202"/>
      <c r="I112" s="203"/>
      <c r="J112" s="204">
        <f>J438</f>
        <v>0</v>
      </c>
      <c r="K112" s="200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9"/>
      <c r="C113" s="200"/>
      <c r="D113" s="201" t="s">
        <v>117</v>
      </c>
      <c r="E113" s="202"/>
      <c r="F113" s="202"/>
      <c r="G113" s="202"/>
      <c r="H113" s="202"/>
      <c r="I113" s="203"/>
      <c r="J113" s="204">
        <f>J487</f>
        <v>0</v>
      </c>
      <c r="K113" s="200"/>
      <c r="L113" s="20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9"/>
      <c r="C114" s="200"/>
      <c r="D114" s="201" t="s">
        <v>118</v>
      </c>
      <c r="E114" s="202"/>
      <c r="F114" s="202"/>
      <c r="G114" s="202"/>
      <c r="H114" s="202"/>
      <c r="I114" s="203"/>
      <c r="J114" s="204">
        <f>J503</f>
        <v>0</v>
      </c>
      <c r="K114" s="200"/>
      <c r="L114" s="20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9"/>
      <c r="C115" s="200"/>
      <c r="D115" s="201" t="s">
        <v>119</v>
      </c>
      <c r="E115" s="202"/>
      <c r="F115" s="202"/>
      <c r="G115" s="202"/>
      <c r="H115" s="202"/>
      <c r="I115" s="203"/>
      <c r="J115" s="204">
        <f>J539</f>
        <v>0</v>
      </c>
      <c r="K115" s="200"/>
      <c r="L115" s="20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9"/>
      <c r="C116" s="200"/>
      <c r="D116" s="201" t="s">
        <v>120</v>
      </c>
      <c r="E116" s="202"/>
      <c r="F116" s="202"/>
      <c r="G116" s="202"/>
      <c r="H116" s="202"/>
      <c r="I116" s="203"/>
      <c r="J116" s="204">
        <f>J555</f>
        <v>0</v>
      </c>
      <c r="K116" s="200"/>
      <c r="L116" s="20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9"/>
      <c r="C117" s="200"/>
      <c r="D117" s="201" t="s">
        <v>121</v>
      </c>
      <c r="E117" s="202"/>
      <c r="F117" s="202"/>
      <c r="G117" s="202"/>
      <c r="H117" s="202"/>
      <c r="I117" s="203"/>
      <c r="J117" s="204">
        <f>J610</f>
        <v>0</v>
      </c>
      <c r="K117" s="200"/>
      <c r="L117" s="20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9"/>
      <c r="C118" s="200"/>
      <c r="D118" s="201" t="s">
        <v>122</v>
      </c>
      <c r="E118" s="202"/>
      <c r="F118" s="202"/>
      <c r="G118" s="202"/>
      <c r="H118" s="202"/>
      <c r="I118" s="203"/>
      <c r="J118" s="204">
        <f>J649</f>
        <v>0</v>
      </c>
      <c r="K118" s="200"/>
      <c r="L118" s="20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9"/>
      <c r="C119" s="200"/>
      <c r="D119" s="201" t="s">
        <v>123</v>
      </c>
      <c r="E119" s="202"/>
      <c r="F119" s="202"/>
      <c r="G119" s="202"/>
      <c r="H119" s="202"/>
      <c r="I119" s="203"/>
      <c r="J119" s="204">
        <f>J670</f>
        <v>0</v>
      </c>
      <c r="K119" s="200"/>
      <c r="L119" s="20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9"/>
      <c r="C120" s="200"/>
      <c r="D120" s="201" t="s">
        <v>124</v>
      </c>
      <c r="E120" s="202"/>
      <c r="F120" s="202"/>
      <c r="G120" s="202"/>
      <c r="H120" s="202"/>
      <c r="I120" s="203"/>
      <c r="J120" s="204">
        <f>J678</f>
        <v>0</v>
      </c>
      <c r="K120" s="200"/>
      <c r="L120" s="20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9"/>
      <c r="C121" s="200"/>
      <c r="D121" s="201" t="s">
        <v>125</v>
      </c>
      <c r="E121" s="202"/>
      <c r="F121" s="202"/>
      <c r="G121" s="202"/>
      <c r="H121" s="202"/>
      <c r="I121" s="203"/>
      <c r="J121" s="204">
        <f>J699</f>
        <v>0</v>
      </c>
      <c r="K121" s="200"/>
      <c r="L121" s="20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9"/>
      <c r="C122" s="200"/>
      <c r="D122" s="201" t="s">
        <v>126</v>
      </c>
      <c r="E122" s="202"/>
      <c r="F122" s="202"/>
      <c r="G122" s="202"/>
      <c r="H122" s="202"/>
      <c r="I122" s="203"/>
      <c r="J122" s="204">
        <f>J705</f>
        <v>0</v>
      </c>
      <c r="K122" s="200"/>
      <c r="L122" s="20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9"/>
      <c r="C123" s="200"/>
      <c r="D123" s="201" t="s">
        <v>127</v>
      </c>
      <c r="E123" s="202"/>
      <c r="F123" s="202"/>
      <c r="G123" s="202"/>
      <c r="H123" s="202"/>
      <c r="I123" s="203"/>
      <c r="J123" s="204">
        <f>J715</f>
        <v>0</v>
      </c>
      <c r="K123" s="200"/>
      <c r="L123" s="20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9"/>
      <c r="C124" s="200"/>
      <c r="D124" s="201" t="s">
        <v>128</v>
      </c>
      <c r="E124" s="202"/>
      <c r="F124" s="202"/>
      <c r="G124" s="202"/>
      <c r="H124" s="202"/>
      <c r="I124" s="203"/>
      <c r="J124" s="204">
        <f>J726</f>
        <v>0</v>
      </c>
      <c r="K124" s="200"/>
      <c r="L124" s="205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9" customFormat="1" ht="24.95" customHeight="1">
      <c r="A125" s="9"/>
      <c r="B125" s="192"/>
      <c r="C125" s="193"/>
      <c r="D125" s="194" t="s">
        <v>129</v>
      </c>
      <c r="E125" s="195"/>
      <c r="F125" s="195"/>
      <c r="G125" s="195"/>
      <c r="H125" s="195"/>
      <c r="I125" s="196"/>
      <c r="J125" s="197">
        <f>J733</f>
        <v>0</v>
      </c>
      <c r="K125" s="193"/>
      <c r="L125" s="198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0" customFormat="1" ht="19.9" customHeight="1">
      <c r="A126" s="10"/>
      <c r="B126" s="199"/>
      <c r="C126" s="200"/>
      <c r="D126" s="201" t="s">
        <v>130</v>
      </c>
      <c r="E126" s="202"/>
      <c r="F126" s="202"/>
      <c r="G126" s="202"/>
      <c r="H126" s="202"/>
      <c r="I126" s="203"/>
      <c r="J126" s="204">
        <f>J734</f>
        <v>0</v>
      </c>
      <c r="K126" s="200"/>
      <c r="L126" s="205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9"/>
      <c r="C127" s="200"/>
      <c r="D127" s="201" t="s">
        <v>131</v>
      </c>
      <c r="E127" s="202"/>
      <c r="F127" s="202"/>
      <c r="G127" s="202"/>
      <c r="H127" s="202"/>
      <c r="I127" s="203"/>
      <c r="J127" s="204">
        <f>J738</f>
        <v>0</v>
      </c>
      <c r="K127" s="200"/>
      <c r="L127" s="205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9"/>
      <c r="C128" s="200"/>
      <c r="D128" s="201" t="s">
        <v>132</v>
      </c>
      <c r="E128" s="202"/>
      <c r="F128" s="202"/>
      <c r="G128" s="202"/>
      <c r="H128" s="202"/>
      <c r="I128" s="203"/>
      <c r="J128" s="204">
        <f>J740</f>
        <v>0</v>
      </c>
      <c r="K128" s="200"/>
      <c r="L128" s="205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9" customFormat="1" ht="24.95" customHeight="1">
      <c r="A129" s="9"/>
      <c r="B129" s="192"/>
      <c r="C129" s="193"/>
      <c r="D129" s="194" t="s">
        <v>133</v>
      </c>
      <c r="E129" s="195"/>
      <c r="F129" s="195"/>
      <c r="G129" s="195"/>
      <c r="H129" s="195"/>
      <c r="I129" s="196"/>
      <c r="J129" s="197">
        <f>J742</f>
        <v>0</v>
      </c>
      <c r="K129" s="193"/>
      <c r="L129" s="198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10" customFormat="1" ht="19.9" customHeight="1">
      <c r="A130" s="10"/>
      <c r="B130" s="199"/>
      <c r="C130" s="200"/>
      <c r="D130" s="201" t="s">
        <v>134</v>
      </c>
      <c r="E130" s="202"/>
      <c r="F130" s="202"/>
      <c r="G130" s="202"/>
      <c r="H130" s="202"/>
      <c r="I130" s="203"/>
      <c r="J130" s="204">
        <f>J743</f>
        <v>0</v>
      </c>
      <c r="K130" s="200"/>
      <c r="L130" s="205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199"/>
      <c r="C131" s="200"/>
      <c r="D131" s="201" t="s">
        <v>135</v>
      </c>
      <c r="E131" s="202"/>
      <c r="F131" s="202"/>
      <c r="G131" s="202"/>
      <c r="H131" s="202"/>
      <c r="I131" s="203"/>
      <c r="J131" s="204">
        <f>J747</f>
        <v>0</v>
      </c>
      <c r="K131" s="200"/>
      <c r="L131" s="205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2" customFormat="1" ht="21.8" customHeight="1">
      <c r="A132" s="37"/>
      <c r="B132" s="38"/>
      <c r="C132" s="39"/>
      <c r="D132" s="39"/>
      <c r="E132" s="39"/>
      <c r="F132" s="39"/>
      <c r="G132" s="39"/>
      <c r="H132" s="39"/>
      <c r="I132" s="14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65"/>
      <c r="C133" s="66"/>
      <c r="D133" s="66"/>
      <c r="E133" s="66"/>
      <c r="F133" s="66"/>
      <c r="G133" s="66"/>
      <c r="H133" s="66"/>
      <c r="I133" s="182"/>
      <c r="J133" s="66"/>
      <c r="K133" s="66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7" spans="1:31" s="2" customFormat="1" ht="6.95" customHeight="1">
      <c r="A137" s="37"/>
      <c r="B137" s="67"/>
      <c r="C137" s="68"/>
      <c r="D137" s="68"/>
      <c r="E137" s="68"/>
      <c r="F137" s="68"/>
      <c r="G137" s="68"/>
      <c r="H137" s="68"/>
      <c r="I137" s="185"/>
      <c r="J137" s="68"/>
      <c r="K137" s="68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24.95" customHeight="1">
      <c r="A138" s="37"/>
      <c r="B138" s="38"/>
      <c r="C138" s="22" t="s">
        <v>136</v>
      </c>
      <c r="D138" s="39"/>
      <c r="E138" s="39"/>
      <c r="F138" s="39"/>
      <c r="G138" s="39"/>
      <c r="H138" s="39"/>
      <c r="I138" s="14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6.95" customHeight="1">
      <c r="A139" s="37"/>
      <c r="B139" s="38"/>
      <c r="C139" s="39"/>
      <c r="D139" s="39"/>
      <c r="E139" s="39"/>
      <c r="F139" s="39"/>
      <c r="G139" s="39"/>
      <c r="H139" s="39"/>
      <c r="I139" s="14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2" customHeight="1">
      <c r="A140" s="37"/>
      <c r="B140" s="38"/>
      <c r="C140" s="31" t="s">
        <v>16</v>
      </c>
      <c r="D140" s="39"/>
      <c r="E140" s="39"/>
      <c r="F140" s="39"/>
      <c r="G140" s="39"/>
      <c r="H140" s="39"/>
      <c r="I140" s="14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6.5" customHeight="1">
      <c r="A141" s="37"/>
      <c r="B141" s="38"/>
      <c r="C141" s="39"/>
      <c r="D141" s="39"/>
      <c r="E141" s="186" t="str">
        <f>E7</f>
        <v>Stavební úpravy vily v areálu GJKT</v>
      </c>
      <c r="F141" s="31"/>
      <c r="G141" s="31"/>
      <c r="H141" s="31"/>
      <c r="I141" s="14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2" customHeight="1">
      <c r="A142" s="37"/>
      <c r="B142" s="38"/>
      <c r="C142" s="31" t="s">
        <v>94</v>
      </c>
      <c r="D142" s="39"/>
      <c r="E142" s="39"/>
      <c r="F142" s="39"/>
      <c r="G142" s="39"/>
      <c r="H142" s="39"/>
      <c r="I142" s="14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6.5" customHeight="1">
      <c r="A143" s="37"/>
      <c r="B143" s="38"/>
      <c r="C143" s="39"/>
      <c r="D143" s="39"/>
      <c r="E143" s="75" t="str">
        <f>E9</f>
        <v>HK-GJKT 1 - SO-01-Vlastní objekt</v>
      </c>
      <c r="F143" s="39"/>
      <c r="G143" s="39"/>
      <c r="H143" s="39"/>
      <c r="I143" s="143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6.95" customHeight="1">
      <c r="A144" s="37"/>
      <c r="B144" s="38"/>
      <c r="C144" s="39"/>
      <c r="D144" s="39"/>
      <c r="E144" s="39"/>
      <c r="F144" s="39"/>
      <c r="G144" s="39"/>
      <c r="H144" s="39"/>
      <c r="I144" s="143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2" customHeight="1">
      <c r="A145" s="37"/>
      <c r="B145" s="38"/>
      <c r="C145" s="31" t="s">
        <v>22</v>
      </c>
      <c r="D145" s="39"/>
      <c r="E145" s="39"/>
      <c r="F145" s="26" t="str">
        <f>F12</f>
        <v>Hradec Králové č.p.683</v>
      </c>
      <c r="G145" s="39"/>
      <c r="H145" s="39"/>
      <c r="I145" s="146" t="s">
        <v>24</v>
      </c>
      <c r="J145" s="78" t="str">
        <f>IF(J12="","",J12)</f>
        <v>6. 3. 2019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6.95" customHeight="1">
      <c r="A146" s="37"/>
      <c r="B146" s="38"/>
      <c r="C146" s="39"/>
      <c r="D146" s="39"/>
      <c r="E146" s="39"/>
      <c r="F146" s="39"/>
      <c r="G146" s="39"/>
      <c r="H146" s="39"/>
      <c r="I146" s="143"/>
      <c r="J146" s="39"/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5.15" customHeight="1">
      <c r="A147" s="37"/>
      <c r="B147" s="38"/>
      <c r="C147" s="31" t="s">
        <v>28</v>
      </c>
      <c r="D147" s="39"/>
      <c r="E147" s="39"/>
      <c r="F147" s="26" t="str">
        <f>E15</f>
        <v xml:space="preserve">GJKT  Tylovo nábřeží 682 Hradec Králové</v>
      </c>
      <c r="G147" s="39"/>
      <c r="H147" s="39"/>
      <c r="I147" s="146" t="s">
        <v>34</v>
      </c>
      <c r="J147" s="35" t="str">
        <f>E21</f>
        <v>Ing.Bohuslav Řičař</v>
      </c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15.15" customHeight="1">
      <c r="A148" s="37"/>
      <c r="B148" s="38"/>
      <c r="C148" s="31" t="s">
        <v>32</v>
      </c>
      <c r="D148" s="39"/>
      <c r="E148" s="39"/>
      <c r="F148" s="26" t="str">
        <f>IF(E18="","",E18)</f>
        <v>Vyplň údaj</v>
      </c>
      <c r="G148" s="39"/>
      <c r="H148" s="39"/>
      <c r="I148" s="146" t="s">
        <v>37</v>
      </c>
      <c r="J148" s="35" t="str">
        <f>E24</f>
        <v>Ing.Pavel Michálek</v>
      </c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2" customFormat="1" ht="10.3" customHeight="1">
      <c r="A149" s="37"/>
      <c r="B149" s="38"/>
      <c r="C149" s="39"/>
      <c r="D149" s="39"/>
      <c r="E149" s="39"/>
      <c r="F149" s="39"/>
      <c r="G149" s="39"/>
      <c r="H149" s="39"/>
      <c r="I149" s="143"/>
      <c r="J149" s="39"/>
      <c r="K149" s="39"/>
      <c r="L149" s="6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11" customFormat="1" ht="29.25" customHeight="1">
      <c r="A150" s="206"/>
      <c r="B150" s="207"/>
      <c r="C150" s="208" t="s">
        <v>137</v>
      </c>
      <c r="D150" s="209" t="s">
        <v>65</v>
      </c>
      <c r="E150" s="209" t="s">
        <v>61</v>
      </c>
      <c r="F150" s="209" t="s">
        <v>62</v>
      </c>
      <c r="G150" s="209" t="s">
        <v>138</v>
      </c>
      <c r="H150" s="209" t="s">
        <v>139</v>
      </c>
      <c r="I150" s="210" t="s">
        <v>140</v>
      </c>
      <c r="J150" s="209" t="s">
        <v>98</v>
      </c>
      <c r="K150" s="211" t="s">
        <v>141</v>
      </c>
      <c r="L150" s="212"/>
      <c r="M150" s="99" t="s">
        <v>1</v>
      </c>
      <c r="N150" s="100" t="s">
        <v>44</v>
      </c>
      <c r="O150" s="100" t="s">
        <v>142</v>
      </c>
      <c r="P150" s="100" t="s">
        <v>143</v>
      </c>
      <c r="Q150" s="100" t="s">
        <v>144</v>
      </c>
      <c r="R150" s="100" t="s">
        <v>145</v>
      </c>
      <c r="S150" s="100" t="s">
        <v>146</v>
      </c>
      <c r="T150" s="101" t="s">
        <v>147</v>
      </c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</row>
    <row r="151" spans="1:63" s="2" customFormat="1" ht="22.8" customHeight="1">
      <c r="A151" s="37"/>
      <c r="B151" s="38"/>
      <c r="C151" s="106" t="s">
        <v>148</v>
      </c>
      <c r="D151" s="39"/>
      <c r="E151" s="39"/>
      <c r="F151" s="39"/>
      <c r="G151" s="39"/>
      <c r="H151" s="39"/>
      <c r="I151" s="143"/>
      <c r="J151" s="213">
        <f>BK151</f>
        <v>0</v>
      </c>
      <c r="K151" s="39"/>
      <c r="L151" s="43"/>
      <c r="M151" s="102"/>
      <c r="N151" s="214"/>
      <c r="O151" s="103"/>
      <c r="P151" s="215">
        <f>P152+P395+P733+P742</f>
        <v>0</v>
      </c>
      <c r="Q151" s="103"/>
      <c r="R151" s="215">
        <f>R152+R395+R733+R742</f>
        <v>338.95657442000004</v>
      </c>
      <c r="S151" s="103"/>
      <c r="T151" s="216">
        <f>T152+T395+T733+T742</f>
        <v>206.8096523600001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79</v>
      </c>
      <c r="AU151" s="16" t="s">
        <v>100</v>
      </c>
      <c r="BK151" s="217">
        <f>BK152+BK395+BK733+BK742</f>
        <v>0</v>
      </c>
    </row>
    <row r="152" spans="1:63" s="12" customFormat="1" ht="25.9" customHeight="1">
      <c r="A152" s="12"/>
      <c r="B152" s="218"/>
      <c r="C152" s="219"/>
      <c r="D152" s="220" t="s">
        <v>79</v>
      </c>
      <c r="E152" s="221" t="s">
        <v>149</v>
      </c>
      <c r="F152" s="221" t="s">
        <v>150</v>
      </c>
      <c r="G152" s="219"/>
      <c r="H152" s="219"/>
      <c r="I152" s="222"/>
      <c r="J152" s="223">
        <f>BK152</f>
        <v>0</v>
      </c>
      <c r="K152" s="219"/>
      <c r="L152" s="224"/>
      <c r="M152" s="225"/>
      <c r="N152" s="226"/>
      <c r="O152" s="226"/>
      <c r="P152" s="227">
        <f>P153+P170+P184+P212+P231+P239+P298+P387+P393</f>
        <v>0</v>
      </c>
      <c r="Q152" s="226"/>
      <c r="R152" s="227">
        <f>R153+R170+R184+R212+R231+R239+R298+R387+R393</f>
        <v>301.73822151</v>
      </c>
      <c r="S152" s="226"/>
      <c r="T152" s="228">
        <f>T153+T170+T184+T212+T231+T239+T298+T387+T393</f>
        <v>175.77058400000007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21</v>
      </c>
      <c r="AT152" s="230" t="s">
        <v>79</v>
      </c>
      <c r="AU152" s="230" t="s">
        <v>80</v>
      </c>
      <c r="AY152" s="229" t="s">
        <v>151</v>
      </c>
      <c r="BK152" s="231">
        <f>BK153+BK170+BK184+BK212+BK231+BK239+BK298+BK387+BK393</f>
        <v>0</v>
      </c>
    </row>
    <row r="153" spans="1:63" s="12" customFormat="1" ht="22.8" customHeight="1">
      <c r="A153" s="12"/>
      <c r="B153" s="218"/>
      <c r="C153" s="219"/>
      <c r="D153" s="220" t="s">
        <v>79</v>
      </c>
      <c r="E153" s="232" t="s">
        <v>21</v>
      </c>
      <c r="F153" s="232" t="s">
        <v>152</v>
      </c>
      <c r="G153" s="219"/>
      <c r="H153" s="219"/>
      <c r="I153" s="222"/>
      <c r="J153" s="233">
        <f>BK153</f>
        <v>0</v>
      </c>
      <c r="K153" s="219"/>
      <c r="L153" s="224"/>
      <c r="M153" s="225"/>
      <c r="N153" s="226"/>
      <c r="O153" s="226"/>
      <c r="P153" s="227">
        <f>SUM(P154:P169)</f>
        <v>0</v>
      </c>
      <c r="Q153" s="226"/>
      <c r="R153" s="227">
        <f>SUM(R154:R169)</f>
        <v>0</v>
      </c>
      <c r="S153" s="226"/>
      <c r="T153" s="228">
        <f>SUM(T154:T169)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9" t="s">
        <v>21</v>
      </c>
      <c r="AT153" s="230" t="s">
        <v>79</v>
      </c>
      <c r="AU153" s="230" t="s">
        <v>21</v>
      </c>
      <c r="AY153" s="229" t="s">
        <v>151</v>
      </c>
      <c r="BK153" s="231">
        <f>SUM(BK154:BK169)</f>
        <v>0</v>
      </c>
    </row>
    <row r="154" spans="1:65" s="2" customFormat="1" ht="24" customHeight="1">
      <c r="A154" s="37"/>
      <c r="B154" s="38"/>
      <c r="C154" s="234" t="s">
        <v>21</v>
      </c>
      <c r="D154" s="234" t="s">
        <v>153</v>
      </c>
      <c r="E154" s="235" t="s">
        <v>154</v>
      </c>
      <c r="F154" s="236" t="s">
        <v>155</v>
      </c>
      <c r="G154" s="237" t="s">
        <v>156</v>
      </c>
      <c r="H154" s="238">
        <v>32.238</v>
      </c>
      <c r="I154" s="239"/>
      <c r="J154" s="240">
        <f>ROUND(I154*H154,2)</f>
        <v>0</v>
      </c>
      <c r="K154" s="236" t="s">
        <v>157</v>
      </c>
      <c r="L154" s="43"/>
      <c r="M154" s="241" t="s">
        <v>1</v>
      </c>
      <c r="N154" s="242" t="s">
        <v>45</v>
      </c>
      <c r="O154" s="90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5" t="s">
        <v>158</v>
      </c>
      <c r="AT154" s="245" t="s">
        <v>153</v>
      </c>
      <c r="AU154" s="245" t="s">
        <v>89</v>
      </c>
      <c r="AY154" s="16" t="s">
        <v>151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6" t="s">
        <v>21</v>
      </c>
      <c r="BK154" s="246">
        <f>ROUND(I154*H154,2)</f>
        <v>0</v>
      </c>
      <c r="BL154" s="16" t="s">
        <v>158</v>
      </c>
      <c r="BM154" s="245" t="s">
        <v>159</v>
      </c>
    </row>
    <row r="155" spans="1:51" s="13" customFormat="1" ht="12">
      <c r="A155" s="13"/>
      <c r="B155" s="247"/>
      <c r="C155" s="248"/>
      <c r="D155" s="249" t="s">
        <v>160</v>
      </c>
      <c r="E155" s="250" t="s">
        <v>1</v>
      </c>
      <c r="F155" s="251" t="s">
        <v>161</v>
      </c>
      <c r="G155" s="248"/>
      <c r="H155" s="252">
        <v>32.238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8" t="s">
        <v>160</v>
      </c>
      <c r="AU155" s="258" t="s">
        <v>89</v>
      </c>
      <c r="AV155" s="13" t="s">
        <v>89</v>
      </c>
      <c r="AW155" s="13" t="s">
        <v>36</v>
      </c>
      <c r="AX155" s="13" t="s">
        <v>21</v>
      </c>
      <c r="AY155" s="258" t="s">
        <v>151</v>
      </c>
    </row>
    <row r="156" spans="1:65" s="2" customFormat="1" ht="24" customHeight="1">
      <c r="A156" s="37"/>
      <c r="B156" s="38"/>
      <c r="C156" s="234" t="s">
        <v>89</v>
      </c>
      <c r="D156" s="234" t="s">
        <v>153</v>
      </c>
      <c r="E156" s="235" t="s">
        <v>162</v>
      </c>
      <c r="F156" s="236" t="s">
        <v>163</v>
      </c>
      <c r="G156" s="237" t="s">
        <v>156</v>
      </c>
      <c r="H156" s="238">
        <v>135.135</v>
      </c>
      <c r="I156" s="239"/>
      <c r="J156" s="240">
        <f>ROUND(I156*H156,2)</f>
        <v>0</v>
      </c>
      <c r="K156" s="236" t="s">
        <v>157</v>
      </c>
      <c r="L156" s="43"/>
      <c r="M156" s="241" t="s">
        <v>1</v>
      </c>
      <c r="N156" s="242" t="s">
        <v>45</v>
      </c>
      <c r="O156" s="90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5" t="s">
        <v>158</v>
      </c>
      <c r="AT156" s="245" t="s">
        <v>153</v>
      </c>
      <c r="AU156" s="245" t="s">
        <v>89</v>
      </c>
      <c r="AY156" s="16" t="s">
        <v>151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6" t="s">
        <v>21</v>
      </c>
      <c r="BK156" s="246">
        <f>ROUND(I156*H156,2)</f>
        <v>0</v>
      </c>
      <c r="BL156" s="16" t="s">
        <v>158</v>
      </c>
      <c r="BM156" s="245" t="s">
        <v>164</v>
      </c>
    </row>
    <row r="157" spans="1:51" s="13" customFormat="1" ht="12">
      <c r="A157" s="13"/>
      <c r="B157" s="247"/>
      <c r="C157" s="248"/>
      <c r="D157" s="249" t="s">
        <v>160</v>
      </c>
      <c r="E157" s="250" t="s">
        <v>1</v>
      </c>
      <c r="F157" s="251" t="s">
        <v>165</v>
      </c>
      <c r="G157" s="248"/>
      <c r="H157" s="252">
        <v>135.135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160</v>
      </c>
      <c r="AU157" s="258" t="s">
        <v>89</v>
      </c>
      <c r="AV157" s="13" t="s">
        <v>89</v>
      </c>
      <c r="AW157" s="13" t="s">
        <v>36</v>
      </c>
      <c r="AX157" s="13" t="s">
        <v>21</v>
      </c>
      <c r="AY157" s="258" t="s">
        <v>151</v>
      </c>
    </row>
    <row r="158" spans="1:65" s="2" customFormat="1" ht="16.5" customHeight="1">
      <c r="A158" s="37"/>
      <c r="B158" s="38"/>
      <c r="C158" s="234" t="s">
        <v>166</v>
      </c>
      <c r="D158" s="234" t="s">
        <v>153</v>
      </c>
      <c r="E158" s="235" t="s">
        <v>167</v>
      </c>
      <c r="F158" s="236" t="s">
        <v>168</v>
      </c>
      <c r="G158" s="237" t="s">
        <v>156</v>
      </c>
      <c r="H158" s="238">
        <v>7.5</v>
      </c>
      <c r="I158" s="239"/>
      <c r="J158" s="240">
        <f>ROUND(I158*H158,2)</f>
        <v>0</v>
      </c>
      <c r="K158" s="236" t="s">
        <v>157</v>
      </c>
      <c r="L158" s="43"/>
      <c r="M158" s="241" t="s">
        <v>1</v>
      </c>
      <c r="N158" s="242" t="s">
        <v>45</v>
      </c>
      <c r="O158" s="90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5" t="s">
        <v>158</v>
      </c>
      <c r="AT158" s="245" t="s">
        <v>153</v>
      </c>
      <c r="AU158" s="245" t="s">
        <v>89</v>
      </c>
      <c r="AY158" s="16" t="s">
        <v>151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6" t="s">
        <v>21</v>
      </c>
      <c r="BK158" s="246">
        <f>ROUND(I158*H158,2)</f>
        <v>0</v>
      </c>
      <c r="BL158" s="16" t="s">
        <v>158</v>
      </c>
      <c r="BM158" s="245" t="s">
        <v>169</v>
      </c>
    </row>
    <row r="159" spans="1:51" s="13" customFormat="1" ht="12">
      <c r="A159" s="13"/>
      <c r="B159" s="247"/>
      <c r="C159" s="248"/>
      <c r="D159" s="249" t="s">
        <v>160</v>
      </c>
      <c r="E159" s="250" t="s">
        <v>1</v>
      </c>
      <c r="F159" s="251" t="s">
        <v>170</v>
      </c>
      <c r="G159" s="248"/>
      <c r="H159" s="252">
        <v>7.5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8" t="s">
        <v>160</v>
      </c>
      <c r="AU159" s="258" t="s">
        <v>89</v>
      </c>
      <c r="AV159" s="13" t="s">
        <v>89</v>
      </c>
      <c r="AW159" s="13" t="s">
        <v>36</v>
      </c>
      <c r="AX159" s="13" t="s">
        <v>21</v>
      </c>
      <c r="AY159" s="258" t="s">
        <v>151</v>
      </c>
    </row>
    <row r="160" spans="1:65" s="2" customFormat="1" ht="24" customHeight="1">
      <c r="A160" s="37"/>
      <c r="B160" s="38"/>
      <c r="C160" s="234" t="s">
        <v>158</v>
      </c>
      <c r="D160" s="234" t="s">
        <v>153</v>
      </c>
      <c r="E160" s="235" t="s">
        <v>171</v>
      </c>
      <c r="F160" s="236" t="s">
        <v>172</v>
      </c>
      <c r="G160" s="237" t="s">
        <v>156</v>
      </c>
      <c r="H160" s="238">
        <v>174.873</v>
      </c>
      <c r="I160" s="239"/>
      <c r="J160" s="240">
        <f>ROUND(I160*H160,2)</f>
        <v>0</v>
      </c>
      <c r="K160" s="236" t="s">
        <v>157</v>
      </c>
      <c r="L160" s="43"/>
      <c r="M160" s="241" t="s">
        <v>1</v>
      </c>
      <c r="N160" s="242" t="s">
        <v>45</v>
      </c>
      <c r="O160" s="90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5" t="s">
        <v>158</v>
      </c>
      <c r="AT160" s="245" t="s">
        <v>153</v>
      </c>
      <c r="AU160" s="245" t="s">
        <v>89</v>
      </c>
      <c r="AY160" s="16" t="s">
        <v>151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6" t="s">
        <v>21</v>
      </c>
      <c r="BK160" s="246">
        <f>ROUND(I160*H160,2)</f>
        <v>0</v>
      </c>
      <c r="BL160" s="16" t="s">
        <v>158</v>
      </c>
      <c r="BM160" s="245" t="s">
        <v>173</v>
      </c>
    </row>
    <row r="161" spans="1:51" s="13" customFormat="1" ht="12">
      <c r="A161" s="13"/>
      <c r="B161" s="247"/>
      <c r="C161" s="248"/>
      <c r="D161" s="249" t="s">
        <v>160</v>
      </c>
      <c r="E161" s="250" t="s">
        <v>1</v>
      </c>
      <c r="F161" s="251" t="s">
        <v>174</v>
      </c>
      <c r="G161" s="248"/>
      <c r="H161" s="252">
        <v>174.873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160</v>
      </c>
      <c r="AU161" s="258" t="s">
        <v>89</v>
      </c>
      <c r="AV161" s="13" t="s">
        <v>89</v>
      </c>
      <c r="AW161" s="13" t="s">
        <v>36</v>
      </c>
      <c r="AX161" s="13" t="s">
        <v>21</v>
      </c>
      <c r="AY161" s="258" t="s">
        <v>151</v>
      </c>
    </row>
    <row r="162" spans="1:65" s="2" customFormat="1" ht="24" customHeight="1">
      <c r="A162" s="37"/>
      <c r="B162" s="38"/>
      <c r="C162" s="234" t="s">
        <v>175</v>
      </c>
      <c r="D162" s="234" t="s">
        <v>153</v>
      </c>
      <c r="E162" s="235" t="s">
        <v>176</v>
      </c>
      <c r="F162" s="236" t="s">
        <v>177</v>
      </c>
      <c r="G162" s="237" t="s">
        <v>156</v>
      </c>
      <c r="H162" s="238">
        <v>39.738</v>
      </c>
      <c r="I162" s="239"/>
      <c r="J162" s="240">
        <f>ROUND(I162*H162,2)</f>
        <v>0</v>
      </c>
      <c r="K162" s="236" t="s">
        <v>157</v>
      </c>
      <c r="L162" s="43"/>
      <c r="M162" s="241" t="s">
        <v>1</v>
      </c>
      <c r="N162" s="242" t="s">
        <v>45</v>
      </c>
      <c r="O162" s="90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5" t="s">
        <v>158</v>
      </c>
      <c r="AT162" s="245" t="s">
        <v>153</v>
      </c>
      <c r="AU162" s="245" t="s">
        <v>89</v>
      </c>
      <c r="AY162" s="16" t="s">
        <v>151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6" t="s">
        <v>21</v>
      </c>
      <c r="BK162" s="246">
        <f>ROUND(I162*H162,2)</f>
        <v>0</v>
      </c>
      <c r="BL162" s="16" t="s">
        <v>158</v>
      </c>
      <c r="BM162" s="245" t="s">
        <v>178</v>
      </c>
    </row>
    <row r="163" spans="1:51" s="13" customFormat="1" ht="12">
      <c r="A163" s="13"/>
      <c r="B163" s="247"/>
      <c r="C163" s="248"/>
      <c r="D163" s="249" t="s">
        <v>160</v>
      </c>
      <c r="E163" s="250" t="s">
        <v>1</v>
      </c>
      <c r="F163" s="251" t="s">
        <v>179</v>
      </c>
      <c r="G163" s="248"/>
      <c r="H163" s="252">
        <v>39.738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8" t="s">
        <v>160</v>
      </c>
      <c r="AU163" s="258" t="s">
        <v>89</v>
      </c>
      <c r="AV163" s="13" t="s">
        <v>89</v>
      </c>
      <c r="AW163" s="13" t="s">
        <v>36</v>
      </c>
      <c r="AX163" s="13" t="s">
        <v>21</v>
      </c>
      <c r="AY163" s="258" t="s">
        <v>151</v>
      </c>
    </row>
    <row r="164" spans="1:65" s="2" customFormat="1" ht="16.5" customHeight="1">
      <c r="A164" s="37"/>
      <c r="B164" s="38"/>
      <c r="C164" s="234" t="s">
        <v>180</v>
      </c>
      <c r="D164" s="234" t="s">
        <v>153</v>
      </c>
      <c r="E164" s="235" t="s">
        <v>181</v>
      </c>
      <c r="F164" s="236" t="s">
        <v>182</v>
      </c>
      <c r="G164" s="237" t="s">
        <v>156</v>
      </c>
      <c r="H164" s="238">
        <v>39.738</v>
      </c>
      <c r="I164" s="239"/>
      <c r="J164" s="240">
        <f>ROUND(I164*H164,2)</f>
        <v>0</v>
      </c>
      <c r="K164" s="236" t="s">
        <v>157</v>
      </c>
      <c r="L164" s="43"/>
      <c r="M164" s="241" t="s">
        <v>1</v>
      </c>
      <c r="N164" s="242" t="s">
        <v>45</v>
      </c>
      <c r="O164" s="90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5" t="s">
        <v>158</v>
      </c>
      <c r="AT164" s="245" t="s">
        <v>153</v>
      </c>
      <c r="AU164" s="245" t="s">
        <v>89</v>
      </c>
      <c r="AY164" s="16" t="s">
        <v>151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6" t="s">
        <v>21</v>
      </c>
      <c r="BK164" s="246">
        <f>ROUND(I164*H164,2)</f>
        <v>0</v>
      </c>
      <c r="BL164" s="16" t="s">
        <v>158</v>
      </c>
      <c r="BM164" s="245" t="s">
        <v>183</v>
      </c>
    </row>
    <row r="165" spans="1:65" s="2" customFormat="1" ht="16.5" customHeight="1">
      <c r="A165" s="37"/>
      <c r="B165" s="38"/>
      <c r="C165" s="234" t="s">
        <v>184</v>
      </c>
      <c r="D165" s="234" t="s">
        <v>153</v>
      </c>
      <c r="E165" s="235" t="s">
        <v>185</v>
      </c>
      <c r="F165" s="236" t="s">
        <v>186</v>
      </c>
      <c r="G165" s="237" t="s">
        <v>156</v>
      </c>
      <c r="H165" s="238">
        <v>39.738</v>
      </c>
      <c r="I165" s="239"/>
      <c r="J165" s="240">
        <f>ROUND(I165*H165,2)</f>
        <v>0</v>
      </c>
      <c r="K165" s="236" t="s">
        <v>157</v>
      </c>
      <c r="L165" s="43"/>
      <c r="M165" s="241" t="s">
        <v>1</v>
      </c>
      <c r="N165" s="242" t="s">
        <v>45</v>
      </c>
      <c r="O165" s="90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5" t="s">
        <v>158</v>
      </c>
      <c r="AT165" s="245" t="s">
        <v>153</v>
      </c>
      <c r="AU165" s="245" t="s">
        <v>89</v>
      </c>
      <c r="AY165" s="16" t="s">
        <v>151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6" t="s">
        <v>21</v>
      </c>
      <c r="BK165" s="246">
        <f>ROUND(I165*H165,2)</f>
        <v>0</v>
      </c>
      <c r="BL165" s="16" t="s">
        <v>158</v>
      </c>
      <c r="BM165" s="245" t="s">
        <v>187</v>
      </c>
    </row>
    <row r="166" spans="1:65" s="2" customFormat="1" ht="24" customHeight="1">
      <c r="A166" s="37"/>
      <c r="B166" s="38"/>
      <c r="C166" s="234" t="s">
        <v>188</v>
      </c>
      <c r="D166" s="234" t="s">
        <v>153</v>
      </c>
      <c r="E166" s="235" t="s">
        <v>189</v>
      </c>
      <c r="F166" s="236" t="s">
        <v>190</v>
      </c>
      <c r="G166" s="237" t="s">
        <v>191</v>
      </c>
      <c r="H166" s="238">
        <v>71.528</v>
      </c>
      <c r="I166" s="239"/>
      <c r="J166" s="240">
        <f>ROUND(I166*H166,2)</f>
        <v>0</v>
      </c>
      <c r="K166" s="236" t="s">
        <v>157</v>
      </c>
      <c r="L166" s="43"/>
      <c r="M166" s="241" t="s">
        <v>1</v>
      </c>
      <c r="N166" s="242" t="s">
        <v>45</v>
      </c>
      <c r="O166" s="90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5" t="s">
        <v>158</v>
      </c>
      <c r="AT166" s="245" t="s">
        <v>153</v>
      </c>
      <c r="AU166" s="245" t="s">
        <v>89</v>
      </c>
      <c r="AY166" s="16" t="s">
        <v>151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6" t="s">
        <v>21</v>
      </c>
      <c r="BK166" s="246">
        <f>ROUND(I166*H166,2)</f>
        <v>0</v>
      </c>
      <c r="BL166" s="16" t="s">
        <v>158</v>
      </c>
      <c r="BM166" s="245" t="s">
        <v>192</v>
      </c>
    </row>
    <row r="167" spans="1:51" s="13" customFormat="1" ht="12">
      <c r="A167" s="13"/>
      <c r="B167" s="247"/>
      <c r="C167" s="248"/>
      <c r="D167" s="249" t="s">
        <v>160</v>
      </c>
      <c r="E167" s="250" t="s">
        <v>1</v>
      </c>
      <c r="F167" s="251" t="s">
        <v>193</v>
      </c>
      <c r="G167" s="248"/>
      <c r="H167" s="252">
        <v>71.528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160</v>
      </c>
      <c r="AU167" s="258" t="s">
        <v>89</v>
      </c>
      <c r="AV167" s="13" t="s">
        <v>89</v>
      </c>
      <c r="AW167" s="13" t="s">
        <v>36</v>
      </c>
      <c r="AX167" s="13" t="s">
        <v>21</v>
      </c>
      <c r="AY167" s="258" t="s">
        <v>151</v>
      </c>
    </row>
    <row r="168" spans="1:65" s="2" customFormat="1" ht="24" customHeight="1">
      <c r="A168" s="37"/>
      <c r="B168" s="38"/>
      <c r="C168" s="234" t="s">
        <v>194</v>
      </c>
      <c r="D168" s="234" t="s">
        <v>153</v>
      </c>
      <c r="E168" s="235" t="s">
        <v>195</v>
      </c>
      <c r="F168" s="236" t="s">
        <v>196</v>
      </c>
      <c r="G168" s="237" t="s">
        <v>156</v>
      </c>
      <c r="H168" s="238">
        <v>135.135</v>
      </c>
      <c r="I168" s="239"/>
      <c r="J168" s="240">
        <f>ROUND(I168*H168,2)</f>
        <v>0</v>
      </c>
      <c r="K168" s="236" t="s">
        <v>157</v>
      </c>
      <c r="L168" s="43"/>
      <c r="M168" s="241" t="s">
        <v>1</v>
      </c>
      <c r="N168" s="242" t="s">
        <v>45</v>
      </c>
      <c r="O168" s="90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5" t="s">
        <v>158</v>
      </c>
      <c r="AT168" s="245" t="s">
        <v>153</v>
      </c>
      <c r="AU168" s="245" t="s">
        <v>89</v>
      </c>
      <c r="AY168" s="16" t="s">
        <v>151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6" t="s">
        <v>21</v>
      </c>
      <c r="BK168" s="246">
        <f>ROUND(I168*H168,2)</f>
        <v>0</v>
      </c>
      <c r="BL168" s="16" t="s">
        <v>158</v>
      </c>
      <c r="BM168" s="245" t="s">
        <v>197</v>
      </c>
    </row>
    <row r="169" spans="1:65" s="2" customFormat="1" ht="16.5" customHeight="1">
      <c r="A169" s="37"/>
      <c r="B169" s="38"/>
      <c r="C169" s="234" t="s">
        <v>26</v>
      </c>
      <c r="D169" s="234" t="s">
        <v>153</v>
      </c>
      <c r="E169" s="235" t="s">
        <v>198</v>
      </c>
      <c r="F169" s="236" t="s">
        <v>199</v>
      </c>
      <c r="G169" s="237" t="s">
        <v>200</v>
      </c>
      <c r="H169" s="238">
        <v>107.46</v>
      </c>
      <c r="I169" s="239"/>
      <c r="J169" s="240">
        <f>ROUND(I169*H169,2)</f>
        <v>0</v>
      </c>
      <c r="K169" s="236" t="s">
        <v>157</v>
      </c>
      <c r="L169" s="43"/>
      <c r="M169" s="241" t="s">
        <v>1</v>
      </c>
      <c r="N169" s="242" t="s">
        <v>45</v>
      </c>
      <c r="O169" s="90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5" t="s">
        <v>158</v>
      </c>
      <c r="AT169" s="245" t="s">
        <v>153</v>
      </c>
      <c r="AU169" s="245" t="s">
        <v>89</v>
      </c>
      <c r="AY169" s="16" t="s">
        <v>151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6" t="s">
        <v>21</v>
      </c>
      <c r="BK169" s="246">
        <f>ROUND(I169*H169,2)</f>
        <v>0</v>
      </c>
      <c r="BL169" s="16" t="s">
        <v>158</v>
      </c>
      <c r="BM169" s="245" t="s">
        <v>201</v>
      </c>
    </row>
    <row r="170" spans="1:63" s="12" customFormat="1" ht="22.8" customHeight="1">
      <c r="A170" s="12"/>
      <c r="B170" s="218"/>
      <c r="C170" s="219"/>
      <c r="D170" s="220" t="s">
        <v>79</v>
      </c>
      <c r="E170" s="232" t="s">
        <v>89</v>
      </c>
      <c r="F170" s="232" t="s">
        <v>202</v>
      </c>
      <c r="G170" s="219"/>
      <c r="H170" s="219"/>
      <c r="I170" s="222"/>
      <c r="J170" s="233">
        <f>BK170</f>
        <v>0</v>
      </c>
      <c r="K170" s="219"/>
      <c r="L170" s="224"/>
      <c r="M170" s="225"/>
      <c r="N170" s="226"/>
      <c r="O170" s="226"/>
      <c r="P170" s="227">
        <f>SUM(P171:P183)</f>
        <v>0</v>
      </c>
      <c r="Q170" s="226"/>
      <c r="R170" s="227">
        <f>SUM(R171:R183)</f>
        <v>85.18679810999998</v>
      </c>
      <c r="S170" s="226"/>
      <c r="T170" s="228">
        <f>SUM(T171:T183)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9" t="s">
        <v>21</v>
      </c>
      <c r="AT170" s="230" t="s">
        <v>79</v>
      </c>
      <c r="AU170" s="230" t="s">
        <v>21</v>
      </c>
      <c r="AY170" s="229" t="s">
        <v>151</v>
      </c>
      <c r="BK170" s="231">
        <f>SUM(BK171:BK183)</f>
        <v>0</v>
      </c>
    </row>
    <row r="171" spans="1:65" s="2" customFormat="1" ht="24" customHeight="1">
      <c r="A171" s="37"/>
      <c r="B171" s="38"/>
      <c r="C171" s="234" t="s">
        <v>203</v>
      </c>
      <c r="D171" s="234" t="s">
        <v>153</v>
      </c>
      <c r="E171" s="235" t="s">
        <v>204</v>
      </c>
      <c r="F171" s="236" t="s">
        <v>205</v>
      </c>
      <c r="G171" s="237" t="s">
        <v>206</v>
      </c>
      <c r="H171" s="238">
        <v>53.8</v>
      </c>
      <c r="I171" s="239"/>
      <c r="J171" s="240">
        <f>ROUND(I171*H171,2)</f>
        <v>0</v>
      </c>
      <c r="K171" s="236" t="s">
        <v>157</v>
      </c>
      <c r="L171" s="43"/>
      <c r="M171" s="241" t="s">
        <v>1</v>
      </c>
      <c r="N171" s="242" t="s">
        <v>45</v>
      </c>
      <c r="O171" s="90"/>
      <c r="P171" s="243">
        <f>O171*H171</f>
        <v>0</v>
      </c>
      <c r="Q171" s="243">
        <v>0.22657</v>
      </c>
      <c r="R171" s="243">
        <f>Q171*H171</f>
        <v>12.189466</v>
      </c>
      <c r="S171" s="243">
        <v>0</v>
      </c>
      <c r="T171" s="24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5" t="s">
        <v>158</v>
      </c>
      <c r="AT171" s="245" t="s">
        <v>153</v>
      </c>
      <c r="AU171" s="245" t="s">
        <v>89</v>
      </c>
      <c r="AY171" s="16" t="s">
        <v>151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6" t="s">
        <v>21</v>
      </c>
      <c r="BK171" s="246">
        <f>ROUND(I171*H171,2)</f>
        <v>0</v>
      </c>
      <c r="BL171" s="16" t="s">
        <v>158</v>
      </c>
      <c r="BM171" s="245" t="s">
        <v>207</v>
      </c>
    </row>
    <row r="172" spans="1:51" s="13" customFormat="1" ht="12">
      <c r="A172" s="13"/>
      <c r="B172" s="247"/>
      <c r="C172" s="248"/>
      <c r="D172" s="249" t="s">
        <v>160</v>
      </c>
      <c r="E172" s="250" t="s">
        <v>1</v>
      </c>
      <c r="F172" s="251" t="s">
        <v>208</v>
      </c>
      <c r="G172" s="248"/>
      <c r="H172" s="252">
        <v>53.8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160</v>
      </c>
      <c r="AU172" s="258" t="s">
        <v>89</v>
      </c>
      <c r="AV172" s="13" t="s">
        <v>89</v>
      </c>
      <c r="AW172" s="13" t="s">
        <v>36</v>
      </c>
      <c r="AX172" s="13" t="s">
        <v>21</v>
      </c>
      <c r="AY172" s="258" t="s">
        <v>151</v>
      </c>
    </row>
    <row r="173" spans="1:65" s="2" customFormat="1" ht="24" customHeight="1">
      <c r="A173" s="37"/>
      <c r="B173" s="38"/>
      <c r="C173" s="234" t="s">
        <v>209</v>
      </c>
      <c r="D173" s="234" t="s">
        <v>153</v>
      </c>
      <c r="E173" s="235" t="s">
        <v>210</v>
      </c>
      <c r="F173" s="236" t="s">
        <v>211</v>
      </c>
      <c r="G173" s="237" t="s">
        <v>156</v>
      </c>
      <c r="H173" s="238">
        <v>19.343</v>
      </c>
      <c r="I173" s="239"/>
      <c r="J173" s="240">
        <f>ROUND(I173*H173,2)</f>
        <v>0</v>
      </c>
      <c r="K173" s="236" t="s">
        <v>157</v>
      </c>
      <c r="L173" s="43"/>
      <c r="M173" s="241" t="s">
        <v>1</v>
      </c>
      <c r="N173" s="242" t="s">
        <v>45</v>
      </c>
      <c r="O173" s="90"/>
      <c r="P173" s="243">
        <f>O173*H173</f>
        <v>0</v>
      </c>
      <c r="Q173" s="243">
        <v>2.45329</v>
      </c>
      <c r="R173" s="243">
        <f>Q173*H173</f>
        <v>47.45398847</v>
      </c>
      <c r="S173" s="243">
        <v>0</v>
      </c>
      <c r="T173" s="24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5" t="s">
        <v>158</v>
      </c>
      <c r="AT173" s="245" t="s">
        <v>153</v>
      </c>
      <c r="AU173" s="245" t="s">
        <v>89</v>
      </c>
      <c r="AY173" s="16" t="s">
        <v>151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6" t="s">
        <v>21</v>
      </c>
      <c r="BK173" s="246">
        <f>ROUND(I173*H173,2)</f>
        <v>0</v>
      </c>
      <c r="BL173" s="16" t="s">
        <v>158</v>
      </c>
      <c r="BM173" s="245" t="s">
        <v>212</v>
      </c>
    </row>
    <row r="174" spans="1:51" s="13" customFormat="1" ht="12">
      <c r="A174" s="13"/>
      <c r="B174" s="247"/>
      <c r="C174" s="248"/>
      <c r="D174" s="249" t="s">
        <v>160</v>
      </c>
      <c r="E174" s="250" t="s">
        <v>1</v>
      </c>
      <c r="F174" s="251" t="s">
        <v>213</v>
      </c>
      <c r="G174" s="248"/>
      <c r="H174" s="252">
        <v>19.343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8" t="s">
        <v>160</v>
      </c>
      <c r="AU174" s="258" t="s">
        <v>89</v>
      </c>
      <c r="AV174" s="13" t="s">
        <v>89</v>
      </c>
      <c r="AW174" s="13" t="s">
        <v>36</v>
      </c>
      <c r="AX174" s="13" t="s">
        <v>21</v>
      </c>
      <c r="AY174" s="258" t="s">
        <v>151</v>
      </c>
    </row>
    <row r="175" spans="1:65" s="2" customFormat="1" ht="24" customHeight="1">
      <c r="A175" s="37"/>
      <c r="B175" s="38"/>
      <c r="C175" s="234" t="s">
        <v>214</v>
      </c>
      <c r="D175" s="234" t="s">
        <v>153</v>
      </c>
      <c r="E175" s="235" t="s">
        <v>215</v>
      </c>
      <c r="F175" s="236" t="s">
        <v>216</v>
      </c>
      <c r="G175" s="237" t="s">
        <v>156</v>
      </c>
      <c r="H175" s="238">
        <v>2.949</v>
      </c>
      <c r="I175" s="239"/>
      <c r="J175" s="240">
        <f>ROUND(I175*H175,2)</f>
        <v>0</v>
      </c>
      <c r="K175" s="236" t="s">
        <v>157</v>
      </c>
      <c r="L175" s="43"/>
      <c r="M175" s="241" t="s">
        <v>1</v>
      </c>
      <c r="N175" s="242" t="s">
        <v>45</v>
      </c>
      <c r="O175" s="90"/>
      <c r="P175" s="243">
        <f>O175*H175</f>
        <v>0</v>
      </c>
      <c r="Q175" s="243">
        <v>2.45329</v>
      </c>
      <c r="R175" s="243">
        <f>Q175*H175</f>
        <v>7.23475221</v>
      </c>
      <c r="S175" s="243">
        <v>0</v>
      </c>
      <c r="T175" s="24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5" t="s">
        <v>158</v>
      </c>
      <c r="AT175" s="245" t="s">
        <v>153</v>
      </c>
      <c r="AU175" s="245" t="s">
        <v>89</v>
      </c>
      <c r="AY175" s="16" t="s">
        <v>151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6" t="s">
        <v>21</v>
      </c>
      <c r="BK175" s="246">
        <f>ROUND(I175*H175,2)</f>
        <v>0</v>
      </c>
      <c r="BL175" s="16" t="s">
        <v>158</v>
      </c>
      <c r="BM175" s="245" t="s">
        <v>217</v>
      </c>
    </row>
    <row r="176" spans="1:51" s="13" customFormat="1" ht="12">
      <c r="A176" s="13"/>
      <c r="B176" s="247"/>
      <c r="C176" s="248"/>
      <c r="D176" s="249" t="s">
        <v>160</v>
      </c>
      <c r="E176" s="250" t="s">
        <v>1</v>
      </c>
      <c r="F176" s="251" t="s">
        <v>218</v>
      </c>
      <c r="G176" s="248"/>
      <c r="H176" s="252">
        <v>2.949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160</v>
      </c>
      <c r="AU176" s="258" t="s">
        <v>89</v>
      </c>
      <c r="AV176" s="13" t="s">
        <v>89</v>
      </c>
      <c r="AW176" s="13" t="s">
        <v>36</v>
      </c>
      <c r="AX176" s="13" t="s">
        <v>21</v>
      </c>
      <c r="AY176" s="258" t="s">
        <v>151</v>
      </c>
    </row>
    <row r="177" spans="1:65" s="2" customFormat="1" ht="16.5" customHeight="1">
      <c r="A177" s="37"/>
      <c r="B177" s="38"/>
      <c r="C177" s="234" t="s">
        <v>219</v>
      </c>
      <c r="D177" s="234" t="s">
        <v>153</v>
      </c>
      <c r="E177" s="235" t="s">
        <v>220</v>
      </c>
      <c r="F177" s="236" t="s">
        <v>221</v>
      </c>
      <c r="G177" s="237" t="s">
        <v>200</v>
      </c>
      <c r="H177" s="238">
        <v>2.253</v>
      </c>
      <c r="I177" s="239"/>
      <c r="J177" s="240">
        <f>ROUND(I177*H177,2)</f>
        <v>0</v>
      </c>
      <c r="K177" s="236" t="s">
        <v>222</v>
      </c>
      <c r="L177" s="43"/>
      <c r="M177" s="241" t="s">
        <v>1</v>
      </c>
      <c r="N177" s="242" t="s">
        <v>45</v>
      </c>
      <c r="O177" s="90"/>
      <c r="P177" s="243">
        <f>O177*H177</f>
        <v>0</v>
      </c>
      <c r="Q177" s="243">
        <v>0.00103</v>
      </c>
      <c r="R177" s="243">
        <f>Q177*H177</f>
        <v>0.0023205900000000004</v>
      </c>
      <c r="S177" s="243">
        <v>0</v>
      </c>
      <c r="T177" s="24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5" t="s">
        <v>158</v>
      </c>
      <c r="AT177" s="245" t="s">
        <v>153</v>
      </c>
      <c r="AU177" s="245" t="s">
        <v>89</v>
      </c>
      <c r="AY177" s="16" t="s">
        <v>151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6" t="s">
        <v>21</v>
      </c>
      <c r="BK177" s="246">
        <f>ROUND(I177*H177,2)</f>
        <v>0</v>
      </c>
      <c r="BL177" s="16" t="s">
        <v>158</v>
      </c>
      <c r="BM177" s="245" t="s">
        <v>223</v>
      </c>
    </row>
    <row r="178" spans="1:51" s="13" customFormat="1" ht="12">
      <c r="A178" s="13"/>
      <c r="B178" s="247"/>
      <c r="C178" s="248"/>
      <c r="D178" s="249" t="s">
        <v>160</v>
      </c>
      <c r="E178" s="250" t="s">
        <v>1</v>
      </c>
      <c r="F178" s="251" t="s">
        <v>224</v>
      </c>
      <c r="G178" s="248"/>
      <c r="H178" s="252">
        <v>2.253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160</v>
      </c>
      <c r="AU178" s="258" t="s">
        <v>89</v>
      </c>
      <c r="AV178" s="13" t="s">
        <v>89</v>
      </c>
      <c r="AW178" s="13" t="s">
        <v>36</v>
      </c>
      <c r="AX178" s="13" t="s">
        <v>21</v>
      </c>
      <c r="AY178" s="258" t="s">
        <v>151</v>
      </c>
    </row>
    <row r="179" spans="1:65" s="2" customFormat="1" ht="16.5" customHeight="1">
      <c r="A179" s="37"/>
      <c r="B179" s="38"/>
      <c r="C179" s="234" t="s">
        <v>8</v>
      </c>
      <c r="D179" s="234" t="s">
        <v>153</v>
      </c>
      <c r="E179" s="235" t="s">
        <v>225</v>
      </c>
      <c r="F179" s="236" t="s">
        <v>226</v>
      </c>
      <c r="G179" s="237" t="s">
        <v>200</v>
      </c>
      <c r="H179" s="238">
        <v>2.253</v>
      </c>
      <c r="I179" s="239"/>
      <c r="J179" s="240">
        <f>ROUND(I179*H179,2)</f>
        <v>0</v>
      </c>
      <c r="K179" s="236" t="s">
        <v>222</v>
      </c>
      <c r="L179" s="43"/>
      <c r="M179" s="241" t="s">
        <v>1</v>
      </c>
      <c r="N179" s="242" t="s">
        <v>45</v>
      </c>
      <c r="O179" s="90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5" t="s">
        <v>158</v>
      </c>
      <c r="AT179" s="245" t="s">
        <v>153</v>
      </c>
      <c r="AU179" s="245" t="s">
        <v>89</v>
      </c>
      <c r="AY179" s="16" t="s">
        <v>151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6" t="s">
        <v>21</v>
      </c>
      <c r="BK179" s="246">
        <f>ROUND(I179*H179,2)</f>
        <v>0</v>
      </c>
      <c r="BL179" s="16" t="s">
        <v>158</v>
      </c>
      <c r="BM179" s="245" t="s">
        <v>227</v>
      </c>
    </row>
    <row r="180" spans="1:65" s="2" customFormat="1" ht="24" customHeight="1">
      <c r="A180" s="37"/>
      <c r="B180" s="38"/>
      <c r="C180" s="234" t="s">
        <v>228</v>
      </c>
      <c r="D180" s="234" t="s">
        <v>153</v>
      </c>
      <c r="E180" s="235" t="s">
        <v>229</v>
      </c>
      <c r="F180" s="236" t="s">
        <v>230</v>
      </c>
      <c r="G180" s="237" t="s">
        <v>156</v>
      </c>
      <c r="H180" s="238">
        <v>7.5</v>
      </c>
      <c r="I180" s="239"/>
      <c r="J180" s="240">
        <f>ROUND(I180*H180,2)</f>
        <v>0</v>
      </c>
      <c r="K180" s="236" t="s">
        <v>157</v>
      </c>
      <c r="L180" s="43"/>
      <c r="M180" s="241" t="s">
        <v>1</v>
      </c>
      <c r="N180" s="242" t="s">
        <v>45</v>
      </c>
      <c r="O180" s="90"/>
      <c r="P180" s="243">
        <f>O180*H180</f>
        <v>0</v>
      </c>
      <c r="Q180" s="243">
        <v>2.25634</v>
      </c>
      <c r="R180" s="243">
        <f>Q180*H180</f>
        <v>16.922549999999998</v>
      </c>
      <c r="S180" s="243">
        <v>0</v>
      </c>
      <c r="T180" s="24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5" t="s">
        <v>158</v>
      </c>
      <c r="AT180" s="245" t="s">
        <v>153</v>
      </c>
      <c r="AU180" s="245" t="s">
        <v>89</v>
      </c>
      <c r="AY180" s="16" t="s">
        <v>151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6" t="s">
        <v>21</v>
      </c>
      <c r="BK180" s="246">
        <f>ROUND(I180*H180,2)</f>
        <v>0</v>
      </c>
      <c r="BL180" s="16" t="s">
        <v>158</v>
      </c>
      <c r="BM180" s="245" t="s">
        <v>231</v>
      </c>
    </row>
    <row r="181" spans="1:51" s="13" customFormat="1" ht="12">
      <c r="A181" s="13"/>
      <c r="B181" s="247"/>
      <c r="C181" s="248"/>
      <c r="D181" s="249" t="s">
        <v>160</v>
      </c>
      <c r="E181" s="250" t="s">
        <v>1</v>
      </c>
      <c r="F181" s="251" t="s">
        <v>170</v>
      </c>
      <c r="G181" s="248"/>
      <c r="H181" s="252">
        <v>7.5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8" t="s">
        <v>160</v>
      </c>
      <c r="AU181" s="258" t="s">
        <v>89</v>
      </c>
      <c r="AV181" s="13" t="s">
        <v>89</v>
      </c>
      <c r="AW181" s="13" t="s">
        <v>36</v>
      </c>
      <c r="AX181" s="13" t="s">
        <v>21</v>
      </c>
      <c r="AY181" s="258" t="s">
        <v>151</v>
      </c>
    </row>
    <row r="182" spans="1:65" s="2" customFormat="1" ht="24" customHeight="1">
      <c r="A182" s="37"/>
      <c r="B182" s="38"/>
      <c r="C182" s="234" t="s">
        <v>232</v>
      </c>
      <c r="D182" s="234" t="s">
        <v>153</v>
      </c>
      <c r="E182" s="235" t="s">
        <v>233</v>
      </c>
      <c r="F182" s="236" t="s">
        <v>234</v>
      </c>
      <c r="G182" s="237" t="s">
        <v>191</v>
      </c>
      <c r="H182" s="238">
        <v>1.314</v>
      </c>
      <c r="I182" s="239"/>
      <c r="J182" s="240">
        <f>ROUND(I182*H182,2)</f>
        <v>0</v>
      </c>
      <c r="K182" s="236" t="s">
        <v>157</v>
      </c>
      <c r="L182" s="43"/>
      <c r="M182" s="241" t="s">
        <v>1</v>
      </c>
      <c r="N182" s="242" t="s">
        <v>45</v>
      </c>
      <c r="O182" s="90"/>
      <c r="P182" s="243">
        <f>O182*H182</f>
        <v>0</v>
      </c>
      <c r="Q182" s="243">
        <v>1.05306</v>
      </c>
      <c r="R182" s="243">
        <f>Q182*H182</f>
        <v>1.3837208400000003</v>
      </c>
      <c r="S182" s="243">
        <v>0</v>
      </c>
      <c r="T182" s="24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5" t="s">
        <v>158</v>
      </c>
      <c r="AT182" s="245" t="s">
        <v>153</v>
      </c>
      <c r="AU182" s="245" t="s">
        <v>89</v>
      </c>
      <c r="AY182" s="16" t="s">
        <v>151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6" t="s">
        <v>21</v>
      </c>
      <c r="BK182" s="246">
        <f>ROUND(I182*H182,2)</f>
        <v>0</v>
      </c>
      <c r="BL182" s="16" t="s">
        <v>158</v>
      </c>
      <c r="BM182" s="245" t="s">
        <v>235</v>
      </c>
    </row>
    <row r="183" spans="1:51" s="13" customFormat="1" ht="12">
      <c r="A183" s="13"/>
      <c r="B183" s="247"/>
      <c r="C183" s="248"/>
      <c r="D183" s="249" t="s">
        <v>160</v>
      </c>
      <c r="E183" s="250" t="s">
        <v>1</v>
      </c>
      <c r="F183" s="251" t="s">
        <v>236</v>
      </c>
      <c r="G183" s="248"/>
      <c r="H183" s="252">
        <v>1.314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8" t="s">
        <v>160</v>
      </c>
      <c r="AU183" s="258" t="s">
        <v>89</v>
      </c>
      <c r="AV183" s="13" t="s">
        <v>89</v>
      </c>
      <c r="AW183" s="13" t="s">
        <v>36</v>
      </c>
      <c r="AX183" s="13" t="s">
        <v>21</v>
      </c>
      <c r="AY183" s="258" t="s">
        <v>151</v>
      </c>
    </row>
    <row r="184" spans="1:63" s="12" customFormat="1" ht="22.8" customHeight="1">
      <c r="A184" s="12"/>
      <c r="B184" s="218"/>
      <c r="C184" s="219"/>
      <c r="D184" s="220" t="s">
        <v>79</v>
      </c>
      <c r="E184" s="232" t="s">
        <v>166</v>
      </c>
      <c r="F184" s="232" t="s">
        <v>237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SUM(P185:P211)</f>
        <v>0</v>
      </c>
      <c r="Q184" s="226"/>
      <c r="R184" s="227">
        <f>SUM(R185:R211)</f>
        <v>51.54297466</v>
      </c>
      <c r="S184" s="226"/>
      <c r="T184" s="228">
        <f>SUM(T185:T211)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9" t="s">
        <v>21</v>
      </c>
      <c r="AT184" s="230" t="s">
        <v>79</v>
      </c>
      <c r="AU184" s="230" t="s">
        <v>21</v>
      </c>
      <c r="AY184" s="229" t="s">
        <v>151</v>
      </c>
      <c r="BK184" s="231">
        <f>SUM(BK185:BK211)</f>
        <v>0</v>
      </c>
    </row>
    <row r="185" spans="1:65" s="2" customFormat="1" ht="24" customHeight="1">
      <c r="A185" s="37"/>
      <c r="B185" s="38"/>
      <c r="C185" s="234" t="s">
        <v>238</v>
      </c>
      <c r="D185" s="234" t="s">
        <v>153</v>
      </c>
      <c r="E185" s="235" t="s">
        <v>239</v>
      </c>
      <c r="F185" s="236" t="s">
        <v>240</v>
      </c>
      <c r="G185" s="237" t="s">
        <v>241</v>
      </c>
      <c r="H185" s="238">
        <v>2</v>
      </c>
      <c r="I185" s="239"/>
      <c r="J185" s="240">
        <f>ROUND(I185*H185,2)</f>
        <v>0</v>
      </c>
      <c r="K185" s="236" t="s">
        <v>157</v>
      </c>
      <c r="L185" s="43"/>
      <c r="M185" s="241" t="s">
        <v>1</v>
      </c>
      <c r="N185" s="242" t="s">
        <v>45</v>
      </c>
      <c r="O185" s="90"/>
      <c r="P185" s="243">
        <f>O185*H185</f>
        <v>0</v>
      </c>
      <c r="Q185" s="243">
        <v>0.48402</v>
      </c>
      <c r="R185" s="243">
        <f>Q185*H185</f>
        <v>0.96804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158</v>
      </c>
      <c r="AT185" s="245" t="s">
        <v>153</v>
      </c>
      <c r="AU185" s="245" t="s">
        <v>89</v>
      </c>
      <c r="AY185" s="16" t="s">
        <v>151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21</v>
      </c>
      <c r="BK185" s="246">
        <f>ROUND(I185*H185,2)</f>
        <v>0</v>
      </c>
      <c r="BL185" s="16" t="s">
        <v>158</v>
      </c>
      <c r="BM185" s="245" t="s">
        <v>242</v>
      </c>
    </row>
    <row r="186" spans="1:65" s="2" customFormat="1" ht="24" customHeight="1">
      <c r="A186" s="37"/>
      <c r="B186" s="38"/>
      <c r="C186" s="234" t="s">
        <v>243</v>
      </c>
      <c r="D186" s="234" t="s">
        <v>153</v>
      </c>
      <c r="E186" s="235" t="s">
        <v>244</v>
      </c>
      <c r="F186" s="236" t="s">
        <v>245</v>
      </c>
      <c r="G186" s="237" t="s">
        <v>156</v>
      </c>
      <c r="H186" s="238">
        <v>1.854</v>
      </c>
      <c r="I186" s="239"/>
      <c r="J186" s="240">
        <f>ROUND(I186*H186,2)</f>
        <v>0</v>
      </c>
      <c r="K186" s="236" t="s">
        <v>157</v>
      </c>
      <c r="L186" s="43"/>
      <c r="M186" s="241" t="s">
        <v>1</v>
      </c>
      <c r="N186" s="242" t="s">
        <v>45</v>
      </c>
      <c r="O186" s="90"/>
      <c r="P186" s="243">
        <f>O186*H186</f>
        <v>0</v>
      </c>
      <c r="Q186" s="243">
        <v>2.5773</v>
      </c>
      <c r="R186" s="243">
        <f>Q186*H186</f>
        <v>4.7783142000000005</v>
      </c>
      <c r="S186" s="243">
        <v>0</v>
      </c>
      <c r="T186" s="24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5" t="s">
        <v>158</v>
      </c>
      <c r="AT186" s="245" t="s">
        <v>153</v>
      </c>
      <c r="AU186" s="245" t="s">
        <v>89</v>
      </c>
      <c r="AY186" s="16" t="s">
        <v>151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6" t="s">
        <v>21</v>
      </c>
      <c r="BK186" s="246">
        <f>ROUND(I186*H186,2)</f>
        <v>0</v>
      </c>
      <c r="BL186" s="16" t="s">
        <v>158</v>
      </c>
      <c r="BM186" s="245" t="s">
        <v>246</v>
      </c>
    </row>
    <row r="187" spans="1:51" s="13" customFormat="1" ht="12">
      <c r="A187" s="13"/>
      <c r="B187" s="247"/>
      <c r="C187" s="248"/>
      <c r="D187" s="249" t="s">
        <v>160</v>
      </c>
      <c r="E187" s="250" t="s">
        <v>1</v>
      </c>
      <c r="F187" s="251" t="s">
        <v>247</v>
      </c>
      <c r="G187" s="248"/>
      <c r="H187" s="252">
        <v>1.854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8" t="s">
        <v>160</v>
      </c>
      <c r="AU187" s="258" t="s">
        <v>89</v>
      </c>
      <c r="AV187" s="13" t="s">
        <v>89</v>
      </c>
      <c r="AW187" s="13" t="s">
        <v>36</v>
      </c>
      <c r="AX187" s="13" t="s">
        <v>21</v>
      </c>
      <c r="AY187" s="258" t="s">
        <v>151</v>
      </c>
    </row>
    <row r="188" spans="1:65" s="2" customFormat="1" ht="24" customHeight="1">
      <c r="A188" s="37"/>
      <c r="B188" s="38"/>
      <c r="C188" s="234" t="s">
        <v>248</v>
      </c>
      <c r="D188" s="234" t="s">
        <v>153</v>
      </c>
      <c r="E188" s="235" t="s">
        <v>249</v>
      </c>
      <c r="F188" s="236" t="s">
        <v>250</v>
      </c>
      <c r="G188" s="237" t="s">
        <v>156</v>
      </c>
      <c r="H188" s="238">
        <v>0.214</v>
      </c>
      <c r="I188" s="239"/>
      <c r="J188" s="240">
        <f>ROUND(I188*H188,2)</f>
        <v>0</v>
      </c>
      <c r="K188" s="236" t="s">
        <v>157</v>
      </c>
      <c r="L188" s="43"/>
      <c r="M188" s="241" t="s">
        <v>1</v>
      </c>
      <c r="N188" s="242" t="s">
        <v>45</v>
      </c>
      <c r="O188" s="90"/>
      <c r="P188" s="243">
        <f>O188*H188</f>
        <v>0</v>
      </c>
      <c r="Q188" s="243">
        <v>2.33055</v>
      </c>
      <c r="R188" s="243">
        <f>Q188*H188</f>
        <v>0.4987377</v>
      </c>
      <c r="S188" s="243">
        <v>0</v>
      </c>
      <c r="T188" s="24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5" t="s">
        <v>158</v>
      </c>
      <c r="AT188" s="245" t="s">
        <v>153</v>
      </c>
      <c r="AU188" s="245" t="s">
        <v>89</v>
      </c>
      <c r="AY188" s="16" t="s">
        <v>151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6" t="s">
        <v>21</v>
      </c>
      <c r="BK188" s="246">
        <f>ROUND(I188*H188,2)</f>
        <v>0</v>
      </c>
      <c r="BL188" s="16" t="s">
        <v>158</v>
      </c>
      <c r="BM188" s="245" t="s">
        <v>251</v>
      </c>
    </row>
    <row r="189" spans="1:51" s="13" customFormat="1" ht="12">
      <c r="A189" s="13"/>
      <c r="B189" s="247"/>
      <c r="C189" s="248"/>
      <c r="D189" s="249" t="s">
        <v>160</v>
      </c>
      <c r="E189" s="250" t="s">
        <v>1</v>
      </c>
      <c r="F189" s="251" t="s">
        <v>252</v>
      </c>
      <c r="G189" s="248"/>
      <c r="H189" s="252">
        <v>0.214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8" t="s">
        <v>160</v>
      </c>
      <c r="AU189" s="258" t="s">
        <v>89</v>
      </c>
      <c r="AV189" s="13" t="s">
        <v>89</v>
      </c>
      <c r="AW189" s="13" t="s">
        <v>36</v>
      </c>
      <c r="AX189" s="13" t="s">
        <v>21</v>
      </c>
      <c r="AY189" s="258" t="s">
        <v>151</v>
      </c>
    </row>
    <row r="190" spans="1:65" s="2" customFormat="1" ht="24" customHeight="1">
      <c r="A190" s="37"/>
      <c r="B190" s="38"/>
      <c r="C190" s="234" t="s">
        <v>7</v>
      </c>
      <c r="D190" s="234" t="s">
        <v>153</v>
      </c>
      <c r="E190" s="235" t="s">
        <v>253</v>
      </c>
      <c r="F190" s="236" t="s">
        <v>254</v>
      </c>
      <c r="G190" s="237" t="s">
        <v>200</v>
      </c>
      <c r="H190" s="238">
        <v>23.863</v>
      </c>
      <c r="I190" s="239"/>
      <c r="J190" s="240">
        <f>ROUND(I190*H190,2)</f>
        <v>0</v>
      </c>
      <c r="K190" s="236" t="s">
        <v>157</v>
      </c>
      <c r="L190" s="43"/>
      <c r="M190" s="241" t="s">
        <v>1</v>
      </c>
      <c r="N190" s="242" t="s">
        <v>45</v>
      </c>
      <c r="O190" s="90"/>
      <c r="P190" s="243">
        <f>O190*H190</f>
        <v>0</v>
      </c>
      <c r="Q190" s="243">
        <v>0.55291</v>
      </c>
      <c r="R190" s="243">
        <f>Q190*H190</f>
        <v>13.194091330000001</v>
      </c>
      <c r="S190" s="243">
        <v>0</v>
      </c>
      <c r="T190" s="24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45" t="s">
        <v>158</v>
      </c>
      <c r="AT190" s="245" t="s">
        <v>153</v>
      </c>
      <c r="AU190" s="245" t="s">
        <v>89</v>
      </c>
      <c r="AY190" s="16" t="s">
        <v>151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6" t="s">
        <v>21</v>
      </c>
      <c r="BK190" s="246">
        <f>ROUND(I190*H190,2)</f>
        <v>0</v>
      </c>
      <c r="BL190" s="16" t="s">
        <v>158</v>
      </c>
      <c r="BM190" s="245" t="s">
        <v>255</v>
      </c>
    </row>
    <row r="191" spans="1:51" s="13" customFormat="1" ht="12">
      <c r="A191" s="13"/>
      <c r="B191" s="247"/>
      <c r="C191" s="248"/>
      <c r="D191" s="249" t="s">
        <v>160</v>
      </c>
      <c r="E191" s="250" t="s">
        <v>1</v>
      </c>
      <c r="F191" s="251" t="s">
        <v>256</v>
      </c>
      <c r="G191" s="248"/>
      <c r="H191" s="252">
        <v>23.863</v>
      </c>
      <c r="I191" s="253"/>
      <c r="J191" s="248"/>
      <c r="K191" s="248"/>
      <c r="L191" s="254"/>
      <c r="M191" s="255"/>
      <c r="N191" s="256"/>
      <c r="O191" s="256"/>
      <c r="P191" s="256"/>
      <c r="Q191" s="256"/>
      <c r="R191" s="256"/>
      <c r="S191" s="256"/>
      <c r="T191" s="25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8" t="s">
        <v>160</v>
      </c>
      <c r="AU191" s="258" t="s">
        <v>89</v>
      </c>
      <c r="AV191" s="13" t="s">
        <v>89</v>
      </c>
      <c r="AW191" s="13" t="s">
        <v>36</v>
      </c>
      <c r="AX191" s="13" t="s">
        <v>21</v>
      </c>
      <c r="AY191" s="258" t="s">
        <v>151</v>
      </c>
    </row>
    <row r="192" spans="1:65" s="2" customFormat="1" ht="24" customHeight="1">
      <c r="A192" s="37"/>
      <c r="B192" s="38"/>
      <c r="C192" s="234" t="s">
        <v>257</v>
      </c>
      <c r="D192" s="234" t="s">
        <v>153</v>
      </c>
      <c r="E192" s="235" t="s">
        <v>258</v>
      </c>
      <c r="F192" s="236" t="s">
        <v>259</v>
      </c>
      <c r="G192" s="237" t="s">
        <v>156</v>
      </c>
      <c r="H192" s="238">
        <v>1.908</v>
      </c>
      <c r="I192" s="239"/>
      <c r="J192" s="240">
        <f>ROUND(I192*H192,2)</f>
        <v>0</v>
      </c>
      <c r="K192" s="236" t="s">
        <v>157</v>
      </c>
      <c r="L192" s="43"/>
      <c r="M192" s="241" t="s">
        <v>1</v>
      </c>
      <c r="N192" s="242" t="s">
        <v>45</v>
      </c>
      <c r="O192" s="90"/>
      <c r="P192" s="243">
        <f>O192*H192</f>
        <v>0</v>
      </c>
      <c r="Q192" s="243">
        <v>2.124</v>
      </c>
      <c r="R192" s="243">
        <f>Q192*H192</f>
        <v>4.052592</v>
      </c>
      <c r="S192" s="243">
        <v>0</v>
      </c>
      <c r="T192" s="24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5" t="s">
        <v>158</v>
      </c>
      <c r="AT192" s="245" t="s">
        <v>153</v>
      </c>
      <c r="AU192" s="245" t="s">
        <v>89</v>
      </c>
      <c r="AY192" s="16" t="s">
        <v>151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6" t="s">
        <v>21</v>
      </c>
      <c r="BK192" s="246">
        <f>ROUND(I192*H192,2)</f>
        <v>0</v>
      </c>
      <c r="BL192" s="16" t="s">
        <v>158</v>
      </c>
      <c r="BM192" s="245" t="s">
        <v>260</v>
      </c>
    </row>
    <row r="193" spans="1:51" s="13" customFormat="1" ht="12">
      <c r="A193" s="13"/>
      <c r="B193" s="247"/>
      <c r="C193" s="248"/>
      <c r="D193" s="249" t="s">
        <v>160</v>
      </c>
      <c r="E193" s="250" t="s">
        <v>1</v>
      </c>
      <c r="F193" s="251" t="s">
        <v>261</v>
      </c>
      <c r="G193" s="248"/>
      <c r="H193" s="252">
        <v>1.908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160</v>
      </c>
      <c r="AU193" s="258" t="s">
        <v>89</v>
      </c>
      <c r="AV193" s="13" t="s">
        <v>89</v>
      </c>
      <c r="AW193" s="13" t="s">
        <v>36</v>
      </c>
      <c r="AX193" s="13" t="s">
        <v>21</v>
      </c>
      <c r="AY193" s="258" t="s">
        <v>151</v>
      </c>
    </row>
    <row r="194" spans="1:65" s="2" customFormat="1" ht="24" customHeight="1">
      <c r="A194" s="37"/>
      <c r="B194" s="38"/>
      <c r="C194" s="234" t="s">
        <v>262</v>
      </c>
      <c r="D194" s="234" t="s">
        <v>153</v>
      </c>
      <c r="E194" s="235" t="s">
        <v>258</v>
      </c>
      <c r="F194" s="236" t="s">
        <v>259</v>
      </c>
      <c r="G194" s="237" t="s">
        <v>156</v>
      </c>
      <c r="H194" s="238">
        <v>3.66</v>
      </c>
      <c r="I194" s="239"/>
      <c r="J194" s="240">
        <f>ROUND(I194*H194,2)</f>
        <v>0</v>
      </c>
      <c r="K194" s="236" t="s">
        <v>157</v>
      </c>
      <c r="L194" s="43"/>
      <c r="M194" s="241" t="s">
        <v>1</v>
      </c>
      <c r="N194" s="242" t="s">
        <v>45</v>
      </c>
      <c r="O194" s="90"/>
      <c r="P194" s="243">
        <f>O194*H194</f>
        <v>0</v>
      </c>
      <c r="Q194" s="243">
        <v>2.124</v>
      </c>
      <c r="R194" s="243">
        <f>Q194*H194</f>
        <v>7.773840000000001</v>
      </c>
      <c r="S194" s="243">
        <v>0</v>
      </c>
      <c r="T194" s="24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5" t="s">
        <v>158</v>
      </c>
      <c r="AT194" s="245" t="s">
        <v>153</v>
      </c>
      <c r="AU194" s="245" t="s">
        <v>89</v>
      </c>
      <c r="AY194" s="16" t="s">
        <v>151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6" t="s">
        <v>21</v>
      </c>
      <c r="BK194" s="246">
        <f>ROUND(I194*H194,2)</f>
        <v>0</v>
      </c>
      <c r="BL194" s="16" t="s">
        <v>158</v>
      </c>
      <c r="BM194" s="245" t="s">
        <v>263</v>
      </c>
    </row>
    <row r="195" spans="1:65" s="2" customFormat="1" ht="16.5" customHeight="1">
      <c r="A195" s="37"/>
      <c r="B195" s="38"/>
      <c r="C195" s="234" t="s">
        <v>264</v>
      </c>
      <c r="D195" s="234" t="s">
        <v>153</v>
      </c>
      <c r="E195" s="235" t="s">
        <v>265</v>
      </c>
      <c r="F195" s="236" t="s">
        <v>266</v>
      </c>
      <c r="G195" s="237" t="s">
        <v>191</v>
      </c>
      <c r="H195" s="238">
        <v>0.358</v>
      </c>
      <c r="I195" s="239"/>
      <c r="J195" s="240">
        <f>ROUND(I195*H195,2)</f>
        <v>0</v>
      </c>
      <c r="K195" s="236" t="s">
        <v>157</v>
      </c>
      <c r="L195" s="43"/>
      <c r="M195" s="241" t="s">
        <v>1</v>
      </c>
      <c r="N195" s="242" t="s">
        <v>45</v>
      </c>
      <c r="O195" s="90"/>
      <c r="P195" s="243">
        <f>O195*H195</f>
        <v>0</v>
      </c>
      <c r="Q195" s="243">
        <v>1.04881</v>
      </c>
      <c r="R195" s="243">
        <f>Q195*H195</f>
        <v>0.37547398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158</v>
      </c>
      <c r="AT195" s="245" t="s">
        <v>153</v>
      </c>
      <c r="AU195" s="245" t="s">
        <v>89</v>
      </c>
      <c r="AY195" s="16" t="s">
        <v>151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21</v>
      </c>
      <c r="BK195" s="246">
        <f>ROUND(I195*H195,2)</f>
        <v>0</v>
      </c>
      <c r="BL195" s="16" t="s">
        <v>158</v>
      </c>
      <c r="BM195" s="245" t="s">
        <v>267</v>
      </c>
    </row>
    <row r="196" spans="1:51" s="13" customFormat="1" ht="12">
      <c r="A196" s="13"/>
      <c r="B196" s="247"/>
      <c r="C196" s="248"/>
      <c r="D196" s="249" t="s">
        <v>160</v>
      </c>
      <c r="E196" s="250" t="s">
        <v>1</v>
      </c>
      <c r="F196" s="251" t="s">
        <v>268</v>
      </c>
      <c r="G196" s="248"/>
      <c r="H196" s="252">
        <v>0.358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8" t="s">
        <v>160</v>
      </c>
      <c r="AU196" s="258" t="s">
        <v>89</v>
      </c>
      <c r="AV196" s="13" t="s">
        <v>89</v>
      </c>
      <c r="AW196" s="13" t="s">
        <v>36</v>
      </c>
      <c r="AX196" s="13" t="s">
        <v>21</v>
      </c>
      <c r="AY196" s="258" t="s">
        <v>151</v>
      </c>
    </row>
    <row r="197" spans="1:65" s="2" customFormat="1" ht="24" customHeight="1">
      <c r="A197" s="37"/>
      <c r="B197" s="38"/>
      <c r="C197" s="234" t="s">
        <v>269</v>
      </c>
      <c r="D197" s="234" t="s">
        <v>153</v>
      </c>
      <c r="E197" s="235" t="s">
        <v>270</v>
      </c>
      <c r="F197" s="236" t="s">
        <v>271</v>
      </c>
      <c r="G197" s="237" t="s">
        <v>191</v>
      </c>
      <c r="H197" s="238">
        <v>0.057</v>
      </c>
      <c r="I197" s="239"/>
      <c r="J197" s="240">
        <f>ROUND(I197*H197,2)</f>
        <v>0</v>
      </c>
      <c r="K197" s="236" t="s">
        <v>157</v>
      </c>
      <c r="L197" s="43"/>
      <c r="M197" s="241" t="s">
        <v>1</v>
      </c>
      <c r="N197" s="242" t="s">
        <v>45</v>
      </c>
      <c r="O197" s="90"/>
      <c r="P197" s="243">
        <f>O197*H197</f>
        <v>0</v>
      </c>
      <c r="Q197" s="243">
        <v>1.09</v>
      </c>
      <c r="R197" s="243">
        <f>Q197*H197</f>
        <v>0.062130000000000005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158</v>
      </c>
      <c r="AT197" s="245" t="s">
        <v>153</v>
      </c>
      <c r="AU197" s="245" t="s">
        <v>89</v>
      </c>
      <c r="AY197" s="16" t="s">
        <v>151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21</v>
      </c>
      <c r="BK197" s="246">
        <f>ROUND(I197*H197,2)</f>
        <v>0</v>
      </c>
      <c r="BL197" s="16" t="s">
        <v>158</v>
      </c>
      <c r="BM197" s="245" t="s">
        <v>272</v>
      </c>
    </row>
    <row r="198" spans="1:51" s="13" customFormat="1" ht="12">
      <c r="A198" s="13"/>
      <c r="B198" s="247"/>
      <c r="C198" s="248"/>
      <c r="D198" s="249" t="s">
        <v>160</v>
      </c>
      <c r="E198" s="250" t="s">
        <v>1</v>
      </c>
      <c r="F198" s="251" t="s">
        <v>273</v>
      </c>
      <c r="G198" s="248"/>
      <c r="H198" s="252">
        <v>0.057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160</v>
      </c>
      <c r="AU198" s="258" t="s">
        <v>89</v>
      </c>
      <c r="AV198" s="13" t="s">
        <v>89</v>
      </c>
      <c r="AW198" s="13" t="s">
        <v>36</v>
      </c>
      <c r="AX198" s="13" t="s">
        <v>21</v>
      </c>
      <c r="AY198" s="258" t="s">
        <v>151</v>
      </c>
    </row>
    <row r="199" spans="1:65" s="2" customFormat="1" ht="24" customHeight="1">
      <c r="A199" s="37"/>
      <c r="B199" s="38"/>
      <c r="C199" s="234" t="s">
        <v>274</v>
      </c>
      <c r="D199" s="234" t="s">
        <v>153</v>
      </c>
      <c r="E199" s="235" t="s">
        <v>270</v>
      </c>
      <c r="F199" s="236" t="s">
        <v>271</v>
      </c>
      <c r="G199" s="237" t="s">
        <v>191</v>
      </c>
      <c r="H199" s="238">
        <v>0.046</v>
      </c>
      <c r="I199" s="239"/>
      <c r="J199" s="240">
        <f>ROUND(I199*H199,2)</f>
        <v>0</v>
      </c>
      <c r="K199" s="236" t="s">
        <v>157</v>
      </c>
      <c r="L199" s="43"/>
      <c r="M199" s="241" t="s">
        <v>1</v>
      </c>
      <c r="N199" s="242" t="s">
        <v>45</v>
      </c>
      <c r="O199" s="90"/>
      <c r="P199" s="243">
        <f>O199*H199</f>
        <v>0</v>
      </c>
      <c r="Q199" s="243">
        <v>1.09</v>
      </c>
      <c r="R199" s="243">
        <f>Q199*H199</f>
        <v>0.050140000000000004</v>
      </c>
      <c r="S199" s="243">
        <v>0</v>
      </c>
      <c r="T199" s="24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5" t="s">
        <v>158</v>
      </c>
      <c r="AT199" s="245" t="s">
        <v>153</v>
      </c>
      <c r="AU199" s="245" t="s">
        <v>89</v>
      </c>
      <c r="AY199" s="16" t="s">
        <v>151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6" t="s">
        <v>21</v>
      </c>
      <c r="BK199" s="246">
        <f>ROUND(I199*H199,2)</f>
        <v>0</v>
      </c>
      <c r="BL199" s="16" t="s">
        <v>158</v>
      </c>
      <c r="BM199" s="245" t="s">
        <v>275</v>
      </c>
    </row>
    <row r="200" spans="1:51" s="13" customFormat="1" ht="12">
      <c r="A200" s="13"/>
      <c r="B200" s="247"/>
      <c r="C200" s="248"/>
      <c r="D200" s="249" t="s">
        <v>160</v>
      </c>
      <c r="E200" s="250" t="s">
        <v>1</v>
      </c>
      <c r="F200" s="251" t="s">
        <v>276</v>
      </c>
      <c r="G200" s="248"/>
      <c r="H200" s="252">
        <v>0.046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8" t="s">
        <v>160</v>
      </c>
      <c r="AU200" s="258" t="s">
        <v>89</v>
      </c>
      <c r="AV200" s="13" t="s">
        <v>89</v>
      </c>
      <c r="AW200" s="13" t="s">
        <v>36</v>
      </c>
      <c r="AX200" s="13" t="s">
        <v>21</v>
      </c>
      <c r="AY200" s="258" t="s">
        <v>151</v>
      </c>
    </row>
    <row r="201" spans="1:65" s="2" customFormat="1" ht="24" customHeight="1">
      <c r="A201" s="37"/>
      <c r="B201" s="38"/>
      <c r="C201" s="234" t="s">
        <v>277</v>
      </c>
      <c r="D201" s="234" t="s">
        <v>153</v>
      </c>
      <c r="E201" s="235" t="s">
        <v>278</v>
      </c>
      <c r="F201" s="236" t="s">
        <v>279</v>
      </c>
      <c r="G201" s="237" t="s">
        <v>191</v>
      </c>
      <c r="H201" s="238">
        <v>0.581</v>
      </c>
      <c r="I201" s="239"/>
      <c r="J201" s="240">
        <f>ROUND(I201*H201,2)</f>
        <v>0</v>
      </c>
      <c r="K201" s="236" t="s">
        <v>157</v>
      </c>
      <c r="L201" s="43"/>
      <c r="M201" s="241" t="s">
        <v>1</v>
      </c>
      <c r="N201" s="242" t="s">
        <v>45</v>
      </c>
      <c r="O201" s="90"/>
      <c r="P201" s="243">
        <f>O201*H201</f>
        <v>0</v>
      </c>
      <c r="Q201" s="243">
        <v>1.09</v>
      </c>
      <c r="R201" s="243">
        <f>Q201*H201</f>
        <v>0.63329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158</v>
      </c>
      <c r="AT201" s="245" t="s">
        <v>153</v>
      </c>
      <c r="AU201" s="245" t="s">
        <v>89</v>
      </c>
      <c r="AY201" s="16" t="s">
        <v>151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21</v>
      </c>
      <c r="BK201" s="246">
        <f>ROUND(I201*H201,2)</f>
        <v>0</v>
      </c>
      <c r="BL201" s="16" t="s">
        <v>158</v>
      </c>
      <c r="BM201" s="245" t="s">
        <v>280</v>
      </c>
    </row>
    <row r="202" spans="1:51" s="13" customFormat="1" ht="12">
      <c r="A202" s="13"/>
      <c r="B202" s="247"/>
      <c r="C202" s="248"/>
      <c r="D202" s="249" t="s">
        <v>160</v>
      </c>
      <c r="E202" s="250" t="s">
        <v>1</v>
      </c>
      <c r="F202" s="251" t="s">
        <v>281</v>
      </c>
      <c r="G202" s="248"/>
      <c r="H202" s="252">
        <v>0.581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160</v>
      </c>
      <c r="AU202" s="258" t="s">
        <v>89</v>
      </c>
      <c r="AV202" s="13" t="s">
        <v>89</v>
      </c>
      <c r="AW202" s="13" t="s">
        <v>36</v>
      </c>
      <c r="AX202" s="13" t="s">
        <v>21</v>
      </c>
      <c r="AY202" s="258" t="s">
        <v>151</v>
      </c>
    </row>
    <row r="203" spans="1:65" s="2" customFormat="1" ht="24" customHeight="1">
      <c r="A203" s="37"/>
      <c r="B203" s="38"/>
      <c r="C203" s="234" t="s">
        <v>282</v>
      </c>
      <c r="D203" s="234" t="s">
        <v>153</v>
      </c>
      <c r="E203" s="235" t="s">
        <v>283</v>
      </c>
      <c r="F203" s="236" t="s">
        <v>284</v>
      </c>
      <c r="G203" s="237" t="s">
        <v>200</v>
      </c>
      <c r="H203" s="238">
        <v>34.16</v>
      </c>
      <c r="I203" s="239"/>
      <c r="J203" s="240">
        <f>ROUND(I203*H203,2)</f>
        <v>0</v>
      </c>
      <c r="K203" s="236" t="s">
        <v>157</v>
      </c>
      <c r="L203" s="43"/>
      <c r="M203" s="241" t="s">
        <v>1</v>
      </c>
      <c r="N203" s="242" t="s">
        <v>45</v>
      </c>
      <c r="O203" s="90"/>
      <c r="P203" s="243">
        <f>O203*H203</f>
        <v>0</v>
      </c>
      <c r="Q203" s="243">
        <v>0.01898</v>
      </c>
      <c r="R203" s="243">
        <f>Q203*H203</f>
        <v>0.6483568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158</v>
      </c>
      <c r="AT203" s="245" t="s">
        <v>153</v>
      </c>
      <c r="AU203" s="245" t="s">
        <v>89</v>
      </c>
      <c r="AY203" s="16" t="s">
        <v>151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21</v>
      </c>
      <c r="BK203" s="246">
        <f>ROUND(I203*H203,2)</f>
        <v>0</v>
      </c>
      <c r="BL203" s="16" t="s">
        <v>158</v>
      </c>
      <c r="BM203" s="245" t="s">
        <v>285</v>
      </c>
    </row>
    <row r="204" spans="1:51" s="13" customFormat="1" ht="12">
      <c r="A204" s="13"/>
      <c r="B204" s="247"/>
      <c r="C204" s="248"/>
      <c r="D204" s="249" t="s">
        <v>160</v>
      </c>
      <c r="E204" s="250" t="s">
        <v>1</v>
      </c>
      <c r="F204" s="251" t="s">
        <v>286</v>
      </c>
      <c r="G204" s="248"/>
      <c r="H204" s="252">
        <v>34.16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8" t="s">
        <v>160</v>
      </c>
      <c r="AU204" s="258" t="s">
        <v>89</v>
      </c>
      <c r="AV204" s="13" t="s">
        <v>89</v>
      </c>
      <c r="AW204" s="13" t="s">
        <v>36</v>
      </c>
      <c r="AX204" s="13" t="s">
        <v>21</v>
      </c>
      <c r="AY204" s="258" t="s">
        <v>151</v>
      </c>
    </row>
    <row r="205" spans="1:65" s="2" customFormat="1" ht="16.5" customHeight="1">
      <c r="A205" s="37"/>
      <c r="B205" s="38"/>
      <c r="C205" s="234" t="s">
        <v>287</v>
      </c>
      <c r="D205" s="234" t="s">
        <v>153</v>
      </c>
      <c r="E205" s="235" t="s">
        <v>288</v>
      </c>
      <c r="F205" s="236" t="s">
        <v>289</v>
      </c>
      <c r="G205" s="237" t="s">
        <v>200</v>
      </c>
      <c r="H205" s="238">
        <v>24.1</v>
      </c>
      <c r="I205" s="239"/>
      <c r="J205" s="240">
        <f>ROUND(I205*H205,2)</f>
        <v>0</v>
      </c>
      <c r="K205" s="236" t="s">
        <v>157</v>
      </c>
      <c r="L205" s="43"/>
      <c r="M205" s="241" t="s">
        <v>1</v>
      </c>
      <c r="N205" s="242" t="s">
        <v>45</v>
      </c>
      <c r="O205" s="90"/>
      <c r="P205" s="243">
        <f>O205*H205</f>
        <v>0</v>
      </c>
      <c r="Q205" s="243">
        <v>0.02857</v>
      </c>
      <c r="R205" s="243">
        <f>Q205*H205</f>
        <v>0.6885370000000001</v>
      </c>
      <c r="S205" s="243">
        <v>0</v>
      </c>
      <c r="T205" s="24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5" t="s">
        <v>158</v>
      </c>
      <c r="AT205" s="245" t="s">
        <v>153</v>
      </c>
      <c r="AU205" s="245" t="s">
        <v>89</v>
      </c>
      <c r="AY205" s="16" t="s">
        <v>151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6" t="s">
        <v>21</v>
      </c>
      <c r="BK205" s="246">
        <f>ROUND(I205*H205,2)</f>
        <v>0</v>
      </c>
      <c r="BL205" s="16" t="s">
        <v>158</v>
      </c>
      <c r="BM205" s="245" t="s">
        <v>290</v>
      </c>
    </row>
    <row r="206" spans="1:51" s="13" customFormat="1" ht="12">
      <c r="A206" s="13"/>
      <c r="B206" s="247"/>
      <c r="C206" s="248"/>
      <c r="D206" s="249" t="s">
        <v>160</v>
      </c>
      <c r="E206" s="250" t="s">
        <v>1</v>
      </c>
      <c r="F206" s="251" t="s">
        <v>291</v>
      </c>
      <c r="G206" s="248"/>
      <c r="H206" s="252">
        <v>24.1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160</v>
      </c>
      <c r="AU206" s="258" t="s">
        <v>89</v>
      </c>
      <c r="AV206" s="13" t="s">
        <v>89</v>
      </c>
      <c r="AW206" s="13" t="s">
        <v>36</v>
      </c>
      <c r="AX206" s="13" t="s">
        <v>21</v>
      </c>
      <c r="AY206" s="258" t="s">
        <v>151</v>
      </c>
    </row>
    <row r="207" spans="1:65" s="2" customFormat="1" ht="24" customHeight="1">
      <c r="A207" s="37"/>
      <c r="B207" s="38"/>
      <c r="C207" s="234" t="s">
        <v>292</v>
      </c>
      <c r="D207" s="234" t="s">
        <v>153</v>
      </c>
      <c r="E207" s="235" t="s">
        <v>293</v>
      </c>
      <c r="F207" s="236" t="s">
        <v>294</v>
      </c>
      <c r="G207" s="237" t="s">
        <v>200</v>
      </c>
      <c r="H207" s="238">
        <v>75.657</v>
      </c>
      <c r="I207" s="239"/>
      <c r="J207" s="240">
        <f>ROUND(I207*H207,2)</f>
        <v>0</v>
      </c>
      <c r="K207" s="236" t="s">
        <v>157</v>
      </c>
      <c r="L207" s="43"/>
      <c r="M207" s="241" t="s">
        <v>1</v>
      </c>
      <c r="N207" s="242" t="s">
        <v>45</v>
      </c>
      <c r="O207" s="90"/>
      <c r="P207" s="243">
        <f>O207*H207</f>
        <v>0</v>
      </c>
      <c r="Q207" s="243">
        <v>0.04795</v>
      </c>
      <c r="R207" s="243">
        <f>Q207*H207</f>
        <v>3.6277531499999998</v>
      </c>
      <c r="S207" s="243">
        <v>0</v>
      </c>
      <c r="T207" s="24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5" t="s">
        <v>158</v>
      </c>
      <c r="AT207" s="245" t="s">
        <v>153</v>
      </c>
      <c r="AU207" s="245" t="s">
        <v>89</v>
      </c>
      <c r="AY207" s="16" t="s">
        <v>151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6" t="s">
        <v>21</v>
      </c>
      <c r="BK207" s="246">
        <f>ROUND(I207*H207,2)</f>
        <v>0</v>
      </c>
      <c r="BL207" s="16" t="s">
        <v>158</v>
      </c>
      <c r="BM207" s="245" t="s">
        <v>295</v>
      </c>
    </row>
    <row r="208" spans="1:65" s="2" customFormat="1" ht="16.5" customHeight="1">
      <c r="A208" s="37"/>
      <c r="B208" s="38"/>
      <c r="C208" s="234" t="s">
        <v>296</v>
      </c>
      <c r="D208" s="234" t="s">
        <v>153</v>
      </c>
      <c r="E208" s="235" t="s">
        <v>297</v>
      </c>
      <c r="F208" s="236" t="s">
        <v>298</v>
      </c>
      <c r="G208" s="237" t="s">
        <v>200</v>
      </c>
      <c r="H208" s="238">
        <v>38.1</v>
      </c>
      <c r="I208" s="239"/>
      <c r="J208" s="240">
        <f>ROUND(I208*H208,2)</f>
        <v>0</v>
      </c>
      <c r="K208" s="236" t="s">
        <v>222</v>
      </c>
      <c r="L208" s="43"/>
      <c r="M208" s="241" t="s">
        <v>1</v>
      </c>
      <c r="N208" s="242" t="s">
        <v>45</v>
      </c>
      <c r="O208" s="90"/>
      <c r="P208" s="243">
        <f>O208*H208</f>
        <v>0</v>
      </c>
      <c r="Q208" s="243">
        <v>0.00449</v>
      </c>
      <c r="R208" s="243">
        <f>Q208*H208</f>
        <v>0.171069</v>
      </c>
      <c r="S208" s="243">
        <v>0</v>
      </c>
      <c r="T208" s="24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45" t="s">
        <v>158</v>
      </c>
      <c r="AT208" s="245" t="s">
        <v>153</v>
      </c>
      <c r="AU208" s="245" t="s">
        <v>89</v>
      </c>
      <c r="AY208" s="16" t="s">
        <v>151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6" t="s">
        <v>21</v>
      </c>
      <c r="BK208" s="246">
        <f>ROUND(I208*H208,2)</f>
        <v>0</v>
      </c>
      <c r="BL208" s="16" t="s">
        <v>158</v>
      </c>
      <c r="BM208" s="245" t="s">
        <v>299</v>
      </c>
    </row>
    <row r="209" spans="1:51" s="13" customFormat="1" ht="12">
      <c r="A209" s="13"/>
      <c r="B209" s="247"/>
      <c r="C209" s="248"/>
      <c r="D209" s="249" t="s">
        <v>160</v>
      </c>
      <c r="E209" s="250" t="s">
        <v>1</v>
      </c>
      <c r="F209" s="251" t="s">
        <v>300</v>
      </c>
      <c r="G209" s="248"/>
      <c r="H209" s="252">
        <v>38.1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8" t="s">
        <v>160</v>
      </c>
      <c r="AU209" s="258" t="s">
        <v>89</v>
      </c>
      <c r="AV209" s="13" t="s">
        <v>89</v>
      </c>
      <c r="AW209" s="13" t="s">
        <v>36</v>
      </c>
      <c r="AX209" s="13" t="s">
        <v>21</v>
      </c>
      <c r="AY209" s="258" t="s">
        <v>151</v>
      </c>
    </row>
    <row r="210" spans="1:65" s="2" customFormat="1" ht="16.5" customHeight="1">
      <c r="A210" s="37"/>
      <c r="B210" s="38"/>
      <c r="C210" s="234" t="s">
        <v>301</v>
      </c>
      <c r="D210" s="234" t="s">
        <v>153</v>
      </c>
      <c r="E210" s="235" t="s">
        <v>302</v>
      </c>
      <c r="F210" s="236" t="s">
        <v>303</v>
      </c>
      <c r="G210" s="237" t="s">
        <v>200</v>
      </c>
      <c r="H210" s="238">
        <v>38.1</v>
      </c>
      <c r="I210" s="239"/>
      <c r="J210" s="240">
        <f>ROUND(I210*H210,2)</f>
        <v>0</v>
      </c>
      <c r="K210" s="236" t="s">
        <v>222</v>
      </c>
      <c r="L210" s="43"/>
      <c r="M210" s="241" t="s">
        <v>1</v>
      </c>
      <c r="N210" s="242" t="s">
        <v>45</v>
      </c>
      <c r="O210" s="90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5" t="s">
        <v>158</v>
      </c>
      <c r="AT210" s="245" t="s">
        <v>153</v>
      </c>
      <c r="AU210" s="245" t="s">
        <v>89</v>
      </c>
      <c r="AY210" s="16" t="s">
        <v>151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6" t="s">
        <v>21</v>
      </c>
      <c r="BK210" s="246">
        <f>ROUND(I210*H210,2)</f>
        <v>0</v>
      </c>
      <c r="BL210" s="16" t="s">
        <v>158</v>
      </c>
      <c r="BM210" s="245" t="s">
        <v>304</v>
      </c>
    </row>
    <row r="211" spans="1:65" s="2" customFormat="1" ht="24" customHeight="1">
      <c r="A211" s="37"/>
      <c r="B211" s="38"/>
      <c r="C211" s="234" t="s">
        <v>305</v>
      </c>
      <c r="D211" s="234" t="s">
        <v>153</v>
      </c>
      <c r="E211" s="235" t="s">
        <v>306</v>
      </c>
      <c r="F211" s="236" t="s">
        <v>307</v>
      </c>
      <c r="G211" s="237" t="s">
        <v>156</v>
      </c>
      <c r="H211" s="238">
        <v>5.715</v>
      </c>
      <c r="I211" s="239"/>
      <c r="J211" s="240">
        <f>ROUND(I211*H211,2)</f>
        <v>0</v>
      </c>
      <c r="K211" s="236" t="s">
        <v>157</v>
      </c>
      <c r="L211" s="43"/>
      <c r="M211" s="241" t="s">
        <v>1</v>
      </c>
      <c r="N211" s="242" t="s">
        <v>45</v>
      </c>
      <c r="O211" s="90"/>
      <c r="P211" s="243">
        <f>O211*H211</f>
        <v>0</v>
      </c>
      <c r="Q211" s="243">
        <v>2.4533</v>
      </c>
      <c r="R211" s="243">
        <f>Q211*H211</f>
        <v>14.020609499999999</v>
      </c>
      <c r="S211" s="243">
        <v>0</v>
      </c>
      <c r="T211" s="24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5" t="s">
        <v>158</v>
      </c>
      <c r="AT211" s="245" t="s">
        <v>153</v>
      </c>
      <c r="AU211" s="245" t="s">
        <v>89</v>
      </c>
      <c r="AY211" s="16" t="s">
        <v>151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6" t="s">
        <v>21</v>
      </c>
      <c r="BK211" s="246">
        <f>ROUND(I211*H211,2)</f>
        <v>0</v>
      </c>
      <c r="BL211" s="16" t="s">
        <v>158</v>
      </c>
      <c r="BM211" s="245" t="s">
        <v>308</v>
      </c>
    </row>
    <row r="212" spans="1:63" s="12" customFormat="1" ht="22.8" customHeight="1">
      <c r="A212" s="12"/>
      <c r="B212" s="218"/>
      <c r="C212" s="219"/>
      <c r="D212" s="220" t="s">
        <v>79</v>
      </c>
      <c r="E212" s="232" t="s">
        <v>158</v>
      </c>
      <c r="F212" s="232" t="s">
        <v>309</v>
      </c>
      <c r="G212" s="219"/>
      <c r="H212" s="219"/>
      <c r="I212" s="222"/>
      <c r="J212" s="233">
        <f>BK212</f>
        <v>0</v>
      </c>
      <c r="K212" s="219"/>
      <c r="L212" s="224"/>
      <c r="M212" s="225"/>
      <c r="N212" s="226"/>
      <c r="O212" s="226"/>
      <c r="P212" s="227">
        <f>SUM(P213:P230)</f>
        <v>0</v>
      </c>
      <c r="Q212" s="226"/>
      <c r="R212" s="227">
        <f>SUM(R213:R230)</f>
        <v>12.900338159999999</v>
      </c>
      <c r="S212" s="226"/>
      <c r="T212" s="228">
        <f>SUM(T213:T230)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9" t="s">
        <v>21</v>
      </c>
      <c r="AT212" s="230" t="s">
        <v>79</v>
      </c>
      <c r="AU212" s="230" t="s">
        <v>21</v>
      </c>
      <c r="AY212" s="229" t="s">
        <v>151</v>
      </c>
      <c r="BK212" s="231">
        <f>SUM(BK213:BK230)</f>
        <v>0</v>
      </c>
    </row>
    <row r="213" spans="1:65" s="2" customFormat="1" ht="24" customHeight="1">
      <c r="A213" s="37"/>
      <c r="B213" s="38"/>
      <c r="C213" s="234" t="s">
        <v>310</v>
      </c>
      <c r="D213" s="234" t="s">
        <v>153</v>
      </c>
      <c r="E213" s="235" t="s">
        <v>311</v>
      </c>
      <c r="F213" s="236" t="s">
        <v>312</v>
      </c>
      <c r="G213" s="237" t="s">
        <v>241</v>
      </c>
      <c r="H213" s="238">
        <v>54</v>
      </c>
      <c r="I213" s="239"/>
      <c r="J213" s="240">
        <f>ROUND(I213*H213,2)</f>
        <v>0</v>
      </c>
      <c r="K213" s="236" t="s">
        <v>157</v>
      </c>
      <c r="L213" s="43"/>
      <c r="M213" s="241" t="s">
        <v>1</v>
      </c>
      <c r="N213" s="242" t="s">
        <v>45</v>
      </c>
      <c r="O213" s="90"/>
      <c r="P213" s="243">
        <f>O213*H213</f>
        <v>0</v>
      </c>
      <c r="Q213" s="243">
        <v>0.06736</v>
      </c>
      <c r="R213" s="243">
        <f>Q213*H213</f>
        <v>3.6374400000000002</v>
      </c>
      <c r="S213" s="243">
        <v>0</v>
      </c>
      <c r="T213" s="24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5" t="s">
        <v>158</v>
      </c>
      <c r="AT213" s="245" t="s">
        <v>153</v>
      </c>
      <c r="AU213" s="245" t="s">
        <v>89</v>
      </c>
      <c r="AY213" s="16" t="s">
        <v>151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6" t="s">
        <v>21</v>
      </c>
      <c r="BK213" s="246">
        <f>ROUND(I213*H213,2)</f>
        <v>0</v>
      </c>
      <c r="BL213" s="16" t="s">
        <v>158</v>
      </c>
      <c r="BM213" s="245" t="s">
        <v>313</v>
      </c>
    </row>
    <row r="214" spans="1:65" s="2" customFormat="1" ht="16.5" customHeight="1">
      <c r="A214" s="37"/>
      <c r="B214" s="38"/>
      <c r="C214" s="234" t="s">
        <v>314</v>
      </c>
      <c r="D214" s="234" t="s">
        <v>153</v>
      </c>
      <c r="E214" s="235" t="s">
        <v>315</v>
      </c>
      <c r="F214" s="236" t="s">
        <v>316</v>
      </c>
      <c r="G214" s="237" t="s">
        <v>156</v>
      </c>
      <c r="H214" s="238">
        <v>0.98</v>
      </c>
      <c r="I214" s="239"/>
      <c r="J214" s="240">
        <f>ROUND(I214*H214,2)</f>
        <v>0</v>
      </c>
      <c r="K214" s="236" t="s">
        <v>157</v>
      </c>
      <c r="L214" s="43"/>
      <c r="M214" s="241" t="s">
        <v>1</v>
      </c>
      <c r="N214" s="242" t="s">
        <v>45</v>
      </c>
      <c r="O214" s="90"/>
      <c r="P214" s="243">
        <f>O214*H214</f>
        <v>0</v>
      </c>
      <c r="Q214" s="243">
        <v>2.45336</v>
      </c>
      <c r="R214" s="243">
        <f>Q214*H214</f>
        <v>2.4042928</v>
      </c>
      <c r="S214" s="243">
        <v>0</v>
      </c>
      <c r="T214" s="24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45" t="s">
        <v>158</v>
      </c>
      <c r="AT214" s="245" t="s">
        <v>153</v>
      </c>
      <c r="AU214" s="245" t="s">
        <v>89</v>
      </c>
      <c r="AY214" s="16" t="s">
        <v>151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6" t="s">
        <v>21</v>
      </c>
      <c r="BK214" s="246">
        <f>ROUND(I214*H214,2)</f>
        <v>0</v>
      </c>
      <c r="BL214" s="16" t="s">
        <v>158</v>
      </c>
      <c r="BM214" s="245" t="s">
        <v>317</v>
      </c>
    </row>
    <row r="215" spans="1:51" s="13" customFormat="1" ht="12">
      <c r="A215" s="13"/>
      <c r="B215" s="247"/>
      <c r="C215" s="248"/>
      <c r="D215" s="249" t="s">
        <v>160</v>
      </c>
      <c r="E215" s="250" t="s">
        <v>1</v>
      </c>
      <c r="F215" s="251" t="s">
        <v>318</v>
      </c>
      <c r="G215" s="248"/>
      <c r="H215" s="252">
        <v>0.98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8" t="s">
        <v>160</v>
      </c>
      <c r="AU215" s="258" t="s">
        <v>89</v>
      </c>
      <c r="AV215" s="13" t="s">
        <v>89</v>
      </c>
      <c r="AW215" s="13" t="s">
        <v>36</v>
      </c>
      <c r="AX215" s="13" t="s">
        <v>21</v>
      </c>
      <c r="AY215" s="258" t="s">
        <v>151</v>
      </c>
    </row>
    <row r="216" spans="1:65" s="2" customFormat="1" ht="16.5" customHeight="1">
      <c r="A216" s="37"/>
      <c r="B216" s="38"/>
      <c r="C216" s="234" t="s">
        <v>319</v>
      </c>
      <c r="D216" s="234" t="s">
        <v>153</v>
      </c>
      <c r="E216" s="235" t="s">
        <v>320</v>
      </c>
      <c r="F216" s="236" t="s">
        <v>321</v>
      </c>
      <c r="G216" s="237" t="s">
        <v>200</v>
      </c>
      <c r="H216" s="238">
        <v>6.72</v>
      </c>
      <c r="I216" s="239"/>
      <c r="J216" s="240">
        <f>ROUND(I216*H216,2)</f>
        <v>0</v>
      </c>
      <c r="K216" s="236" t="s">
        <v>222</v>
      </c>
      <c r="L216" s="43"/>
      <c r="M216" s="241" t="s">
        <v>1</v>
      </c>
      <c r="N216" s="242" t="s">
        <v>45</v>
      </c>
      <c r="O216" s="90"/>
      <c r="P216" s="243">
        <f>O216*H216</f>
        <v>0</v>
      </c>
      <c r="Q216" s="243">
        <v>0.00077</v>
      </c>
      <c r="R216" s="243">
        <f>Q216*H216</f>
        <v>0.005174399999999999</v>
      </c>
      <c r="S216" s="243">
        <v>0</v>
      </c>
      <c r="T216" s="24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5" t="s">
        <v>158</v>
      </c>
      <c r="AT216" s="245" t="s">
        <v>153</v>
      </c>
      <c r="AU216" s="245" t="s">
        <v>89</v>
      </c>
      <c r="AY216" s="16" t="s">
        <v>151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6" t="s">
        <v>21</v>
      </c>
      <c r="BK216" s="246">
        <f>ROUND(I216*H216,2)</f>
        <v>0</v>
      </c>
      <c r="BL216" s="16" t="s">
        <v>158</v>
      </c>
      <c r="BM216" s="245" t="s">
        <v>322</v>
      </c>
    </row>
    <row r="217" spans="1:51" s="13" customFormat="1" ht="12">
      <c r="A217" s="13"/>
      <c r="B217" s="247"/>
      <c r="C217" s="248"/>
      <c r="D217" s="249" t="s">
        <v>160</v>
      </c>
      <c r="E217" s="250" t="s">
        <v>1</v>
      </c>
      <c r="F217" s="251" t="s">
        <v>323</v>
      </c>
      <c r="G217" s="248"/>
      <c r="H217" s="252">
        <v>6.72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8" t="s">
        <v>160</v>
      </c>
      <c r="AU217" s="258" t="s">
        <v>89</v>
      </c>
      <c r="AV217" s="13" t="s">
        <v>89</v>
      </c>
      <c r="AW217" s="13" t="s">
        <v>36</v>
      </c>
      <c r="AX217" s="13" t="s">
        <v>21</v>
      </c>
      <c r="AY217" s="258" t="s">
        <v>151</v>
      </c>
    </row>
    <row r="218" spans="1:65" s="2" customFormat="1" ht="16.5" customHeight="1">
      <c r="A218" s="37"/>
      <c r="B218" s="38"/>
      <c r="C218" s="234" t="s">
        <v>324</v>
      </c>
      <c r="D218" s="234" t="s">
        <v>153</v>
      </c>
      <c r="E218" s="235" t="s">
        <v>325</v>
      </c>
      <c r="F218" s="236" t="s">
        <v>326</v>
      </c>
      <c r="G218" s="237" t="s">
        <v>200</v>
      </c>
      <c r="H218" s="238">
        <v>6.72</v>
      </c>
      <c r="I218" s="239"/>
      <c r="J218" s="240">
        <f>ROUND(I218*H218,2)</f>
        <v>0</v>
      </c>
      <c r="K218" s="236" t="s">
        <v>222</v>
      </c>
      <c r="L218" s="43"/>
      <c r="M218" s="241" t="s">
        <v>1</v>
      </c>
      <c r="N218" s="242" t="s">
        <v>45</v>
      </c>
      <c r="O218" s="90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5" t="s">
        <v>158</v>
      </c>
      <c r="AT218" s="245" t="s">
        <v>153</v>
      </c>
      <c r="AU218" s="245" t="s">
        <v>89</v>
      </c>
      <c r="AY218" s="16" t="s">
        <v>151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6" t="s">
        <v>21</v>
      </c>
      <c r="BK218" s="246">
        <f>ROUND(I218*H218,2)</f>
        <v>0</v>
      </c>
      <c r="BL218" s="16" t="s">
        <v>158</v>
      </c>
      <c r="BM218" s="245" t="s">
        <v>327</v>
      </c>
    </row>
    <row r="219" spans="1:65" s="2" customFormat="1" ht="24" customHeight="1">
      <c r="A219" s="37"/>
      <c r="B219" s="38"/>
      <c r="C219" s="234" t="s">
        <v>328</v>
      </c>
      <c r="D219" s="234" t="s">
        <v>153</v>
      </c>
      <c r="E219" s="235" t="s">
        <v>329</v>
      </c>
      <c r="F219" s="236" t="s">
        <v>330</v>
      </c>
      <c r="G219" s="237" t="s">
        <v>200</v>
      </c>
      <c r="H219" s="238">
        <v>6.72</v>
      </c>
      <c r="I219" s="239"/>
      <c r="J219" s="240">
        <f>ROUND(I219*H219,2)</f>
        <v>0</v>
      </c>
      <c r="K219" s="236" t="s">
        <v>222</v>
      </c>
      <c r="L219" s="43"/>
      <c r="M219" s="241" t="s">
        <v>1</v>
      </c>
      <c r="N219" s="242" t="s">
        <v>45</v>
      </c>
      <c r="O219" s="90"/>
      <c r="P219" s="243">
        <f>O219*H219</f>
        <v>0</v>
      </c>
      <c r="Q219" s="243">
        <v>0.0082</v>
      </c>
      <c r="R219" s="243">
        <f>Q219*H219</f>
        <v>0.055104</v>
      </c>
      <c r="S219" s="243">
        <v>0</v>
      </c>
      <c r="T219" s="24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5" t="s">
        <v>158</v>
      </c>
      <c r="AT219" s="245" t="s">
        <v>153</v>
      </c>
      <c r="AU219" s="245" t="s">
        <v>89</v>
      </c>
      <c r="AY219" s="16" t="s">
        <v>151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6" t="s">
        <v>21</v>
      </c>
      <c r="BK219" s="246">
        <f>ROUND(I219*H219,2)</f>
        <v>0</v>
      </c>
      <c r="BL219" s="16" t="s">
        <v>158</v>
      </c>
      <c r="BM219" s="245" t="s">
        <v>331</v>
      </c>
    </row>
    <row r="220" spans="1:65" s="2" customFormat="1" ht="24" customHeight="1">
      <c r="A220" s="37"/>
      <c r="B220" s="38"/>
      <c r="C220" s="234" t="s">
        <v>332</v>
      </c>
      <c r="D220" s="234" t="s">
        <v>153</v>
      </c>
      <c r="E220" s="235" t="s">
        <v>333</v>
      </c>
      <c r="F220" s="236" t="s">
        <v>334</v>
      </c>
      <c r="G220" s="237" t="s">
        <v>200</v>
      </c>
      <c r="H220" s="238">
        <v>6.72</v>
      </c>
      <c r="I220" s="239"/>
      <c r="J220" s="240">
        <f>ROUND(I220*H220,2)</f>
        <v>0</v>
      </c>
      <c r="K220" s="236" t="s">
        <v>222</v>
      </c>
      <c r="L220" s="43"/>
      <c r="M220" s="241" t="s">
        <v>1</v>
      </c>
      <c r="N220" s="242" t="s">
        <v>45</v>
      </c>
      <c r="O220" s="90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5" t="s">
        <v>158</v>
      </c>
      <c r="AT220" s="245" t="s">
        <v>153</v>
      </c>
      <c r="AU220" s="245" t="s">
        <v>89</v>
      </c>
      <c r="AY220" s="16" t="s">
        <v>151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6" t="s">
        <v>21</v>
      </c>
      <c r="BK220" s="246">
        <f>ROUND(I220*H220,2)</f>
        <v>0</v>
      </c>
      <c r="BL220" s="16" t="s">
        <v>158</v>
      </c>
      <c r="BM220" s="245" t="s">
        <v>335</v>
      </c>
    </row>
    <row r="221" spans="1:65" s="2" customFormat="1" ht="16.5" customHeight="1">
      <c r="A221" s="37"/>
      <c r="B221" s="38"/>
      <c r="C221" s="234" t="s">
        <v>336</v>
      </c>
      <c r="D221" s="234" t="s">
        <v>153</v>
      </c>
      <c r="E221" s="235" t="s">
        <v>337</v>
      </c>
      <c r="F221" s="236" t="s">
        <v>338</v>
      </c>
      <c r="G221" s="237" t="s">
        <v>156</v>
      </c>
      <c r="H221" s="238">
        <v>2.582</v>
      </c>
      <c r="I221" s="239"/>
      <c r="J221" s="240">
        <f>ROUND(I221*H221,2)</f>
        <v>0</v>
      </c>
      <c r="K221" s="236" t="s">
        <v>157</v>
      </c>
      <c r="L221" s="43"/>
      <c r="M221" s="241" t="s">
        <v>1</v>
      </c>
      <c r="N221" s="242" t="s">
        <v>45</v>
      </c>
      <c r="O221" s="90"/>
      <c r="P221" s="243">
        <f>O221*H221</f>
        <v>0</v>
      </c>
      <c r="Q221" s="243">
        <v>2.45337</v>
      </c>
      <c r="R221" s="243">
        <f>Q221*H221</f>
        <v>6.33460134</v>
      </c>
      <c r="S221" s="243">
        <v>0</v>
      </c>
      <c r="T221" s="24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5" t="s">
        <v>158</v>
      </c>
      <c r="AT221" s="245" t="s">
        <v>153</v>
      </c>
      <c r="AU221" s="245" t="s">
        <v>89</v>
      </c>
      <c r="AY221" s="16" t="s">
        <v>151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6" t="s">
        <v>21</v>
      </c>
      <c r="BK221" s="246">
        <f>ROUND(I221*H221,2)</f>
        <v>0</v>
      </c>
      <c r="BL221" s="16" t="s">
        <v>158</v>
      </c>
      <c r="BM221" s="245" t="s">
        <v>339</v>
      </c>
    </row>
    <row r="222" spans="1:51" s="13" customFormat="1" ht="12">
      <c r="A222" s="13"/>
      <c r="B222" s="247"/>
      <c r="C222" s="248"/>
      <c r="D222" s="249" t="s">
        <v>160</v>
      </c>
      <c r="E222" s="250" t="s">
        <v>1</v>
      </c>
      <c r="F222" s="251" t="s">
        <v>340</v>
      </c>
      <c r="G222" s="248"/>
      <c r="H222" s="252">
        <v>2.582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8" t="s">
        <v>160</v>
      </c>
      <c r="AU222" s="258" t="s">
        <v>89</v>
      </c>
      <c r="AV222" s="13" t="s">
        <v>89</v>
      </c>
      <c r="AW222" s="13" t="s">
        <v>36</v>
      </c>
      <c r="AX222" s="13" t="s">
        <v>21</v>
      </c>
      <c r="AY222" s="258" t="s">
        <v>151</v>
      </c>
    </row>
    <row r="223" spans="1:65" s="2" customFormat="1" ht="24" customHeight="1">
      <c r="A223" s="37"/>
      <c r="B223" s="38"/>
      <c r="C223" s="234" t="s">
        <v>341</v>
      </c>
      <c r="D223" s="234" t="s">
        <v>153</v>
      </c>
      <c r="E223" s="235" t="s">
        <v>342</v>
      </c>
      <c r="F223" s="236" t="s">
        <v>343</v>
      </c>
      <c r="G223" s="237" t="s">
        <v>191</v>
      </c>
      <c r="H223" s="238">
        <v>0.31</v>
      </c>
      <c r="I223" s="239"/>
      <c r="J223" s="240">
        <f>ROUND(I223*H223,2)</f>
        <v>0</v>
      </c>
      <c r="K223" s="236" t="s">
        <v>157</v>
      </c>
      <c r="L223" s="43"/>
      <c r="M223" s="241" t="s">
        <v>1</v>
      </c>
      <c r="N223" s="242" t="s">
        <v>45</v>
      </c>
      <c r="O223" s="90"/>
      <c r="P223" s="243">
        <f>O223*H223</f>
        <v>0</v>
      </c>
      <c r="Q223" s="243">
        <v>1.04887</v>
      </c>
      <c r="R223" s="243">
        <f>Q223*H223</f>
        <v>0.3251497</v>
      </c>
      <c r="S223" s="243">
        <v>0</v>
      </c>
      <c r="T223" s="24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5" t="s">
        <v>158</v>
      </c>
      <c r="AT223" s="245" t="s">
        <v>153</v>
      </c>
      <c r="AU223" s="245" t="s">
        <v>89</v>
      </c>
      <c r="AY223" s="16" t="s">
        <v>151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6" t="s">
        <v>21</v>
      </c>
      <c r="BK223" s="246">
        <f>ROUND(I223*H223,2)</f>
        <v>0</v>
      </c>
      <c r="BL223" s="16" t="s">
        <v>158</v>
      </c>
      <c r="BM223" s="245" t="s">
        <v>344</v>
      </c>
    </row>
    <row r="224" spans="1:51" s="13" customFormat="1" ht="12">
      <c r="A224" s="13"/>
      <c r="B224" s="247"/>
      <c r="C224" s="248"/>
      <c r="D224" s="249" t="s">
        <v>160</v>
      </c>
      <c r="E224" s="250" t="s">
        <v>1</v>
      </c>
      <c r="F224" s="251" t="s">
        <v>345</v>
      </c>
      <c r="G224" s="248"/>
      <c r="H224" s="252">
        <v>0.31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8" t="s">
        <v>160</v>
      </c>
      <c r="AU224" s="258" t="s">
        <v>89</v>
      </c>
      <c r="AV224" s="13" t="s">
        <v>89</v>
      </c>
      <c r="AW224" s="13" t="s">
        <v>36</v>
      </c>
      <c r="AX224" s="13" t="s">
        <v>21</v>
      </c>
      <c r="AY224" s="258" t="s">
        <v>151</v>
      </c>
    </row>
    <row r="225" spans="1:65" s="2" customFormat="1" ht="24" customHeight="1">
      <c r="A225" s="37"/>
      <c r="B225" s="38"/>
      <c r="C225" s="234" t="s">
        <v>346</v>
      </c>
      <c r="D225" s="234" t="s">
        <v>153</v>
      </c>
      <c r="E225" s="235" t="s">
        <v>347</v>
      </c>
      <c r="F225" s="236" t="s">
        <v>348</v>
      </c>
      <c r="G225" s="237" t="s">
        <v>200</v>
      </c>
      <c r="H225" s="238">
        <v>10.759</v>
      </c>
      <c r="I225" s="239"/>
      <c r="J225" s="240">
        <f>ROUND(I225*H225,2)</f>
        <v>0</v>
      </c>
      <c r="K225" s="236" t="s">
        <v>157</v>
      </c>
      <c r="L225" s="43"/>
      <c r="M225" s="241" t="s">
        <v>1</v>
      </c>
      <c r="N225" s="242" t="s">
        <v>45</v>
      </c>
      <c r="O225" s="90"/>
      <c r="P225" s="243">
        <f>O225*H225</f>
        <v>0</v>
      </c>
      <c r="Q225" s="243">
        <v>0.01288</v>
      </c>
      <c r="R225" s="243">
        <f>Q225*H225</f>
        <v>0.13857592000000002</v>
      </c>
      <c r="S225" s="243">
        <v>0</v>
      </c>
      <c r="T225" s="24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45" t="s">
        <v>158</v>
      </c>
      <c r="AT225" s="245" t="s">
        <v>153</v>
      </c>
      <c r="AU225" s="245" t="s">
        <v>89</v>
      </c>
      <c r="AY225" s="16" t="s">
        <v>151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16" t="s">
        <v>21</v>
      </c>
      <c r="BK225" s="246">
        <f>ROUND(I225*H225,2)</f>
        <v>0</v>
      </c>
      <c r="BL225" s="16" t="s">
        <v>158</v>
      </c>
      <c r="BM225" s="245" t="s">
        <v>349</v>
      </c>
    </row>
    <row r="226" spans="1:51" s="13" customFormat="1" ht="12">
      <c r="A226" s="13"/>
      <c r="B226" s="247"/>
      <c r="C226" s="248"/>
      <c r="D226" s="249" t="s">
        <v>160</v>
      </c>
      <c r="E226" s="250" t="s">
        <v>1</v>
      </c>
      <c r="F226" s="251" t="s">
        <v>350</v>
      </c>
      <c r="G226" s="248"/>
      <c r="H226" s="252">
        <v>10.759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8" t="s">
        <v>160</v>
      </c>
      <c r="AU226" s="258" t="s">
        <v>89</v>
      </c>
      <c r="AV226" s="13" t="s">
        <v>89</v>
      </c>
      <c r="AW226" s="13" t="s">
        <v>36</v>
      </c>
      <c r="AX226" s="13" t="s">
        <v>21</v>
      </c>
      <c r="AY226" s="258" t="s">
        <v>151</v>
      </c>
    </row>
    <row r="227" spans="1:65" s="2" customFormat="1" ht="24" customHeight="1">
      <c r="A227" s="37"/>
      <c r="B227" s="38"/>
      <c r="C227" s="234" t="s">
        <v>351</v>
      </c>
      <c r="D227" s="234" t="s">
        <v>153</v>
      </c>
      <c r="E227" s="235" t="s">
        <v>352</v>
      </c>
      <c r="F227" s="236" t="s">
        <v>353</v>
      </c>
      <c r="G227" s="237" t="s">
        <v>200</v>
      </c>
      <c r="H227" s="238">
        <v>10.759</v>
      </c>
      <c r="I227" s="239"/>
      <c r="J227" s="240">
        <f>ROUND(I227*H227,2)</f>
        <v>0</v>
      </c>
      <c r="K227" s="236" t="s">
        <v>157</v>
      </c>
      <c r="L227" s="43"/>
      <c r="M227" s="241" t="s">
        <v>1</v>
      </c>
      <c r="N227" s="242" t="s">
        <v>45</v>
      </c>
      <c r="O227" s="90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5" t="s">
        <v>158</v>
      </c>
      <c r="AT227" s="245" t="s">
        <v>153</v>
      </c>
      <c r="AU227" s="245" t="s">
        <v>89</v>
      </c>
      <c r="AY227" s="16" t="s">
        <v>151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6" t="s">
        <v>21</v>
      </c>
      <c r="BK227" s="246">
        <f>ROUND(I227*H227,2)</f>
        <v>0</v>
      </c>
      <c r="BL227" s="16" t="s">
        <v>158</v>
      </c>
      <c r="BM227" s="245" t="s">
        <v>354</v>
      </c>
    </row>
    <row r="228" spans="1:65" s="2" customFormat="1" ht="24" customHeight="1">
      <c r="A228" s="37"/>
      <c r="B228" s="38"/>
      <c r="C228" s="234" t="s">
        <v>355</v>
      </c>
      <c r="D228" s="234" t="s">
        <v>153</v>
      </c>
      <c r="E228" s="235" t="s">
        <v>356</v>
      </c>
      <c r="F228" s="236" t="s">
        <v>357</v>
      </c>
      <c r="G228" s="237" t="s">
        <v>358</v>
      </c>
      <c r="H228" s="238">
        <v>1</v>
      </c>
      <c r="I228" s="239"/>
      <c r="J228" s="240">
        <f>ROUND(I228*H228,2)</f>
        <v>0</v>
      </c>
      <c r="K228" s="236" t="s">
        <v>1</v>
      </c>
      <c r="L228" s="43"/>
      <c r="M228" s="241" t="s">
        <v>1</v>
      </c>
      <c r="N228" s="242" t="s">
        <v>45</v>
      </c>
      <c r="O228" s="90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45" t="s">
        <v>158</v>
      </c>
      <c r="AT228" s="245" t="s">
        <v>153</v>
      </c>
      <c r="AU228" s="245" t="s">
        <v>89</v>
      </c>
      <c r="AY228" s="16" t="s">
        <v>151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6" t="s">
        <v>21</v>
      </c>
      <c r="BK228" s="246">
        <f>ROUND(I228*H228,2)</f>
        <v>0</v>
      </c>
      <c r="BL228" s="16" t="s">
        <v>158</v>
      </c>
      <c r="BM228" s="245" t="s">
        <v>359</v>
      </c>
    </row>
    <row r="229" spans="1:65" s="2" customFormat="1" ht="24" customHeight="1">
      <c r="A229" s="37"/>
      <c r="B229" s="38"/>
      <c r="C229" s="234" t="s">
        <v>360</v>
      </c>
      <c r="D229" s="234" t="s">
        <v>153</v>
      </c>
      <c r="E229" s="235" t="s">
        <v>361</v>
      </c>
      <c r="F229" s="236" t="s">
        <v>362</v>
      </c>
      <c r="G229" s="237" t="s">
        <v>156</v>
      </c>
      <c r="H229" s="238">
        <v>13.176</v>
      </c>
      <c r="I229" s="239"/>
      <c r="J229" s="240">
        <f>ROUND(I229*H229,2)</f>
        <v>0</v>
      </c>
      <c r="K229" s="236" t="s">
        <v>157</v>
      </c>
      <c r="L229" s="43"/>
      <c r="M229" s="241" t="s">
        <v>1</v>
      </c>
      <c r="N229" s="242" t="s">
        <v>45</v>
      </c>
      <c r="O229" s="90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158</v>
      </c>
      <c r="AT229" s="245" t="s">
        <v>153</v>
      </c>
      <c r="AU229" s="245" t="s">
        <v>89</v>
      </c>
      <c r="AY229" s="16" t="s">
        <v>151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21</v>
      </c>
      <c r="BK229" s="246">
        <f>ROUND(I229*H229,2)</f>
        <v>0</v>
      </c>
      <c r="BL229" s="16" t="s">
        <v>158</v>
      </c>
      <c r="BM229" s="245" t="s">
        <v>363</v>
      </c>
    </row>
    <row r="230" spans="1:51" s="13" customFormat="1" ht="12">
      <c r="A230" s="13"/>
      <c r="B230" s="247"/>
      <c r="C230" s="248"/>
      <c r="D230" s="249" t="s">
        <v>160</v>
      </c>
      <c r="E230" s="250" t="s">
        <v>1</v>
      </c>
      <c r="F230" s="251" t="s">
        <v>364</v>
      </c>
      <c r="G230" s="248"/>
      <c r="H230" s="252">
        <v>13.176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8" t="s">
        <v>160</v>
      </c>
      <c r="AU230" s="258" t="s">
        <v>89</v>
      </c>
      <c r="AV230" s="13" t="s">
        <v>89</v>
      </c>
      <c r="AW230" s="13" t="s">
        <v>36</v>
      </c>
      <c r="AX230" s="13" t="s">
        <v>21</v>
      </c>
      <c r="AY230" s="258" t="s">
        <v>151</v>
      </c>
    </row>
    <row r="231" spans="1:63" s="12" customFormat="1" ht="22.8" customHeight="1">
      <c r="A231" s="12"/>
      <c r="B231" s="218"/>
      <c r="C231" s="219"/>
      <c r="D231" s="220" t="s">
        <v>79</v>
      </c>
      <c r="E231" s="232" t="s">
        <v>175</v>
      </c>
      <c r="F231" s="232" t="s">
        <v>365</v>
      </c>
      <c r="G231" s="219"/>
      <c r="H231" s="219"/>
      <c r="I231" s="222"/>
      <c r="J231" s="233">
        <f>BK231</f>
        <v>0</v>
      </c>
      <c r="K231" s="219"/>
      <c r="L231" s="224"/>
      <c r="M231" s="225"/>
      <c r="N231" s="226"/>
      <c r="O231" s="226"/>
      <c r="P231" s="227">
        <f>SUM(P232:P238)</f>
        <v>0</v>
      </c>
      <c r="Q231" s="226"/>
      <c r="R231" s="227">
        <f>SUM(R232:R238)</f>
        <v>9.306999999999999</v>
      </c>
      <c r="S231" s="226"/>
      <c r="T231" s="228">
        <f>SUM(T232:T238)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9" t="s">
        <v>21</v>
      </c>
      <c r="AT231" s="230" t="s">
        <v>79</v>
      </c>
      <c r="AU231" s="230" t="s">
        <v>21</v>
      </c>
      <c r="AY231" s="229" t="s">
        <v>151</v>
      </c>
      <c r="BK231" s="231">
        <f>SUM(BK232:BK238)</f>
        <v>0</v>
      </c>
    </row>
    <row r="232" spans="1:65" s="2" customFormat="1" ht="24" customHeight="1">
      <c r="A232" s="37"/>
      <c r="B232" s="38"/>
      <c r="C232" s="234" t="s">
        <v>366</v>
      </c>
      <c r="D232" s="234" t="s">
        <v>153</v>
      </c>
      <c r="E232" s="235" t="s">
        <v>367</v>
      </c>
      <c r="F232" s="236" t="s">
        <v>368</v>
      </c>
      <c r="G232" s="237" t="s">
        <v>200</v>
      </c>
      <c r="H232" s="238">
        <v>107.46</v>
      </c>
      <c r="I232" s="239"/>
      <c r="J232" s="240">
        <f>ROUND(I232*H232,2)</f>
        <v>0</v>
      </c>
      <c r="K232" s="236" t="s">
        <v>157</v>
      </c>
      <c r="L232" s="43"/>
      <c r="M232" s="241" t="s">
        <v>1</v>
      </c>
      <c r="N232" s="242" t="s">
        <v>45</v>
      </c>
      <c r="O232" s="90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5" t="s">
        <v>158</v>
      </c>
      <c r="AT232" s="245" t="s">
        <v>153</v>
      </c>
      <c r="AU232" s="245" t="s">
        <v>89</v>
      </c>
      <c r="AY232" s="16" t="s">
        <v>151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6" t="s">
        <v>21</v>
      </c>
      <c r="BK232" s="246">
        <f>ROUND(I232*H232,2)</f>
        <v>0</v>
      </c>
      <c r="BL232" s="16" t="s">
        <v>158</v>
      </c>
      <c r="BM232" s="245" t="s">
        <v>369</v>
      </c>
    </row>
    <row r="233" spans="1:51" s="13" customFormat="1" ht="12">
      <c r="A233" s="13"/>
      <c r="B233" s="247"/>
      <c r="C233" s="248"/>
      <c r="D233" s="249" t="s">
        <v>160</v>
      </c>
      <c r="E233" s="250" t="s">
        <v>1</v>
      </c>
      <c r="F233" s="251" t="s">
        <v>370</v>
      </c>
      <c r="G233" s="248"/>
      <c r="H233" s="252">
        <v>107.46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8" t="s">
        <v>160</v>
      </c>
      <c r="AU233" s="258" t="s">
        <v>89</v>
      </c>
      <c r="AV233" s="13" t="s">
        <v>89</v>
      </c>
      <c r="AW233" s="13" t="s">
        <v>36</v>
      </c>
      <c r="AX233" s="13" t="s">
        <v>21</v>
      </c>
      <c r="AY233" s="258" t="s">
        <v>151</v>
      </c>
    </row>
    <row r="234" spans="1:65" s="2" customFormat="1" ht="16.5" customHeight="1">
      <c r="A234" s="37"/>
      <c r="B234" s="38"/>
      <c r="C234" s="234" t="s">
        <v>371</v>
      </c>
      <c r="D234" s="234" t="s">
        <v>153</v>
      </c>
      <c r="E234" s="235" t="s">
        <v>372</v>
      </c>
      <c r="F234" s="236" t="s">
        <v>373</v>
      </c>
      <c r="G234" s="237" t="s">
        <v>200</v>
      </c>
      <c r="H234" s="238">
        <v>41</v>
      </c>
      <c r="I234" s="239"/>
      <c r="J234" s="240">
        <f>ROUND(I234*H234,2)</f>
        <v>0</v>
      </c>
      <c r="K234" s="236" t="s">
        <v>157</v>
      </c>
      <c r="L234" s="43"/>
      <c r="M234" s="241" t="s">
        <v>1</v>
      </c>
      <c r="N234" s="242" t="s">
        <v>45</v>
      </c>
      <c r="O234" s="90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5" t="s">
        <v>158</v>
      </c>
      <c r="AT234" s="245" t="s">
        <v>153</v>
      </c>
      <c r="AU234" s="245" t="s">
        <v>89</v>
      </c>
      <c r="AY234" s="16" t="s">
        <v>151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6" t="s">
        <v>21</v>
      </c>
      <c r="BK234" s="246">
        <f>ROUND(I234*H234,2)</f>
        <v>0</v>
      </c>
      <c r="BL234" s="16" t="s">
        <v>158</v>
      </c>
      <c r="BM234" s="245" t="s">
        <v>374</v>
      </c>
    </row>
    <row r="235" spans="1:65" s="2" customFormat="1" ht="24" customHeight="1">
      <c r="A235" s="37"/>
      <c r="B235" s="38"/>
      <c r="C235" s="234" t="s">
        <v>375</v>
      </c>
      <c r="D235" s="234" t="s">
        <v>153</v>
      </c>
      <c r="E235" s="235" t="s">
        <v>376</v>
      </c>
      <c r="F235" s="236" t="s">
        <v>377</v>
      </c>
      <c r="G235" s="237" t="s">
        <v>200</v>
      </c>
      <c r="H235" s="238">
        <v>41</v>
      </c>
      <c r="I235" s="239"/>
      <c r="J235" s="240">
        <f>ROUND(I235*H235,2)</f>
        <v>0</v>
      </c>
      <c r="K235" s="236" t="s">
        <v>157</v>
      </c>
      <c r="L235" s="43"/>
      <c r="M235" s="241" t="s">
        <v>1</v>
      </c>
      <c r="N235" s="242" t="s">
        <v>45</v>
      </c>
      <c r="O235" s="90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5" t="s">
        <v>158</v>
      </c>
      <c r="AT235" s="245" t="s">
        <v>153</v>
      </c>
      <c r="AU235" s="245" t="s">
        <v>89</v>
      </c>
      <c r="AY235" s="16" t="s">
        <v>151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6" t="s">
        <v>21</v>
      </c>
      <c r="BK235" s="246">
        <f>ROUND(I235*H235,2)</f>
        <v>0</v>
      </c>
      <c r="BL235" s="16" t="s">
        <v>158</v>
      </c>
      <c r="BM235" s="245" t="s">
        <v>378</v>
      </c>
    </row>
    <row r="236" spans="1:65" s="2" customFormat="1" ht="24" customHeight="1">
      <c r="A236" s="37"/>
      <c r="B236" s="38"/>
      <c r="C236" s="234" t="s">
        <v>379</v>
      </c>
      <c r="D236" s="234" t="s">
        <v>153</v>
      </c>
      <c r="E236" s="235" t="s">
        <v>380</v>
      </c>
      <c r="F236" s="236" t="s">
        <v>381</v>
      </c>
      <c r="G236" s="237" t="s">
        <v>200</v>
      </c>
      <c r="H236" s="238">
        <v>41</v>
      </c>
      <c r="I236" s="239"/>
      <c r="J236" s="240">
        <f>ROUND(I236*H236,2)</f>
        <v>0</v>
      </c>
      <c r="K236" s="236" t="s">
        <v>157</v>
      </c>
      <c r="L236" s="43"/>
      <c r="M236" s="241" t="s">
        <v>1</v>
      </c>
      <c r="N236" s="242" t="s">
        <v>45</v>
      </c>
      <c r="O236" s="90"/>
      <c r="P236" s="243">
        <f>O236*H236</f>
        <v>0</v>
      </c>
      <c r="Q236" s="243">
        <v>0.101</v>
      </c>
      <c r="R236" s="243">
        <f>Q236*H236</f>
        <v>4.141</v>
      </c>
      <c r="S236" s="243">
        <v>0</v>
      </c>
      <c r="T236" s="24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5" t="s">
        <v>158</v>
      </c>
      <c r="AT236" s="245" t="s">
        <v>153</v>
      </c>
      <c r="AU236" s="245" t="s">
        <v>89</v>
      </c>
      <c r="AY236" s="16" t="s">
        <v>151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6" t="s">
        <v>21</v>
      </c>
      <c r="BK236" s="246">
        <f>ROUND(I236*H236,2)</f>
        <v>0</v>
      </c>
      <c r="BL236" s="16" t="s">
        <v>158</v>
      </c>
      <c r="BM236" s="245" t="s">
        <v>382</v>
      </c>
    </row>
    <row r="237" spans="1:65" s="2" customFormat="1" ht="16.5" customHeight="1">
      <c r="A237" s="37"/>
      <c r="B237" s="38"/>
      <c r="C237" s="259" t="s">
        <v>383</v>
      </c>
      <c r="D237" s="259" t="s">
        <v>384</v>
      </c>
      <c r="E237" s="260" t="s">
        <v>385</v>
      </c>
      <c r="F237" s="261" t="s">
        <v>386</v>
      </c>
      <c r="G237" s="262" t="s">
        <v>200</v>
      </c>
      <c r="H237" s="263">
        <v>43.05</v>
      </c>
      <c r="I237" s="264"/>
      <c r="J237" s="265">
        <f>ROUND(I237*H237,2)</f>
        <v>0</v>
      </c>
      <c r="K237" s="261" t="s">
        <v>222</v>
      </c>
      <c r="L237" s="266"/>
      <c r="M237" s="267" t="s">
        <v>1</v>
      </c>
      <c r="N237" s="268" t="s">
        <v>45</v>
      </c>
      <c r="O237" s="90"/>
      <c r="P237" s="243">
        <f>O237*H237</f>
        <v>0</v>
      </c>
      <c r="Q237" s="243">
        <v>0.12</v>
      </c>
      <c r="R237" s="243">
        <f>Q237*H237</f>
        <v>5.1659999999999995</v>
      </c>
      <c r="S237" s="243">
        <v>0</v>
      </c>
      <c r="T237" s="24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5" t="s">
        <v>188</v>
      </c>
      <c r="AT237" s="245" t="s">
        <v>384</v>
      </c>
      <c r="AU237" s="245" t="s">
        <v>89</v>
      </c>
      <c r="AY237" s="16" t="s">
        <v>151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6" t="s">
        <v>21</v>
      </c>
      <c r="BK237" s="246">
        <f>ROUND(I237*H237,2)</f>
        <v>0</v>
      </c>
      <c r="BL237" s="16" t="s">
        <v>158</v>
      </c>
      <c r="BM237" s="245" t="s">
        <v>387</v>
      </c>
    </row>
    <row r="238" spans="1:51" s="13" customFormat="1" ht="12">
      <c r="A238" s="13"/>
      <c r="B238" s="247"/>
      <c r="C238" s="248"/>
      <c r="D238" s="249" t="s">
        <v>160</v>
      </c>
      <c r="E238" s="248"/>
      <c r="F238" s="251" t="s">
        <v>388</v>
      </c>
      <c r="G238" s="248"/>
      <c r="H238" s="252">
        <v>43.05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8" t="s">
        <v>160</v>
      </c>
      <c r="AU238" s="258" t="s">
        <v>89</v>
      </c>
      <c r="AV238" s="13" t="s">
        <v>89</v>
      </c>
      <c r="AW238" s="13" t="s">
        <v>4</v>
      </c>
      <c r="AX238" s="13" t="s">
        <v>21</v>
      </c>
      <c r="AY238" s="258" t="s">
        <v>151</v>
      </c>
    </row>
    <row r="239" spans="1:63" s="12" customFormat="1" ht="22.8" customHeight="1">
      <c r="A239" s="12"/>
      <c r="B239" s="218"/>
      <c r="C239" s="219"/>
      <c r="D239" s="220" t="s">
        <v>79</v>
      </c>
      <c r="E239" s="232" t="s">
        <v>180</v>
      </c>
      <c r="F239" s="232" t="s">
        <v>389</v>
      </c>
      <c r="G239" s="219"/>
      <c r="H239" s="219"/>
      <c r="I239" s="222"/>
      <c r="J239" s="233">
        <f>BK239</f>
        <v>0</v>
      </c>
      <c r="K239" s="219"/>
      <c r="L239" s="224"/>
      <c r="M239" s="225"/>
      <c r="N239" s="226"/>
      <c r="O239" s="226"/>
      <c r="P239" s="227">
        <f>SUM(P240:P297)</f>
        <v>0</v>
      </c>
      <c r="Q239" s="226"/>
      <c r="R239" s="227">
        <f>SUM(R240:R297)</f>
        <v>142.43368838000004</v>
      </c>
      <c r="S239" s="226"/>
      <c r="T239" s="228">
        <f>SUM(T240:T297)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9" t="s">
        <v>21</v>
      </c>
      <c r="AT239" s="230" t="s">
        <v>79</v>
      </c>
      <c r="AU239" s="230" t="s">
        <v>21</v>
      </c>
      <c r="AY239" s="229" t="s">
        <v>151</v>
      </c>
      <c r="BK239" s="231">
        <f>SUM(BK240:BK297)</f>
        <v>0</v>
      </c>
    </row>
    <row r="240" spans="1:65" s="2" customFormat="1" ht="24" customHeight="1">
      <c r="A240" s="37"/>
      <c r="B240" s="38"/>
      <c r="C240" s="234" t="s">
        <v>390</v>
      </c>
      <c r="D240" s="234" t="s">
        <v>153</v>
      </c>
      <c r="E240" s="235" t="s">
        <v>391</v>
      </c>
      <c r="F240" s="236" t="s">
        <v>392</v>
      </c>
      <c r="G240" s="237" t="s">
        <v>200</v>
      </c>
      <c r="H240" s="238">
        <v>126.72</v>
      </c>
      <c r="I240" s="239"/>
      <c r="J240" s="240">
        <f>ROUND(I240*H240,2)</f>
        <v>0</v>
      </c>
      <c r="K240" s="236" t="s">
        <v>157</v>
      </c>
      <c r="L240" s="43"/>
      <c r="M240" s="241" t="s">
        <v>1</v>
      </c>
      <c r="N240" s="242" t="s">
        <v>45</v>
      </c>
      <c r="O240" s="90"/>
      <c r="P240" s="243">
        <f>O240*H240</f>
        <v>0</v>
      </c>
      <c r="Q240" s="243">
        <v>0.00489</v>
      </c>
      <c r="R240" s="243">
        <f>Q240*H240</f>
        <v>0.6196608</v>
      </c>
      <c r="S240" s="243">
        <v>0</v>
      </c>
      <c r="T240" s="24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5" t="s">
        <v>158</v>
      </c>
      <c r="AT240" s="245" t="s">
        <v>153</v>
      </c>
      <c r="AU240" s="245" t="s">
        <v>89</v>
      </c>
      <c r="AY240" s="16" t="s">
        <v>151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6" t="s">
        <v>21</v>
      </c>
      <c r="BK240" s="246">
        <f>ROUND(I240*H240,2)</f>
        <v>0</v>
      </c>
      <c r="BL240" s="16" t="s">
        <v>158</v>
      </c>
      <c r="BM240" s="245" t="s">
        <v>393</v>
      </c>
    </row>
    <row r="241" spans="1:65" s="2" customFormat="1" ht="24" customHeight="1">
      <c r="A241" s="37"/>
      <c r="B241" s="38"/>
      <c r="C241" s="234" t="s">
        <v>394</v>
      </c>
      <c r="D241" s="234" t="s">
        <v>153</v>
      </c>
      <c r="E241" s="235" t="s">
        <v>395</v>
      </c>
      <c r="F241" s="236" t="s">
        <v>396</v>
      </c>
      <c r="G241" s="237" t="s">
        <v>200</v>
      </c>
      <c r="H241" s="238">
        <v>227.51</v>
      </c>
      <c r="I241" s="239"/>
      <c r="J241" s="240">
        <f>ROUND(I241*H241,2)</f>
        <v>0</v>
      </c>
      <c r="K241" s="236" t="s">
        <v>157</v>
      </c>
      <c r="L241" s="43"/>
      <c r="M241" s="241" t="s">
        <v>1</v>
      </c>
      <c r="N241" s="242" t="s">
        <v>45</v>
      </c>
      <c r="O241" s="90"/>
      <c r="P241" s="243">
        <f>O241*H241</f>
        <v>0</v>
      </c>
      <c r="Q241" s="243">
        <v>0.003</v>
      </c>
      <c r="R241" s="243">
        <f>Q241*H241</f>
        <v>0.68253</v>
      </c>
      <c r="S241" s="243">
        <v>0</v>
      </c>
      <c r="T241" s="24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45" t="s">
        <v>158</v>
      </c>
      <c r="AT241" s="245" t="s">
        <v>153</v>
      </c>
      <c r="AU241" s="245" t="s">
        <v>89</v>
      </c>
      <c r="AY241" s="16" t="s">
        <v>151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6" t="s">
        <v>21</v>
      </c>
      <c r="BK241" s="246">
        <f>ROUND(I241*H241,2)</f>
        <v>0</v>
      </c>
      <c r="BL241" s="16" t="s">
        <v>158</v>
      </c>
      <c r="BM241" s="245" t="s">
        <v>397</v>
      </c>
    </row>
    <row r="242" spans="1:51" s="13" customFormat="1" ht="12">
      <c r="A242" s="13"/>
      <c r="B242" s="247"/>
      <c r="C242" s="248"/>
      <c r="D242" s="249" t="s">
        <v>160</v>
      </c>
      <c r="E242" s="250" t="s">
        <v>1</v>
      </c>
      <c r="F242" s="251" t="s">
        <v>398</v>
      </c>
      <c r="G242" s="248"/>
      <c r="H242" s="252">
        <v>227.51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8" t="s">
        <v>160</v>
      </c>
      <c r="AU242" s="258" t="s">
        <v>89</v>
      </c>
      <c r="AV242" s="13" t="s">
        <v>89</v>
      </c>
      <c r="AW242" s="13" t="s">
        <v>36</v>
      </c>
      <c r="AX242" s="13" t="s">
        <v>21</v>
      </c>
      <c r="AY242" s="258" t="s">
        <v>151</v>
      </c>
    </row>
    <row r="243" spans="1:65" s="2" customFormat="1" ht="24" customHeight="1">
      <c r="A243" s="37"/>
      <c r="B243" s="38"/>
      <c r="C243" s="234" t="s">
        <v>399</v>
      </c>
      <c r="D243" s="234" t="s">
        <v>153</v>
      </c>
      <c r="E243" s="235" t="s">
        <v>400</v>
      </c>
      <c r="F243" s="236" t="s">
        <v>401</v>
      </c>
      <c r="G243" s="237" t="s">
        <v>200</v>
      </c>
      <c r="H243" s="238">
        <v>121.28</v>
      </c>
      <c r="I243" s="239"/>
      <c r="J243" s="240">
        <f>ROUND(I243*H243,2)</f>
        <v>0</v>
      </c>
      <c r="K243" s="236" t="s">
        <v>157</v>
      </c>
      <c r="L243" s="43"/>
      <c r="M243" s="241" t="s">
        <v>1</v>
      </c>
      <c r="N243" s="242" t="s">
        <v>45</v>
      </c>
      <c r="O243" s="90"/>
      <c r="P243" s="243">
        <f>O243*H243</f>
        <v>0</v>
      </c>
      <c r="Q243" s="243">
        <v>0.01838</v>
      </c>
      <c r="R243" s="243">
        <f>Q243*H243</f>
        <v>2.2291264</v>
      </c>
      <c r="S243" s="243">
        <v>0</v>
      </c>
      <c r="T243" s="24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45" t="s">
        <v>158</v>
      </c>
      <c r="AT243" s="245" t="s">
        <v>153</v>
      </c>
      <c r="AU243" s="245" t="s">
        <v>89</v>
      </c>
      <c r="AY243" s="16" t="s">
        <v>151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16" t="s">
        <v>21</v>
      </c>
      <c r="BK243" s="246">
        <f>ROUND(I243*H243,2)</f>
        <v>0</v>
      </c>
      <c r="BL243" s="16" t="s">
        <v>158</v>
      </c>
      <c r="BM243" s="245" t="s">
        <v>402</v>
      </c>
    </row>
    <row r="244" spans="1:65" s="2" customFormat="1" ht="24" customHeight="1">
      <c r="A244" s="37"/>
      <c r="B244" s="38"/>
      <c r="C244" s="234" t="s">
        <v>403</v>
      </c>
      <c r="D244" s="234" t="s">
        <v>153</v>
      </c>
      <c r="E244" s="235" t="s">
        <v>404</v>
      </c>
      <c r="F244" s="236" t="s">
        <v>405</v>
      </c>
      <c r="G244" s="237" t="s">
        <v>200</v>
      </c>
      <c r="H244" s="238">
        <v>227.51</v>
      </c>
      <c r="I244" s="239"/>
      <c r="J244" s="240">
        <f>ROUND(I244*H244,2)</f>
        <v>0</v>
      </c>
      <c r="K244" s="236" t="s">
        <v>157</v>
      </c>
      <c r="L244" s="43"/>
      <c r="M244" s="241" t="s">
        <v>1</v>
      </c>
      <c r="N244" s="242" t="s">
        <v>45</v>
      </c>
      <c r="O244" s="90"/>
      <c r="P244" s="243">
        <f>O244*H244</f>
        <v>0</v>
      </c>
      <c r="Q244" s="243">
        <v>0.017</v>
      </c>
      <c r="R244" s="243">
        <f>Q244*H244</f>
        <v>3.86767</v>
      </c>
      <c r="S244" s="243">
        <v>0</v>
      </c>
      <c r="T244" s="24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5" t="s">
        <v>158</v>
      </c>
      <c r="AT244" s="245" t="s">
        <v>153</v>
      </c>
      <c r="AU244" s="245" t="s">
        <v>89</v>
      </c>
      <c r="AY244" s="16" t="s">
        <v>151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6" t="s">
        <v>21</v>
      </c>
      <c r="BK244" s="246">
        <f>ROUND(I244*H244,2)</f>
        <v>0</v>
      </c>
      <c r="BL244" s="16" t="s">
        <v>158</v>
      </c>
      <c r="BM244" s="245" t="s">
        <v>406</v>
      </c>
    </row>
    <row r="245" spans="1:65" s="2" customFormat="1" ht="24" customHeight="1">
      <c r="A245" s="37"/>
      <c r="B245" s="38"/>
      <c r="C245" s="234" t="s">
        <v>407</v>
      </c>
      <c r="D245" s="234" t="s">
        <v>153</v>
      </c>
      <c r="E245" s="235" t="s">
        <v>408</v>
      </c>
      <c r="F245" s="236" t="s">
        <v>409</v>
      </c>
      <c r="G245" s="237" t="s">
        <v>200</v>
      </c>
      <c r="H245" s="238">
        <v>126.72</v>
      </c>
      <c r="I245" s="239"/>
      <c r="J245" s="240">
        <f>ROUND(I245*H245,2)</f>
        <v>0</v>
      </c>
      <c r="K245" s="236" t="s">
        <v>157</v>
      </c>
      <c r="L245" s="43"/>
      <c r="M245" s="241" t="s">
        <v>1</v>
      </c>
      <c r="N245" s="242" t="s">
        <v>45</v>
      </c>
      <c r="O245" s="90"/>
      <c r="P245" s="243">
        <f>O245*H245</f>
        <v>0</v>
      </c>
      <c r="Q245" s="243">
        <v>0.00268</v>
      </c>
      <c r="R245" s="243">
        <f>Q245*H245</f>
        <v>0.3396096</v>
      </c>
      <c r="S245" s="243">
        <v>0</v>
      </c>
      <c r="T245" s="24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45" t="s">
        <v>158</v>
      </c>
      <c r="AT245" s="245" t="s">
        <v>153</v>
      </c>
      <c r="AU245" s="245" t="s">
        <v>89</v>
      </c>
      <c r="AY245" s="16" t="s">
        <v>151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16" t="s">
        <v>21</v>
      </c>
      <c r="BK245" s="246">
        <f>ROUND(I245*H245,2)</f>
        <v>0</v>
      </c>
      <c r="BL245" s="16" t="s">
        <v>158</v>
      </c>
      <c r="BM245" s="245" t="s">
        <v>410</v>
      </c>
    </row>
    <row r="246" spans="1:65" s="2" customFormat="1" ht="24" customHeight="1">
      <c r="A246" s="37"/>
      <c r="B246" s="38"/>
      <c r="C246" s="234" t="s">
        <v>411</v>
      </c>
      <c r="D246" s="234" t="s">
        <v>153</v>
      </c>
      <c r="E246" s="235" t="s">
        <v>412</v>
      </c>
      <c r="F246" s="236" t="s">
        <v>413</v>
      </c>
      <c r="G246" s="237" t="s">
        <v>200</v>
      </c>
      <c r="H246" s="238">
        <v>908.206</v>
      </c>
      <c r="I246" s="239"/>
      <c r="J246" s="240">
        <f>ROUND(I246*H246,2)</f>
        <v>0</v>
      </c>
      <c r="K246" s="236" t="s">
        <v>157</v>
      </c>
      <c r="L246" s="43"/>
      <c r="M246" s="241" t="s">
        <v>1</v>
      </c>
      <c r="N246" s="242" t="s">
        <v>45</v>
      </c>
      <c r="O246" s="90"/>
      <c r="P246" s="243">
        <f>O246*H246</f>
        <v>0</v>
      </c>
      <c r="Q246" s="243">
        <v>0.003</v>
      </c>
      <c r="R246" s="243">
        <f>Q246*H246</f>
        <v>2.724618</v>
      </c>
      <c r="S246" s="243">
        <v>0</v>
      </c>
      <c r="T246" s="24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45" t="s">
        <v>158</v>
      </c>
      <c r="AT246" s="245" t="s">
        <v>153</v>
      </c>
      <c r="AU246" s="245" t="s">
        <v>89</v>
      </c>
      <c r="AY246" s="16" t="s">
        <v>151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6" t="s">
        <v>21</v>
      </c>
      <c r="BK246" s="246">
        <f>ROUND(I246*H246,2)</f>
        <v>0</v>
      </c>
      <c r="BL246" s="16" t="s">
        <v>158</v>
      </c>
      <c r="BM246" s="245" t="s">
        <v>414</v>
      </c>
    </row>
    <row r="247" spans="1:65" s="2" customFormat="1" ht="24" customHeight="1">
      <c r="A247" s="37"/>
      <c r="B247" s="38"/>
      <c r="C247" s="234" t="s">
        <v>415</v>
      </c>
      <c r="D247" s="234" t="s">
        <v>153</v>
      </c>
      <c r="E247" s="235" t="s">
        <v>416</v>
      </c>
      <c r="F247" s="236" t="s">
        <v>417</v>
      </c>
      <c r="G247" s="237" t="s">
        <v>200</v>
      </c>
      <c r="H247" s="238">
        <v>908.206</v>
      </c>
      <c r="I247" s="239"/>
      <c r="J247" s="240">
        <f>ROUND(I247*H247,2)</f>
        <v>0</v>
      </c>
      <c r="K247" s="236" t="s">
        <v>157</v>
      </c>
      <c r="L247" s="43"/>
      <c r="M247" s="241" t="s">
        <v>1</v>
      </c>
      <c r="N247" s="242" t="s">
        <v>45</v>
      </c>
      <c r="O247" s="90"/>
      <c r="P247" s="243">
        <f>O247*H247</f>
        <v>0</v>
      </c>
      <c r="Q247" s="243">
        <v>0.0284</v>
      </c>
      <c r="R247" s="243">
        <f>Q247*H247</f>
        <v>25.793050400000002</v>
      </c>
      <c r="S247" s="243">
        <v>0</v>
      </c>
      <c r="T247" s="24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5" t="s">
        <v>158</v>
      </c>
      <c r="AT247" s="245" t="s">
        <v>153</v>
      </c>
      <c r="AU247" s="245" t="s">
        <v>89</v>
      </c>
      <c r="AY247" s="16" t="s">
        <v>151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6" t="s">
        <v>21</v>
      </c>
      <c r="BK247" s="246">
        <f>ROUND(I247*H247,2)</f>
        <v>0</v>
      </c>
      <c r="BL247" s="16" t="s">
        <v>158</v>
      </c>
      <c r="BM247" s="245" t="s">
        <v>418</v>
      </c>
    </row>
    <row r="248" spans="1:65" s="2" customFormat="1" ht="24" customHeight="1">
      <c r="A248" s="37"/>
      <c r="B248" s="38"/>
      <c r="C248" s="234" t="s">
        <v>419</v>
      </c>
      <c r="D248" s="234" t="s">
        <v>153</v>
      </c>
      <c r="E248" s="235" t="s">
        <v>420</v>
      </c>
      <c r="F248" s="236" t="s">
        <v>421</v>
      </c>
      <c r="G248" s="237" t="s">
        <v>206</v>
      </c>
      <c r="H248" s="238">
        <v>150.47</v>
      </c>
      <c r="I248" s="239"/>
      <c r="J248" s="240">
        <f>ROUND(I248*H248,2)</f>
        <v>0</v>
      </c>
      <c r="K248" s="236" t="s">
        <v>157</v>
      </c>
      <c r="L248" s="43"/>
      <c r="M248" s="241" t="s">
        <v>1</v>
      </c>
      <c r="N248" s="242" t="s">
        <v>45</v>
      </c>
      <c r="O248" s="90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5" t="s">
        <v>158</v>
      </c>
      <c r="AT248" s="245" t="s">
        <v>153</v>
      </c>
      <c r="AU248" s="245" t="s">
        <v>89</v>
      </c>
      <c r="AY248" s="16" t="s">
        <v>151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6" t="s">
        <v>21</v>
      </c>
      <c r="BK248" s="246">
        <f>ROUND(I248*H248,2)</f>
        <v>0</v>
      </c>
      <c r="BL248" s="16" t="s">
        <v>158</v>
      </c>
      <c r="BM248" s="245" t="s">
        <v>422</v>
      </c>
    </row>
    <row r="249" spans="1:51" s="13" customFormat="1" ht="12">
      <c r="A249" s="13"/>
      <c r="B249" s="247"/>
      <c r="C249" s="248"/>
      <c r="D249" s="249" t="s">
        <v>160</v>
      </c>
      <c r="E249" s="250" t="s">
        <v>1</v>
      </c>
      <c r="F249" s="251" t="s">
        <v>423</v>
      </c>
      <c r="G249" s="248"/>
      <c r="H249" s="252">
        <v>93.53</v>
      </c>
      <c r="I249" s="253"/>
      <c r="J249" s="248"/>
      <c r="K249" s="248"/>
      <c r="L249" s="254"/>
      <c r="M249" s="255"/>
      <c r="N249" s="256"/>
      <c r="O249" s="256"/>
      <c r="P249" s="256"/>
      <c r="Q249" s="256"/>
      <c r="R249" s="256"/>
      <c r="S249" s="256"/>
      <c r="T249" s="25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8" t="s">
        <v>160</v>
      </c>
      <c r="AU249" s="258" t="s">
        <v>89</v>
      </c>
      <c r="AV249" s="13" t="s">
        <v>89</v>
      </c>
      <c r="AW249" s="13" t="s">
        <v>36</v>
      </c>
      <c r="AX249" s="13" t="s">
        <v>80</v>
      </c>
      <c r="AY249" s="258" t="s">
        <v>151</v>
      </c>
    </row>
    <row r="250" spans="1:51" s="13" customFormat="1" ht="12">
      <c r="A250" s="13"/>
      <c r="B250" s="247"/>
      <c r="C250" s="248"/>
      <c r="D250" s="249" t="s">
        <v>160</v>
      </c>
      <c r="E250" s="250" t="s">
        <v>1</v>
      </c>
      <c r="F250" s="251" t="s">
        <v>424</v>
      </c>
      <c r="G250" s="248"/>
      <c r="H250" s="252">
        <v>56.94</v>
      </c>
      <c r="I250" s="253"/>
      <c r="J250" s="248"/>
      <c r="K250" s="248"/>
      <c r="L250" s="254"/>
      <c r="M250" s="255"/>
      <c r="N250" s="256"/>
      <c r="O250" s="256"/>
      <c r="P250" s="256"/>
      <c r="Q250" s="256"/>
      <c r="R250" s="256"/>
      <c r="S250" s="256"/>
      <c r="T250" s="25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8" t="s">
        <v>160</v>
      </c>
      <c r="AU250" s="258" t="s">
        <v>89</v>
      </c>
      <c r="AV250" s="13" t="s">
        <v>89</v>
      </c>
      <c r="AW250" s="13" t="s">
        <v>36</v>
      </c>
      <c r="AX250" s="13" t="s">
        <v>80</v>
      </c>
      <c r="AY250" s="258" t="s">
        <v>151</v>
      </c>
    </row>
    <row r="251" spans="1:51" s="14" customFormat="1" ht="12">
      <c r="A251" s="14"/>
      <c r="B251" s="269"/>
      <c r="C251" s="270"/>
      <c r="D251" s="249" t="s">
        <v>160</v>
      </c>
      <c r="E251" s="271" t="s">
        <v>1</v>
      </c>
      <c r="F251" s="272" t="s">
        <v>425</v>
      </c>
      <c r="G251" s="270"/>
      <c r="H251" s="273">
        <v>150.47</v>
      </c>
      <c r="I251" s="274"/>
      <c r="J251" s="270"/>
      <c r="K251" s="270"/>
      <c r="L251" s="275"/>
      <c r="M251" s="276"/>
      <c r="N251" s="277"/>
      <c r="O251" s="277"/>
      <c r="P251" s="277"/>
      <c r="Q251" s="277"/>
      <c r="R251" s="277"/>
      <c r="S251" s="277"/>
      <c r="T251" s="27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9" t="s">
        <v>160</v>
      </c>
      <c r="AU251" s="279" t="s">
        <v>89</v>
      </c>
      <c r="AV251" s="14" t="s">
        <v>158</v>
      </c>
      <c r="AW251" s="14" t="s">
        <v>36</v>
      </c>
      <c r="AX251" s="14" t="s">
        <v>21</v>
      </c>
      <c r="AY251" s="279" t="s">
        <v>151</v>
      </c>
    </row>
    <row r="252" spans="1:65" s="2" customFormat="1" ht="24" customHeight="1">
      <c r="A252" s="37"/>
      <c r="B252" s="38"/>
      <c r="C252" s="259" t="s">
        <v>426</v>
      </c>
      <c r="D252" s="259" t="s">
        <v>384</v>
      </c>
      <c r="E252" s="260" t="s">
        <v>427</v>
      </c>
      <c r="F252" s="261" t="s">
        <v>428</v>
      </c>
      <c r="G252" s="262" t="s">
        <v>206</v>
      </c>
      <c r="H252" s="263">
        <v>157.994</v>
      </c>
      <c r="I252" s="264"/>
      <c r="J252" s="265">
        <f>ROUND(I252*H252,2)</f>
        <v>0</v>
      </c>
      <c r="K252" s="261" t="s">
        <v>157</v>
      </c>
      <c r="L252" s="266"/>
      <c r="M252" s="267" t="s">
        <v>1</v>
      </c>
      <c r="N252" s="268" t="s">
        <v>45</v>
      </c>
      <c r="O252" s="90"/>
      <c r="P252" s="243">
        <f>O252*H252</f>
        <v>0</v>
      </c>
      <c r="Q252" s="243">
        <v>4E-05</v>
      </c>
      <c r="R252" s="243">
        <f>Q252*H252</f>
        <v>0.006319760000000001</v>
      </c>
      <c r="S252" s="243">
        <v>0</v>
      </c>
      <c r="T252" s="24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5" t="s">
        <v>188</v>
      </c>
      <c r="AT252" s="245" t="s">
        <v>384</v>
      </c>
      <c r="AU252" s="245" t="s">
        <v>89</v>
      </c>
      <c r="AY252" s="16" t="s">
        <v>151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6" t="s">
        <v>21</v>
      </c>
      <c r="BK252" s="246">
        <f>ROUND(I252*H252,2)</f>
        <v>0</v>
      </c>
      <c r="BL252" s="16" t="s">
        <v>158</v>
      </c>
      <c r="BM252" s="245" t="s">
        <v>429</v>
      </c>
    </row>
    <row r="253" spans="1:51" s="13" customFormat="1" ht="12">
      <c r="A253" s="13"/>
      <c r="B253" s="247"/>
      <c r="C253" s="248"/>
      <c r="D253" s="249" t="s">
        <v>160</v>
      </c>
      <c r="E253" s="248"/>
      <c r="F253" s="251" t="s">
        <v>430</v>
      </c>
      <c r="G253" s="248"/>
      <c r="H253" s="252">
        <v>157.994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8" t="s">
        <v>160</v>
      </c>
      <c r="AU253" s="258" t="s">
        <v>89</v>
      </c>
      <c r="AV253" s="13" t="s">
        <v>89</v>
      </c>
      <c r="AW253" s="13" t="s">
        <v>4</v>
      </c>
      <c r="AX253" s="13" t="s">
        <v>21</v>
      </c>
      <c r="AY253" s="258" t="s">
        <v>151</v>
      </c>
    </row>
    <row r="254" spans="1:65" s="2" customFormat="1" ht="16.5" customHeight="1">
      <c r="A254" s="37"/>
      <c r="B254" s="38"/>
      <c r="C254" s="234" t="s">
        <v>431</v>
      </c>
      <c r="D254" s="234" t="s">
        <v>153</v>
      </c>
      <c r="E254" s="235" t="s">
        <v>432</v>
      </c>
      <c r="F254" s="236" t="s">
        <v>433</v>
      </c>
      <c r="G254" s="237" t="s">
        <v>358</v>
      </c>
      <c r="H254" s="238">
        <v>1</v>
      </c>
      <c r="I254" s="239"/>
      <c r="J254" s="240">
        <f>ROUND(I254*H254,2)</f>
        <v>0</v>
      </c>
      <c r="K254" s="236" t="s">
        <v>1</v>
      </c>
      <c r="L254" s="43"/>
      <c r="M254" s="241" t="s">
        <v>1</v>
      </c>
      <c r="N254" s="242" t="s">
        <v>45</v>
      </c>
      <c r="O254" s="90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5" t="s">
        <v>158</v>
      </c>
      <c r="AT254" s="245" t="s">
        <v>153</v>
      </c>
      <c r="AU254" s="245" t="s">
        <v>89</v>
      </c>
      <c r="AY254" s="16" t="s">
        <v>151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6" t="s">
        <v>21</v>
      </c>
      <c r="BK254" s="246">
        <f>ROUND(I254*H254,2)</f>
        <v>0</v>
      </c>
      <c r="BL254" s="16" t="s">
        <v>158</v>
      </c>
      <c r="BM254" s="245" t="s">
        <v>434</v>
      </c>
    </row>
    <row r="255" spans="1:65" s="2" customFormat="1" ht="24" customHeight="1">
      <c r="A255" s="37"/>
      <c r="B255" s="38"/>
      <c r="C255" s="234" t="s">
        <v>435</v>
      </c>
      <c r="D255" s="234" t="s">
        <v>153</v>
      </c>
      <c r="E255" s="235" t="s">
        <v>436</v>
      </c>
      <c r="F255" s="236" t="s">
        <v>437</v>
      </c>
      <c r="G255" s="237" t="s">
        <v>200</v>
      </c>
      <c r="H255" s="238">
        <v>2.417</v>
      </c>
      <c r="I255" s="239"/>
      <c r="J255" s="240">
        <f>ROUND(I255*H255,2)</f>
        <v>0</v>
      </c>
      <c r="K255" s="236" t="s">
        <v>157</v>
      </c>
      <c r="L255" s="43"/>
      <c r="M255" s="241" t="s">
        <v>1</v>
      </c>
      <c r="N255" s="242" t="s">
        <v>45</v>
      </c>
      <c r="O255" s="90"/>
      <c r="P255" s="243">
        <f>O255*H255</f>
        <v>0</v>
      </c>
      <c r="Q255" s="243">
        <v>0.0027</v>
      </c>
      <c r="R255" s="243">
        <f>Q255*H255</f>
        <v>0.0065259</v>
      </c>
      <c r="S255" s="243">
        <v>0</v>
      </c>
      <c r="T255" s="24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45" t="s">
        <v>158</v>
      </c>
      <c r="AT255" s="245" t="s">
        <v>153</v>
      </c>
      <c r="AU255" s="245" t="s">
        <v>89</v>
      </c>
      <c r="AY255" s="16" t="s">
        <v>151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16" t="s">
        <v>21</v>
      </c>
      <c r="BK255" s="246">
        <f>ROUND(I255*H255,2)</f>
        <v>0</v>
      </c>
      <c r="BL255" s="16" t="s">
        <v>158</v>
      </c>
      <c r="BM255" s="245" t="s">
        <v>438</v>
      </c>
    </row>
    <row r="256" spans="1:51" s="13" customFormat="1" ht="12">
      <c r="A256" s="13"/>
      <c r="B256" s="247"/>
      <c r="C256" s="248"/>
      <c r="D256" s="249" t="s">
        <v>160</v>
      </c>
      <c r="E256" s="250" t="s">
        <v>1</v>
      </c>
      <c r="F256" s="251" t="s">
        <v>439</v>
      </c>
      <c r="G256" s="248"/>
      <c r="H256" s="252">
        <v>2.417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8" t="s">
        <v>160</v>
      </c>
      <c r="AU256" s="258" t="s">
        <v>89</v>
      </c>
      <c r="AV256" s="13" t="s">
        <v>89</v>
      </c>
      <c r="AW256" s="13" t="s">
        <v>36</v>
      </c>
      <c r="AX256" s="13" t="s">
        <v>21</v>
      </c>
      <c r="AY256" s="258" t="s">
        <v>151</v>
      </c>
    </row>
    <row r="257" spans="1:65" s="2" customFormat="1" ht="36" customHeight="1">
      <c r="A257" s="37"/>
      <c r="B257" s="38"/>
      <c r="C257" s="234" t="s">
        <v>440</v>
      </c>
      <c r="D257" s="234" t="s">
        <v>153</v>
      </c>
      <c r="E257" s="235" t="s">
        <v>441</v>
      </c>
      <c r="F257" s="236" t="s">
        <v>442</v>
      </c>
      <c r="G257" s="237" t="s">
        <v>200</v>
      </c>
      <c r="H257" s="238">
        <v>373.793</v>
      </c>
      <c r="I257" s="239"/>
      <c r="J257" s="240">
        <f>ROUND(I257*H257,2)</f>
        <v>0</v>
      </c>
      <c r="K257" s="236" t="s">
        <v>1</v>
      </c>
      <c r="L257" s="43"/>
      <c r="M257" s="241" t="s">
        <v>1</v>
      </c>
      <c r="N257" s="242" t="s">
        <v>45</v>
      </c>
      <c r="O257" s="90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5" t="s">
        <v>158</v>
      </c>
      <c r="AT257" s="245" t="s">
        <v>153</v>
      </c>
      <c r="AU257" s="245" t="s">
        <v>89</v>
      </c>
      <c r="AY257" s="16" t="s">
        <v>151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6" t="s">
        <v>21</v>
      </c>
      <c r="BK257" s="246">
        <f>ROUND(I257*H257,2)</f>
        <v>0</v>
      </c>
      <c r="BL257" s="16" t="s">
        <v>158</v>
      </c>
      <c r="BM257" s="245" t="s">
        <v>443</v>
      </c>
    </row>
    <row r="258" spans="1:51" s="13" customFormat="1" ht="12">
      <c r="A258" s="13"/>
      <c r="B258" s="247"/>
      <c r="C258" s="248"/>
      <c r="D258" s="249" t="s">
        <v>160</v>
      </c>
      <c r="E258" s="250" t="s">
        <v>1</v>
      </c>
      <c r="F258" s="251" t="s">
        <v>444</v>
      </c>
      <c r="G258" s="248"/>
      <c r="H258" s="252">
        <v>373.793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8" t="s">
        <v>160</v>
      </c>
      <c r="AU258" s="258" t="s">
        <v>89</v>
      </c>
      <c r="AV258" s="13" t="s">
        <v>89</v>
      </c>
      <c r="AW258" s="13" t="s">
        <v>36</v>
      </c>
      <c r="AX258" s="13" t="s">
        <v>21</v>
      </c>
      <c r="AY258" s="258" t="s">
        <v>151</v>
      </c>
    </row>
    <row r="259" spans="1:65" s="2" customFormat="1" ht="24" customHeight="1">
      <c r="A259" s="37"/>
      <c r="B259" s="38"/>
      <c r="C259" s="234" t="s">
        <v>445</v>
      </c>
      <c r="D259" s="234" t="s">
        <v>153</v>
      </c>
      <c r="E259" s="235" t="s">
        <v>446</v>
      </c>
      <c r="F259" s="236" t="s">
        <v>447</v>
      </c>
      <c r="G259" s="237" t="s">
        <v>200</v>
      </c>
      <c r="H259" s="238">
        <v>52.436</v>
      </c>
      <c r="I259" s="239"/>
      <c r="J259" s="240">
        <f>ROUND(I259*H259,2)</f>
        <v>0</v>
      </c>
      <c r="K259" s="236" t="s">
        <v>157</v>
      </c>
      <c r="L259" s="43"/>
      <c r="M259" s="241" t="s">
        <v>1</v>
      </c>
      <c r="N259" s="242" t="s">
        <v>45</v>
      </c>
      <c r="O259" s="90"/>
      <c r="P259" s="243">
        <f>O259*H259</f>
        <v>0</v>
      </c>
      <c r="Q259" s="243">
        <v>0.00012</v>
      </c>
      <c r="R259" s="243">
        <f>Q259*H259</f>
        <v>0.0062923200000000006</v>
      </c>
      <c r="S259" s="243">
        <v>0</v>
      </c>
      <c r="T259" s="24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5" t="s">
        <v>158</v>
      </c>
      <c r="AT259" s="245" t="s">
        <v>153</v>
      </c>
      <c r="AU259" s="245" t="s">
        <v>89</v>
      </c>
      <c r="AY259" s="16" t="s">
        <v>151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16" t="s">
        <v>21</v>
      </c>
      <c r="BK259" s="246">
        <f>ROUND(I259*H259,2)</f>
        <v>0</v>
      </c>
      <c r="BL259" s="16" t="s">
        <v>158</v>
      </c>
      <c r="BM259" s="245" t="s">
        <v>448</v>
      </c>
    </row>
    <row r="260" spans="1:51" s="13" customFormat="1" ht="12">
      <c r="A260" s="13"/>
      <c r="B260" s="247"/>
      <c r="C260" s="248"/>
      <c r="D260" s="249" t="s">
        <v>160</v>
      </c>
      <c r="E260" s="250" t="s">
        <v>1</v>
      </c>
      <c r="F260" s="251" t="s">
        <v>449</v>
      </c>
      <c r="G260" s="248"/>
      <c r="H260" s="252">
        <v>52.436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8" t="s">
        <v>160</v>
      </c>
      <c r="AU260" s="258" t="s">
        <v>89</v>
      </c>
      <c r="AV260" s="13" t="s">
        <v>89</v>
      </c>
      <c r="AW260" s="13" t="s">
        <v>36</v>
      </c>
      <c r="AX260" s="13" t="s">
        <v>21</v>
      </c>
      <c r="AY260" s="258" t="s">
        <v>151</v>
      </c>
    </row>
    <row r="261" spans="1:65" s="2" customFormat="1" ht="16.5" customHeight="1">
      <c r="A261" s="37"/>
      <c r="B261" s="38"/>
      <c r="C261" s="234" t="s">
        <v>450</v>
      </c>
      <c r="D261" s="234" t="s">
        <v>153</v>
      </c>
      <c r="E261" s="235" t="s">
        <v>451</v>
      </c>
      <c r="F261" s="236" t="s">
        <v>452</v>
      </c>
      <c r="G261" s="237" t="s">
        <v>200</v>
      </c>
      <c r="H261" s="238">
        <v>373.793</v>
      </c>
      <c r="I261" s="239"/>
      <c r="J261" s="240">
        <f>ROUND(I261*H261,2)</f>
        <v>0</v>
      </c>
      <c r="K261" s="236" t="s">
        <v>157</v>
      </c>
      <c r="L261" s="43"/>
      <c r="M261" s="241" t="s">
        <v>1</v>
      </c>
      <c r="N261" s="242" t="s">
        <v>45</v>
      </c>
      <c r="O261" s="90"/>
      <c r="P261" s="243">
        <f>O261*H261</f>
        <v>0</v>
      </c>
      <c r="Q261" s="243">
        <v>0</v>
      </c>
      <c r="R261" s="243">
        <f>Q261*H261</f>
        <v>0</v>
      </c>
      <c r="S261" s="243">
        <v>0</v>
      </c>
      <c r="T261" s="24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45" t="s">
        <v>158</v>
      </c>
      <c r="AT261" s="245" t="s">
        <v>153</v>
      </c>
      <c r="AU261" s="245" t="s">
        <v>89</v>
      </c>
      <c r="AY261" s="16" t="s">
        <v>151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6" t="s">
        <v>21</v>
      </c>
      <c r="BK261" s="246">
        <f>ROUND(I261*H261,2)</f>
        <v>0</v>
      </c>
      <c r="BL261" s="16" t="s">
        <v>158</v>
      </c>
      <c r="BM261" s="245" t="s">
        <v>453</v>
      </c>
    </row>
    <row r="262" spans="1:51" s="13" customFormat="1" ht="12">
      <c r="A262" s="13"/>
      <c r="B262" s="247"/>
      <c r="C262" s="248"/>
      <c r="D262" s="249" t="s">
        <v>160</v>
      </c>
      <c r="E262" s="250" t="s">
        <v>1</v>
      </c>
      <c r="F262" s="251" t="s">
        <v>454</v>
      </c>
      <c r="G262" s="248"/>
      <c r="H262" s="252">
        <v>99.89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8" t="s">
        <v>160</v>
      </c>
      <c r="AU262" s="258" t="s">
        <v>89</v>
      </c>
      <c r="AV262" s="13" t="s">
        <v>89</v>
      </c>
      <c r="AW262" s="13" t="s">
        <v>36</v>
      </c>
      <c r="AX262" s="13" t="s">
        <v>80</v>
      </c>
      <c r="AY262" s="258" t="s">
        <v>151</v>
      </c>
    </row>
    <row r="263" spans="1:51" s="13" customFormat="1" ht="12">
      <c r="A263" s="13"/>
      <c r="B263" s="247"/>
      <c r="C263" s="248"/>
      <c r="D263" s="249" t="s">
        <v>160</v>
      </c>
      <c r="E263" s="250" t="s">
        <v>1</v>
      </c>
      <c r="F263" s="251" t="s">
        <v>455</v>
      </c>
      <c r="G263" s="248"/>
      <c r="H263" s="252">
        <v>98.335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8" t="s">
        <v>160</v>
      </c>
      <c r="AU263" s="258" t="s">
        <v>89</v>
      </c>
      <c r="AV263" s="13" t="s">
        <v>89</v>
      </c>
      <c r="AW263" s="13" t="s">
        <v>36</v>
      </c>
      <c r="AX263" s="13" t="s">
        <v>80</v>
      </c>
      <c r="AY263" s="258" t="s">
        <v>151</v>
      </c>
    </row>
    <row r="264" spans="1:51" s="13" customFormat="1" ht="12">
      <c r="A264" s="13"/>
      <c r="B264" s="247"/>
      <c r="C264" s="248"/>
      <c r="D264" s="249" t="s">
        <v>160</v>
      </c>
      <c r="E264" s="250" t="s">
        <v>1</v>
      </c>
      <c r="F264" s="251" t="s">
        <v>456</v>
      </c>
      <c r="G264" s="248"/>
      <c r="H264" s="252">
        <v>94.659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8" t="s">
        <v>160</v>
      </c>
      <c r="AU264" s="258" t="s">
        <v>89</v>
      </c>
      <c r="AV264" s="13" t="s">
        <v>89</v>
      </c>
      <c r="AW264" s="13" t="s">
        <v>36</v>
      </c>
      <c r="AX264" s="13" t="s">
        <v>80</v>
      </c>
      <c r="AY264" s="258" t="s">
        <v>151</v>
      </c>
    </row>
    <row r="265" spans="1:51" s="13" customFormat="1" ht="12">
      <c r="A265" s="13"/>
      <c r="B265" s="247"/>
      <c r="C265" s="248"/>
      <c r="D265" s="249" t="s">
        <v>160</v>
      </c>
      <c r="E265" s="250" t="s">
        <v>1</v>
      </c>
      <c r="F265" s="251" t="s">
        <v>457</v>
      </c>
      <c r="G265" s="248"/>
      <c r="H265" s="252">
        <v>80.909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8" t="s">
        <v>160</v>
      </c>
      <c r="AU265" s="258" t="s">
        <v>89</v>
      </c>
      <c r="AV265" s="13" t="s">
        <v>89</v>
      </c>
      <c r="AW265" s="13" t="s">
        <v>36</v>
      </c>
      <c r="AX265" s="13" t="s">
        <v>80</v>
      </c>
      <c r="AY265" s="258" t="s">
        <v>151</v>
      </c>
    </row>
    <row r="266" spans="1:51" s="14" customFormat="1" ht="12">
      <c r="A266" s="14"/>
      <c r="B266" s="269"/>
      <c r="C266" s="270"/>
      <c r="D266" s="249" t="s">
        <v>160</v>
      </c>
      <c r="E266" s="271" t="s">
        <v>1</v>
      </c>
      <c r="F266" s="272" t="s">
        <v>425</v>
      </c>
      <c r="G266" s="270"/>
      <c r="H266" s="273">
        <v>373.793</v>
      </c>
      <c r="I266" s="274"/>
      <c r="J266" s="270"/>
      <c r="K266" s="270"/>
      <c r="L266" s="275"/>
      <c r="M266" s="276"/>
      <c r="N266" s="277"/>
      <c r="O266" s="277"/>
      <c r="P266" s="277"/>
      <c r="Q266" s="277"/>
      <c r="R266" s="277"/>
      <c r="S266" s="277"/>
      <c r="T266" s="27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9" t="s">
        <v>160</v>
      </c>
      <c r="AU266" s="279" t="s">
        <v>89</v>
      </c>
      <c r="AV266" s="14" t="s">
        <v>158</v>
      </c>
      <c r="AW266" s="14" t="s">
        <v>36</v>
      </c>
      <c r="AX266" s="14" t="s">
        <v>21</v>
      </c>
      <c r="AY266" s="279" t="s">
        <v>151</v>
      </c>
    </row>
    <row r="267" spans="1:65" s="2" customFormat="1" ht="24" customHeight="1">
      <c r="A267" s="37"/>
      <c r="B267" s="38"/>
      <c r="C267" s="234" t="s">
        <v>458</v>
      </c>
      <c r="D267" s="234" t="s">
        <v>153</v>
      </c>
      <c r="E267" s="235" t="s">
        <v>459</v>
      </c>
      <c r="F267" s="236" t="s">
        <v>460</v>
      </c>
      <c r="G267" s="237" t="s">
        <v>156</v>
      </c>
      <c r="H267" s="238">
        <v>1.757</v>
      </c>
      <c r="I267" s="239"/>
      <c r="J267" s="240">
        <f>ROUND(I267*H267,2)</f>
        <v>0</v>
      </c>
      <c r="K267" s="236" t="s">
        <v>157</v>
      </c>
      <c r="L267" s="43"/>
      <c r="M267" s="241" t="s">
        <v>1</v>
      </c>
      <c r="N267" s="242" t="s">
        <v>45</v>
      </c>
      <c r="O267" s="90"/>
      <c r="P267" s="243">
        <f>O267*H267</f>
        <v>0</v>
      </c>
      <c r="Q267" s="243">
        <v>2.25634</v>
      </c>
      <c r="R267" s="243">
        <f>Q267*H267</f>
        <v>3.964389379999999</v>
      </c>
      <c r="S267" s="243">
        <v>0</v>
      </c>
      <c r="T267" s="244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5" t="s">
        <v>158</v>
      </c>
      <c r="AT267" s="245" t="s">
        <v>153</v>
      </c>
      <c r="AU267" s="245" t="s">
        <v>89</v>
      </c>
      <c r="AY267" s="16" t="s">
        <v>151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6" t="s">
        <v>21</v>
      </c>
      <c r="BK267" s="246">
        <f>ROUND(I267*H267,2)</f>
        <v>0</v>
      </c>
      <c r="BL267" s="16" t="s">
        <v>158</v>
      </c>
      <c r="BM267" s="245" t="s">
        <v>461</v>
      </c>
    </row>
    <row r="268" spans="1:51" s="13" customFormat="1" ht="12">
      <c r="A268" s="13"/>
      <c r="B268" s="247"/>
      <c r="C268" s="248"/>
      <c r="D268" s="249" t="s">
        <v>160</v>
      </c>
      <c r="E268" s="250" t="s">
        <v>1</v>
      </c>
      <c r="F268" s="251" t="s">
        <v>462</v>
      </c>
      <c r="G268" s="248"/>
      <c r="H268" s="252">
        <v>1.757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160</v>
      </c>
      <c r="AU268" s="258" t="s">
        <v>89</v>
      </c>
      <c r="AV268" s="13" t="s">
        <v>89</v>
      </c>
      <c r="AW268" s="13" t="s">
        <v>36</v>
      </c>
      <c r="AX268" s="13" t="s">
        <v>21</v>
      </c>
      <c r="AY268" s="258" t="s">
        <v>151</v>
      </c>
    </row>
    <row r="269" spans="1:65" s="2" customFormat="1" ht="24" customHeight="1">
      <c r="A269" s="37"/>
      <c r="B269" s="38"/>
      <c r="C269" s="234" t="s">
        <v>463</v>
      </c>
      <c r="D269" s="234" t="s">
        <v>153</v>
      </c>
      <c r="E269" s="235" t="s">
        <v>464</v>
      </c>
      <c r="F269" s="236" t="s">
        <v>465</v>
      </c>
      <c r="G269" s="237" t="s">
        <v>156</v>
      </c>
      <c r="H269" s="238">
        <v>8.459</v>
      </c>
      <c r="I269" s="239"/>
      <c r="J269" s="240">
        <f>ROUND(I269*H269,2)</f>
        <v>0</v>
      </c>
      <c r="K269" s="236" t="s">
        <v>157</v>
      </c>
      <c r="L269" s="43"/>
      <c r="M269" s="241" t="s">
        <v>1</v>
      </c>
      <c r="N269" s="242" t="s">
        <v>45</v>
      </c>
      <c r="O269" s="90"/>
      <c r="P269" s="243">
        <f>O269*H269</f>
        <v>0</v>
      </c>
      <c r="Q269" s="243">
        <v>2.25634</v>
      </c>
      <c r="R269" s="243">
        <f>Q269*H269</f>
        <v>19.086380059999996</v>
      </c>
      <c r="S269" s="243">
        <v>0</v>
      </c>
      <c r="T269" s="244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45" t="s">
        <v>158</v>
      </c>
      <c r="AT269" s="245" t="s">
        <v>153</v>
      </c>
      <c r="AU269" s="245" t="s">
        <v>89</v>
      </c>
      <c r="AY269" s="16" t="s">
        <v>151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6" t="s">
        <v>21</v>
      </c>
      <c r="BK269" s="246">
        <f>ROUND(I269*H269,2)</f>
        <v>0</v>
      </c>
      <c r="BL269" s="16" t="s">
        <v>158</v>
      </c>
      <c r="BM269" s="245" t="s">
        <v>466</v>
      </c>
    </row>
    <row r="270" spans="1:51" s="13" customFormat="1" ht="12">
      <c r="A270" s="13"/>
      <c r="B270" s="247"/>
      <c r="C270" s="248"/>
      <c r="D270" s="249" t="s">
        <v>160</v>
      </c>
      <c r="E270" s="250" t="s">
        <v>1</v>
      </c>
      <c r="F270" s="251" t="s">
        <v>467</v>
      </c>
      <c r="G270" s="248"/>
      <c r="H270" s="252">
        <v>8.459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8" t="s">
        <v>160</v>
      </c>
      <c r="AU270" s="258" t="s">
        <v>89</v>
      </c>
      <c r="AV270" s="13" t="s">
        <v>89</v>
      </c>
      <c r="AW270" s="13" t="s">
        <v>36</v>
      </c>
      <c r="AX270" s="13" t="s">
        <v>21</v>
      </c>
      <c r="AY270" s="258" t="s">
        <v>151</v>
      </c>
    </row>
    <row r="271" spans="1:65" s="2" customFormat="1" ht="24" customHeight="1">
      <c r="A271" s="37"/>
      <c r="B271" s="38"/>
      <c r="C271" s="234" t="s">
        <v>468</v>
      </c>
      <c r="D271" s="234" t="s">
        <v>153</v>
      </c>
      <c r="E271" s="235" t="s">
        <v>464</v>
      </c>
      <c r="F271" s="236" t="s">
        <v>465</v>
      </c>
      <c r="G271" s="237" t="s">
        <v>156</v>
      </c>
      <c r="H271" s="238">
        <v>5.562</v>
      </c>
      <c r="I271" s="239"/>
      <c r="J271" s="240">
        <f>ROUND(I271*H271,2)</f>
        <v>0</v>
      </c>
      <c r="K271" s="236" t="s">
        <v>157</v>
      </c>
      <c r="L271" s="43"/>
      <c r="M271" s="241" t="s">
        <v>1</v>
      </c>
      <c r="N271" s="242" t="s">
        <v>45</v>
      </c>
      <c r="O271" s="90"/>
      <c r="P271" s="243">
        <f>O271*H271</f>
        <v>0</v>
      </c>
      <c r="Q271" s="243">
        <v>2.25634</v>
      </c>
      <c r="R271" s="243">
        <f>Q271*H271</f>
        <v>12.54976308</v>
      </c>
      <c r="S271" s="243">
        <v>0</v>
      </c>
      <c r="T271" s="244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45" t="s">
        <v>158</v>
      </c>
      <c r="AT271" s="245" t="s">
        <v>153</v>
      </c>
      <c r="AU271" s="245" t="s">
        <v>89</v>
      </c>
      <c r="AY271" s="16" t="s">
        <v>151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16" t="s">
        <v>21</v>
      </c>
      <c r="BK271" s="246">
        <f>ROUND(I271*H271,2)</f>
        <v>0</v>
      </c>
      <c r="BL271" s="16" t="s">
        <v>158</v>
      </c>
      <c r="BM271" s="245" t="s">
        <v>469</v>
      </c>
    </row>
    <row r="272" spans="1:51" s="13" customFormat="1" ht="12">
      <c r="A272" s="13"/>
      <c r="B272" s="247"/>
      <c r="C272" s="248"/>
      <c r="D272" s="249" t="s">
        <v>160</v>
      </c>
      <c r="E272" s="250" t="s">
        <v>1</v>
      </c>
      <c r="F272" s="251" t="s">
        <v>470</v>
      </c>
      <c r="G272" s="248"/>
      <c r="H272" s="252">
        <v>5.562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8" t="s">
        <v>160</v>
      </c>
      <c r="AU272" s="258" t="s">
        <v>89</v>
      </c>
      <c r="AV272" s="13" t="s">
        <v>89</v>
      </c>
      <c r="AW272" s="13" t="s">
        <v>36</v>
      </c>
      <c r="AX272" s="13" t="s">
        <v>21</v>
      </c>
      <c r="AY272" s="258" t="s">
        <v>151</v>
      </c>
    </row>
    <row r="273" spans="1:65" s="2" customFormat="1" ht="24" customHeight="1">
      <c r="A273" s="37"/>
      <c r="B273" s="38"/>
      <c r="C273" s="234" t="s">
        <v>471</v>
      </c>
      <c r="D273" s="234" t="s">
        <v>153</v>
      </c>
      <c r="E273" s="235" t="s">
        <v>464</v>
      </c>
      <c r="F273" s="236" t="s">
        <v>465</v>
      </c>
      <c r="G273" s="237" t="s">
        <v>156</v>
      </c>
      <c r="H273" s="238">
        <v>0.751</v>
      </c>
      <c r="I273" s="239"/>
      <c r="J273" s="240">
        <f>ROUND(I273*H273,2)</f>
        <v>0</v>
      </c>
      <c r="K273" s="236" t="s">
        <v>157</v>
      </c>
      <c r="L273" s="43"/>
      <c r="M273" s="241" t="s">
        <v>1</v>
      </c>
      <c r="N273" s="242" t="s">
        <v>45</v>
      </c>
      <c r="O273" s="90"/>
      <c r="P273" s="243">
        <f>O273*H273</f>
        <v>0</v>
      </c>
      <c r="Q273" s="243">
        <v>2.25634</v>
      </c>
      <c r="R273" s="243">
        <f>Q273*H273</f>
        <v>1.6945113399999998</v>
      </c>
      <c r="S273" s="243">
        <v>0</v>
      </c>
      <c r="T273" s="24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5" t="s">
        <v>158</v>
      </c>
      <c r="AT273" s="245" t="s">
        <v>153</v>
      </c>
      <c r="AU273" s="245" t="s">
        <v>89</v>
      </c>
      <c r="AY273" s="16" t="s">
        <v>151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16" t="s">
        <v>21</v>
      </c>
      <c r="BK273" s="246">
        <f>ROUND(I273*H273,2)</f>
        <v>0</v>
      </c>
      <c r="BL273" s="16" t="s">
        <v>158</v>
      </c>
      <c r="BM273" s="245" t="s">
        <v>472</v>
      </c>
    </row>
    <row r="274" spans="1:51" s="13" customFormat="1" ht="12">
      <c r="A274" s="13"/>
      <c r="B274" s="247"/>
      <c r="C274" s="248"/>
      <c r="D274" s="249" t="s">
        <v>160</v>
      </c>
      <c r="E274" s="250" t="s">
        <v>1</v>
      </c>
      <c r="F274" s="251" t="s">
        <v>473</v>
      </c>
      <c r="G274" s="248"/>
      <c r="H274" s="252">
        <v>0.751</v>
      </c>
      <c r="I274" s="253"/>
      <c r="J274" s="248"/>
      <c r="K274" s="248"/>
      <c r="L274" s="254"/>
      <c r="M274" s="255"/>
      <c r="N274" s="256"/>
      <c r="O274" s="256"/>
      <c r="P274" s="256"/>
      <c r="Q274" s="256"/>
      <c r="R274" s="256"/>
      <c r="S274" s="256"/>
      <c r="T274" s="25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8" t="s">
        <v>160</v>
      </c>
      <c r="AU274" s="258" t="s">
        <v>89</v>
      </c>
      <c r="AV274" s="13" t="s">
        <v>89</v>
      </c>
      <c r="AW274" s="13" t="s">
        <v>36</v>
      </c>
      <c r="AX274" s="13" t="s">
        <v>21</v>
      </c>
      <c r="AY274" s="258" t="s">
        <v>151</v>
      </c>
    </row>
    <row r="275" spans="1:65" s="2" customFormat="1" ht="24" customHeight="1">
      <c r="A275" s="37"/>
      <c r="B275" s="38"/>
      <c r="C275" s="234" t="s">
        <v>474</v>
      </c>
      <c r="D275" s="234" t="s">
        <v>153</v>
      </c>
      <c r="E275" s="235" t="s">
        <v>475</v>
      </c>
      <c r="F275" s="236" t="s">
        <v>476</v>
      </c>
      <c r="G275" s="237" t="s">
        <v>156</v>
      </c>
      <c r="H275" s="238">
        <v>8.459</v>
      </c>
      <c r="I275" s="239"/>
      <c r="J275" s="240">
        <f>ROUND(I275*H275,2)</f>
        <v>0</v>
      </c>
      <c r="K275" s="236" t="s">
        <v>157</v>
      </c>
      <c r="L275" s="43"/>
      <c r="M275" s="241" t="s">
        <v>1</v>
      </c>
      <c r="N275" s="242" t="s">
        <v>45</v>
      </c>
      <c r="O275" s="90"/>
      <c r="P275" s="243">
        <f>O275*H275</f>
        <v>0</v>
      </c>
      <c r="Q275" s="243">
        <v>0</v>
      </c>
      <c r="R275" s="243">
        <f>Q275*H275</f>
        <v>0</v>
      </c>
      <c r="S275" s="243">
        <v>0</v>
      </c>
      <c r="T275" s="24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5" t="s">
        <v>158</v>
      </c>
      <c r="AT275" s="245" t="s">
        <v>153</v>
      </c>
      <c r="AU275" s="245" t="s">
        <v>89</v>
      </c>
      <c r="AY275" s="16" t="s">
        <v>151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6" t="s">
        <v>21</v>
      </c>
      <c r="BK275" s="246">
        <f>ROUND(I275*H275,2)</f>
        <v>0</v>
      </c>
      <c r="BL275" s="16" t="s">
        <v>158</v>
      </c>
      <c r="BM275" s="245" t="s">
        <v>477</v>
      </c>
    </row>
    <row r="276" spans="1:65" s="2" customFormat="1" ht="24" customHeight="1">
      <c r="A276" s="37"/>
      <c r="B276" s="38"/>
      <c r="C276" s="234" t="s">
        <v>478</v>
      </c>
      <c r="D276" s="234" t="s">
        <v>153</v>
      </c>
      <c r="E276" s="235" t="s">
        <v>475</v>
      </c>
      <c r="F276" s="236" t="s">
        <v>476</v>
      </c>
      <c r="G276" s="237" t="s">
        <v>156</v>
      </c>
      <c r="H276" s="238">
        <v>5.562</v>
      </c>
      <c r="I276" s="239"/>
      <c r="J276" s="240">
        <f>ROUND(I276*H276,2)</f>
        <v>0</v>
      </c>
      <c r="K276" s="236" t="s">
        <v>157</v>
      </c>
      <c r="L276" s="43"/>
      <c r="M276" s="241" t="s">
        <v>1</v>
      </c>
      <c r="N276" s="242" t="s">
        <v>45</v>
      </c>
      <c r="O276" s="90"/>
      <c r="P276" s="243">
        <f>O276*H276</f>
        <v>0</v>
      </c>
      <c r="Q276" s="243">
        <v>0</v>
      </c>
      <c r="R276" s="243">
        <f>Q276*H276</f>
        <v>0</v>
      </c>
      <c r="S276" s="243">
        <v>0</v>
      </c>
      <c r="T276" s="244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45" t="s">
        <v>158</v>
      </c>
      <c r="AT276" s="245" t="s">
        <v>153</v>
      </c>
      <c r="AU276" s="245" t="s">
        <v>89</v>
      </c>
      <c r="AY276" s="16" t="s">
        <v>151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6" t="s">
        <v>21</v>
      </c>
      <c r="BK276" s="246">
        <f>ROUND(I276*H276,2)</f>
        <v>0</v>
      </c>
      <c r="BL276" s="16" t="s">
        <v>158</v>
      </c>
      <c r="BM276" s="245" t="s">
        <v>479</v>
      </c>
    </row>
    <row r="277" spans="1:65" s="2" customFormat="1" ht="16.5" customHeight="1">
      <c r="A277" s="37"/>
      <c r="B277" s="38"/>
      <c r="C277" s="234" t="s">
        <v>480</v>
      </c>
      <c r="D277" s="234" t="s">
        <v>153</v>
      </c>
      <c r="E277" s="235" t="s">
        <v>481</v>
      </c>
      <c r="F277" s="236" t="s">
        <v>482</v>
      </c>
      <c r="G277" s="237" t="s">
        <v>191</v>
      </c>
      <c r="H277" s="238">
        <v>0.62</v>
      </c>
      <c r="I277" s="239"/>
      <c r="J277" s="240">
        <f>ROUND(I277*H277,2)</f>
        <v>0</v>
      </c>
      <c r="K277" s="236" t="s">
        <v>157</v>
      </c>
      <c r="L277" s="43"/>
      <c r="M277" s="241" t="s">
        <v>1</v>
      </c>
      <c r="N277" s="242" t="s">
        <v>45</v>
      </c>
      <c r="O277" s="90"/>
      <c r="P277" s="243">
        <f>O277*H277</f>
        <v>0</v>
      </c>
      <c r="Q277" s="243">
        <v>1.05306</v>
      </c>
      <c r="R277" s="243">
        <f>Q277*H277</f>
        <v>0.6528972000000001</v>
      </c>
      <c r="S277" s="243">
        <v>0</v>
      </c>
      <c r="T277" s="244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45" t="s">
        <v>158</v>
      </c>
      <c r="AT277" s="245" t="s">
        <v>153</v>
      </c>
      <c r="AU277" s="245" t="s">
        <v>89</v>
      </c>
      <c r="AY277" s="16" t="s">
        <v>151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16" t="s">
        <v>21</v>
      </c>
      <c r="BK277" s="246">
        <f>ROUND(I277*H277,2)</f>
        <v>0</v>
      </c>
      <c r="BL277" s="16" t="s">
        <v>158</v>
      </c>
      <c r="BM277" s="245" t="s">
        <v>483</v>
      </c>
    </row>
    <row r="278" spans="1:51" s="13" customFormat="1" ht="12">
      <c r="A278" s="13"/>
      <c r="B278" s="247"/>
      <c r="C278" s="248"/>
      <c r="D278" s="249" t="s">
        <v>160</v>
      </c>
      <c r="E278" s="250" t="s">
        <v>1</v>
      </c>
      <c r="F278" s="251" t="s">
        <v>484</v>
      </c>
      <c r="G278" s="248"/>
      <c r="H278" s="252">
        <v>0.62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8" t="s">
        <v>160</v>
      </c>
      <c r="AU278" s="258" t="s">
        <v>89</v>
      </c>
      <c r="AV278" s="13" t="s">
        <v>89</v>
      </c>
      <c r="AW278" s="13" t="s">
        <v>36</v>
      </c>
      <c r="AX278" s="13" t="s">
        <v>21</v>
      </c>
      <c r="AY278" s="258" t="s">
        <v>151</v>
      </c>
    </row>
    <row r="279" spans="1:65" s="2" customFormat="1" ht="16.5" customHeight="1">
      <c r="A279" s="37"/>
      <c r="B279" s="38"/>
      <c r="C279" s="234" t="s">
        <v>485</v>
      </c>
      <c r="D279" s="234" t="s">
        <v>153</v>
      </c>
      <c r="E279" s="235" t="s">
        <v>481</v>
      </c>
      <c r="F279" s="236" t="s">
        <v>482</v>
      </c>
      <c r="G279" s="237" t="s">
        <v>191</v>
      </c>
      <c r="H279" s="238">
        <v>0.523</v>
      </c>
      <c r="I279" s="239"/>
      <c r="J279" s="240">
        <f>ROUND(I279*H279,2)</f>
        <v>0</v>
      </c>
      <c r="K279" s="236" t="s">
        <v>157</v>
      </c>
      <c r="L279" s="43"/>
      <c r="M279" s="241" t="s">
        <v>1</v>
      </c>
      <c r="N279" s="242" t="s">
        <v>45</v>
      </c>
      <c r="O279" s="90"/>
      <c r="P279" s="243">
        <f>O279*H279</f>
        <v>0</v>
      </c>
      <c r="Q279" s="243">
        <v>1.05306</v>
      </c>
      <c r="R279" s="243">
        <f>Q279*H279</f>
        <v>0.5507503800000001</v>
      </c>
      <c r="S279" s="243">
        <v>0</v>
      </c>
      <c r="T279" s="24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45" t="s">
        <v>158</v>
      </c>
      <c r="AT279" s="245" t="s">
        <v>153</v>
      </c>
      <c r="AU279" s="245" t="s">
        <v>89</v>
      </c>
      <c r="AY279" s="16" t="s">
        <v>151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6" t="s">
        <v>21</v>
      </c>
      <c r="BK279" s="246">
        <f>ROUND(I279*H279,2)</f>
        <v>0</v>
      </c>
      <c r="BL279" s="16" t="s">
        <v>158</v>
      </c>
      <c r="BM279" s="245" t="s">
        <v>486</v>
      </c>
    </row>
    <row r="280" spans="1:51" s="13" customFormat="1" ht="12">
      <c r="A280" s="13"/>
      <c r="B280" s="247"/>
      <c r="C280" s="248"/>
      <c r="D280" s="249" t="s">
        <v>160</v>
      </c>
      <c r="E280" s="250" t="s">
        <v>1</v>
      </c>
      <c r="F280" s="251" t="s">
        <v>487</v>
      </c>
      <c r="G280" s="248"/>
      <c r="H280" s="252">
        <v>0.523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8" t="s">
        <v>160</v>
      </c>
      <c r="AU280" s="258" t="s">
        <v>89</v>
      </c>
      <c r="AV280" s="13" t="s">
        <v>89</v>
      </c>
      <c r="AW280" s="13" t="s">
        <v>36</v>
      </c>
      <c r="AX280" s="13" t="s">
        <v>21</v>
      </c>
      <c r="AY280" s="258" t="s">
        <v>151</v>
      </c>
    </row>
    <row r="281" spans="1:65" s="2" customFormat="1" ht="24" customHeight="1">
      <c r="A281" s="37"/>
      <c r="B281" s="38"/>
      <c r="C281" s="234" t="s">
        <v>488</v>
      </c>
      <c r="D281" s="234" t="s">
        <v>153</v>
      </c>
      <c r="E281" s="235" t="s">
        <v>489</v>
      </c>
      <c r="F281" s="236" t="s">
        <v>490</v>
      </c>
      <c r="G281" s="237" t="s">
        <v>200</v>
      </c>
      <c r="H281" s="238">
        <v>18.941</v>
      </c>
      <c r="I281" s="239"/>
      <c r="J281" s="240">
        <f>ROUND(I281*H281,2)</f>
        <v>0</v>
      </c>
      <c r="K281" s="236" t="s">
        <v>157</v>
      </c>
      <c r="L281" s="43"/>
      <c r="M281" s="241" t="s">
        <v>1</v>
      </c>
      <c r="N281" s="242" t="s">
        <v>45</v>
      </c>
      <c r="O281" s="90"/>
      <c r="P281" s="243">
        <f>O281*H281</f>
        <v>0</v>
      </c>
      <c r="Q281" s="243">
        <v>0.09868</v>
      </c>
      <c r="R281" s="243">
        <f>Q281*H281</f>
        <v>1.86909788</v>
      </c>
      <c r="S281" s="243">
        <v>0</v>
      </c>
      <c r="T281" s="24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45" t="s">
        <v>158</v>
      </c>
      <c r="AT281" s="245" t="s">
        <v>153</v>
      </c>
      <c r="AU281" s="245" t="s">
        <v>89</v>
      </c>
      <c r="AY281" s="16" t="s">
        <v>151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16" t="s">
        <v>21</v>
      </c>
      <c r="BK281" s="246">
        <f>ROUND(I281*H281,2)</f>
        <v>0</v>
      </c>
      <c r="BL281" s="16" t="s">
        <v>158</v>
      </c>
      <c r="BM281" s="245" t="s">
        <v>491</v>
      </c>
    </row>
    <row r="282" spans="1:51" s="13" customFormat="1" ht="12">
      <c r="A282" s="13"/>
      <c r="B282" s="247"/>
      <c r="C282" s="248"/>
      <c r="D282" s="249" t="s">
        <v>160</v>
      </c>
      <c r="E282" s="250" t="s">
        <v>1</v>
      </c>
      <c r="F282" s="251" t="s">
        <v>492</v>
      </c>
      <c r="G282" s="248"/>
      <c r="H282" s="252">
        <v>18.941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8" t="s">
        <v>160</v>
      </c>
      <c r="AU282" s="258" t="s">
        <v>89</v>
      </c>
      <c r="AV282" s="13" t="s">
        <v>89</v>
      </c>
      <c r="AW282" s="13" t="s">
        <v>36</v>
      </c>
      <c r="AX282" s="13" t="s">
        <v>21</v>
      </c>
      <c r="AY282" s="258" t="s">
        <v>151</v>
      </c>
    </row>
    <row r="283" spans="1:65" s="2" customFormat="1" ht="16.5" customHeight="1">
      <c r="A283" s="37"/>
      <c r="B283" s="38"/>
      <c r="C283" s="234" t="s">
        <v>493</v>
      </c>
      <c r="D283" s="234" t="s">
        <v>153</v>
      </c>
      <c r="E283" s="235" t="s">
        <v>494</v>
      </c>
      <c r="F283" s="236" t="s">
        <v>495</v>
      </c>
      <c r="G283" s="237" t="s">
        <v>200</v>
      </c>
      <c r="H283" s="238">
        <v>85.58</v>
      </c>
      <c r="I283" s="239"/>
      <c r="J283" s="240">
        <f>ROUND(I283*H283,2)</f>
        <v>0</v>
      </c>
      <c r="K283" s="236" t="s">
        <v>157</v>
      </c>
      <c r="L283" s="43"/>
      <c r="M283" s="241" t="s">
        <v>1</v>
      </c>
      <c r="N283" s="242" t="s">
        <v>45</v>
      </c>
      <c r="O283" s="90"/>
      <c r="P283" s="243">
        <f>O283*H283</f>
        <v>0</v>
      </c>
      <c r="Q283" s="243">
        <v>0.00012</v>
      </c>
      <c r="R283" s="243">
        <f>Q283*H283</f>
        <v>0.0102696</v>
      </c>
      <c r="S283" s="243">
        <v>0</v>
      </c>
      <c r="T283" s="244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45" t="s">
        <v>158</v>
      </c>
      <c r="AT283" s="245" t="s">
        <v>153</v>
      </c>
      <c r="AU283" s="245" t="s">
        <v>89</v>
      </c>
      <c r="AY283" s="16" t="s">
        <v>151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6" t="s">
        <v>21</v>
      </c>
      <c r="BK283" s="246">
        <f>ROUND(I283*H283,2)</f>
        <v>0</v>
      </c>
      <c r="BL283" s="16" t="s">
        <v>158</v>
      </c>
      <c r="BM283" s="245" t="s">
        <v>496</v>
      </c>
    </row>
    <row r="284" spans="1:51" s="13" customFormat="1" ht="12">
      <c r="A284" s="13"/>
      <c r="B284" s="247"/>
      <c r="C284" s="248"/>
      <c r="D284" s="249" t="s">
        <v>160</v>
      </c>
      <c r="E284" s="250" t="s">
        <v>1</v>
      </c>
      <c r="F284" s="251" t="s">
        <v>497</v>
      </c>
      <c r="G284" s="248"/>
      <c r="H284" s="252">
        <v>85.58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8" t="s">
        <v>160</v>
      </c>
      <c r="AU284" s="258" t="s">
        <v>89</v>
      </c>
      <c r="AV284" s="13" t="s">
        <v>89</v>
      </c>
      <c r="AW284" s="13" t="s">
        <v>36</v>
      </c>
      <c r="AX284" s="13" t="s">
        <v>21</v>
      </c>
      <c r="AY284" s="258" t="s">
        <v>151</v>
      </c>
    </row>
    <row r="285" spans="1:65" s="2" customFormat="1" ht="24" customHeight="1">
      <c r="A285" s="37"/>
      <c r="B285" s="38"/>
      <c r="C285" s="234" t="s">
        <v>498</v>
      </c>
      <c r="D285" s="234" t="s">
        <v>153</v>
      </c>
      <c r="E285" s="235" t="s">
        <v>499</v>
      </c>
      <c r="F285" s="236" t="s">
        <v>500</v>
      </c>
      <c r="G285" s="237" t="s">
        <v>206</v>
      </c>
      <c r="H285" s="238">
        <v>94.138</v>
      </c>
      <c r="I285" s="239"/>
      <c r="J285" s="240">
        <f>ROUND(I285*H285,2)</f>
        <v>0</v>
      </c>
      <c r="K285" s="236" t="s">
        <v>157</v>
      </c>
      <c r="L285" s="43"/>
      <c r="M285" s="241" t="s">
        <v>1</v>
      </c>
      <c r="N285" s="242" t="s">
        <v>45</v>
      </c>
      <c r="O285" s="90"/>
      <c r="P285" s="243">
        <f>O285*H285</f>
        <v>0</v>
      </c>
      <c r="Q285" s="243">
        <v>6E-05</v>
      </c>
      <c r="R285" s="243">
        <f>Q285*H285</f>
        <v>0.00564828</v>
      </c>
      <c r="S285" s="243">
        <v>0</v>
      </c>
      <c r="T285" s="24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45" t="s">
        <v>158</v>
      </c>
      <c r="AT285" s="245" t="s">
        <v>153</v>
      </c>
      <c r="AU285" s="245" t="s">
        <v>89</v>
      </c>
      <c r="AY285" s="16" t="s">
        <v>151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6" t="s">
        <v>21</v>
      </c>
      <c r="BK285" s="246">
        <f>ROUND(I285*H285,2)</f>
        <v>0</v>
      </c>
      <c r="BL285" s="16" t="s">
        <v>158</v>
      </c>
      <c r="BM285" s="245" t="s">
        <v>501</v>
      </c>
    </row>
    <row r="286" spans="1:51" s="13" customFormat="1" ht="12">
      <c r="A286" s="13"/>
      <c r="B286" s="247"/>
      <c r="C286" s="248"/>
      <c r="D286" s="249" t="s">
        <v>160</v>
      </c>
      <c r="E286" s="250" t="s">
        <v>1</v>
      </c>
      <c r="F286" s="251" t="s">
        <v>502</v>
      </c>
      <c r="G286" s="248"/>
      <c r="H286" s="252">
        <v>94.138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8" t="s">
        <v>160</v>
      </c>
      <c r="AU286" s="258" t="s">
        <v>89</v>
      </c>
      <c r="AV286" s="13" t="s">
        <v>89</v>
      </c>
      <c r="AW286" s="13" t="s">
        <v>36</v>
      </c>
      <c r="AX286" s="13" t="s">
        <v>21</v>
      </c>
      <c r="AY286" s="258" t="s">
        <v>151</v>
      </c>
    </row>
    <row r="287" spans="1:65" s="2" customFormat="1" ht="16.5" customHeight="1">
      <c r="A287" s="37"/>
      <c r="B287" s="38"/>
      <c r="C287" s="234" t="s">
        <v>503</v>
      </c>
      <c r="D287" s="234" t="s">
        <v>153</v>
      </c>
      <c r="E287" s="235" t="s">
        <v>504</v>
      </c>
      <c r="F287" s="236" t="s">
        <v>505</v>
      </c>
      <c r="G287" s="237" t="s">
        <v>156</v>
      </c>
      <c r="H287" s="238">
        <v>8.87</v>
      </c>
      <c r="I287" s="239"/>
      <c r="J287" s="240">
        <f>ROUND(I287*H287,2)</f>
        <v>0</v>
      </c>
      <c r="K287" s="236" t="s">
        <v>157</v>
      </c>
      <c r="L287" s="43"/>
      <c r="M287" s="241" t="s">
        <v>1</v>
      </c>
      <c r="N287" s="242" t="s">
        <v>45</v>
      </c>
      <c r="O287" s="90"/>
      <c r="P287" s="243">
        <f>O287*H287</f>
        <v>0</v>
      </c>
      <c r="Q287" s="243">
        <v>1.44</v>
      </c>
      <c r="R287" s="243">
        <f>Q287*H287</f>
        <v>12.772799999999998</v>
      </c>
      <c r="S287" s="243">
        <v>0</v>
      </c>
      <c r="T287" s="24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45" t="s">
        <v>158</v>
      </c>
      <c r="AT287" s="245" t="s">
        <v>153</v>
      </c>
      <c r="AU287" s="245" t="s">
        <v>89</v>
      </c>
      <c r="AY287" s="16" t="s">
        <v>151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6" t="s">
        <v>21</v>
      </c>
      <c r="BK287" s="246">
        <f>ROUND(I287*H287,2)</f>
        <v>0</v>
      </c>
      <c r="BL287" s="16" t="s">
        <v>158</v>
      </c>
      <c r="BM287" s="245" t="s">
        <v>506</v>
      </c>
    </row>
    <row r="288" spans="1:51" s="13" customFormat="1" ht="12">
      <c r="A288" s="13"/>
      <c r="B288" s="247"/>
      <c r="C288" s="248"/>
      <c r="D288" s="249" t="s">
        <v>160</v>
      </c>
      <c r="E288" s="250" t="s">
        <v>1</v>
      </c>
      <c r="F288" s="251" t="s">
        <v>507</v>
      </c>
      <c r="G288" s="248"/>
      <c r="H288" s="252">
        <v>8.87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8" t="s">
        <v>160</v>
      </c>
      <c r="AU288" s="258" t="s">
        <v>89</v>
      </c>
      <c r="AV288" s="13" t="s">
        <v>89</v>
      </c>
      <c r="AW288" s="13" t="s">
        <v>36</v>
      </c>
      <c r="AX288" s="13" t="s">
        <v>21</v>
      </c>
      <c r="AY288" s="258" t="s">
        <v>151</v>
      </c>
    </row>
    <row r="289" spans="1:65" s="2" customFormat="1" ht="16.5" customHeight="1">
      <c r="A289" s="37"/>
      <c r="B289" s="38"/>
      <c r="C289" s="234" t="s">
        <v>508</v>
      </c>
      <c r="D289" s="234" t="s">
        <v>153</v>
      </c>
      <c r="E289" s="235" t="s">
        <v>509</v>
      </c>
      <c r="F289" s="236" t="s">
        <v>510</v>
      </c>
      <c r="G289" s="237" t="s">
        <v>200</v>
      </c>
      <c r="H289" s="238">
        <v>126.72</v>
      </c>
      <c r="I289" s="239"/>
      <c r="J289" s="240">
        <f>ROUND(I289*H289,2)</f>
        <v>0</v>
      </c>
      <c r="K289" s="236" t="s">
        <v>157</v>
      </c>
      <c r="L289" s="43"/>
      <c r="M289" s="241" t="s">
        <v>1</v>
      </c>
      <c r="N289" s="242" t="s">
        <v>45</v>
      </c>
      <c r="O289" s="90"/>
      <c r="P289" s="243">
        <f>O289*H289</f>
        <v>0</v>
      </c>
      <c r="Q289" s="243">
        <v>0.23845</v>
      </c>
      <c r="R289" s="243">
        <f>Q289*H289</f>
        <v>30.216383999999998</v>
      </c>
      <c r="S289" s="243">
        <v>0</v>
      </c>
      <c r="T289" s="24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45" t="s">
        <v>158</v>
      </c>
      <c r="AT289" s="245" t="s">
        <v>153</v>
      </c>
      <c r="AU289" s="245" t="s">
        <v>89</v>
      </c>
      <c r="AY289" s="16" t="s">
        <v>151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6" t="s">
        <v>21</v>
      </c>
      <c r="BK289" s="246">
        <f>ROUND(I289*H289,2)</f>
        <v>0</v>
      </c>
      <c r="BL289" s="16" t="s">
        <v>158</v>
      </c>
      <c r="BM289" s="245" t="s">
        <v>511</v>
      </c>
    </row>
    <row r="290" spans="1:65" s="2" customFormat="1" ht="24" customHeight="1">
      <c r="A290" s="37"/>
      <c r="B290" s="38"/>
      <c r="C290" s="234" t="s">
        <v>512</v>
      </c>
      <c r="D290" s="234" t="s">
        <v>153</v>
      </c>
      <c r="E290" s="235" t="s">
        <v>513</v>
      </c>
      <c r="F290" s="236" t="s">
        <v>514</v>
      </c>
      <c r="G290" s="237" t="s">
        <v>200</v>
      </c>
      <c r="H290" s="238">
        <v>45.6</v>
      </c>
      <c r="I290" s="239"/>
      <c r="J290" s="240">
        <f>ROUND(I290*H290,2)</f>
        <v>0</v>
      </c>
      <c r="K290" s="236" t="s">
        <v>157</v>
      </c>
      <c r="L290" s="43"/>
      <c r="M290" s="241" t="s">
        <v>1</v>
      </c>
      <c r="N290" s="242" t="s">
        <v>45</v>
      </c>
      <c r="O290" s="90"/>
      <c r="P290" s="243">
        <f>O290*H290</f>
        <v>0</v>
      </c>
      <c r="Q290" s="243">
        <v>0.28362</v>
      </c>
      <c r="R290" s="243">
        <f>Q290*H290</f>
        <v>12.933072</v>
      </c>
      <c r="S290" s="243">
        <v>0</v>
      </c>
      <c r="T290" s="24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5" t="s">
        <v>158</v>
      </c>
      <c r="AT290" s="245" t="s">
        <v>153</v>
      </c>
      <c r="AU290" s="245" t="s">
        <v>89</v>
      </c>
      <c r="AY290" s="16" t="s">
        <v>151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16" t="s">
        <v>21</v>
      </c>
      <c r="BK290" s="246">
        <f>ROUND(I290*H290,2)</f>
        <v>0</v>
      </c>
      <c r="BL290" s="16" t="s">
        <v>158</v>
      </c>
      <c r="BM290" s="245" t="s">
        <v>515</v>
      </c>
    </row>
    <row r="291" spans="1:51" s="13" customFormat="1" ht="12">
      <c r="A291" s="13"/>
      <c r="B291" s="247"/>
      <c r="C291" s="248"/>
      <c r="D291" s="249" t="s">
        <v>160</v>
      </c>
      <c r="E291" s="250" t="s">
        <v>1</v>
      </c>
      <c r="F291" s="251" t="s">
        <v>516</v>
      </c>
      <c r="G291" s="248"/>
      <c r="H291" s="252">
        <v>45.6</v>
      </c>
      <c r="I291" s="253"/>
      <c r="J291" s="248"/>
      <c r="K291" s="248"/>
      <c r="L291" s="254"/>
      <c r="M291" s="255"/>
      <c r="N291" s="256"/>
      <c r="O291" s="256"/>
      <c r="P291" s="256"/>
      <c r="Q291" s="256"/>
      <c r="R291" s="256"/>
      <c r="S291" s="256"/>
      <c r="T291" s="25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8" t="s">
        <v>160</v>
      </c>
      <c r="AU291" s="258" t="s">
        <v>89</v>
      </c>
      <c r="AV291" s="13" t="s">
        <v>89</v>
      </c>
      <c r="AW291" s="13" t="s">
        <v>36</v>
      </c>
      <c r="AX291" s="13" t="s">
        <v>21</v>
      </c>
      <c r="AY291" s="258" t="s">
        <v>151</v>
      </c>
    </row>
    <row r="292" spans="1:65" s="2" customFormat="1" ht="24" customHeight="1">
      <c r="A292" s="37"/>
      <c r="B292" s="38"/>
      <c r="C292" s="234" t="s">
        <v>517</v>
      </c>
      <c r="D292" s="234" t="s">
        <v>153</v>
      </c>
      <c r="E292" s="235" t="s">
        <v>518</v>
      </c>
      <c r="F292" s="236" t="s">
        <v>519</v>
      </c>
      <c r="G292" s="237" t="s">
        <v>206</v>
      </c>
      <c r="H292" s="238">
        <v>48.4</v>
      </c>
      <c r="I292" s="239"/>
      <c r="J292" s="240">
        <f>ROUND(I292*H292,2)</f>
        <v>0</v>
      </c>
      <c r="K292" s="236" t="s">
        <v>157</v>
      </c>
      <c r="L292" s="43"/>
      <c r="M292" s="241" t="s">
        <v>1</v>
      </c>
      <c r="N292" s="242" t="s">
        <v>45</v>
      </c>
      <c r="O292" s="90"/>
      <c r="P292" s="243">
        <f>O292*H292</f>
        <v>0</v>
      </c>
      <c r="Q292" s="243">
        <v>0.19748</v>
      </c>
      <c r="R292" s="243">
        <f>Q292*H292</f>
        <v>9.558031999999999</v>
      </c>
      <c r="S292" s="243">
        <v>0</v>
      </c>
      <c r="T292" s="24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45" t="s">
        <v>158</v>
      </c>
      <c r="AT292" s="245" t="s">
        <v>153</v>
      </c>
      <c r="AU292" s="245" t="s">
        <v>89</v>
      </c>
      <c r="AY292" s="16" t="s">
        <v>151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16" t="s">
        <v>21</v>
      </c>
      <c r="BK292" s="246">
        <f>ROUND(I292*H292,2)</f>
        <v>0</v>
      </c>
      <c r="BL292" s="16" t="s">
        <v>158</v>
      </c>
      <c r="BM292" s="245" t="s">
        <v>520</v>
      </c>
    </row>
    <row r="293" spans="1:51" s="13" customFormat="1" ht="12">
      <c r="A293" s="13"/>
      <c r="B293" s="247"/>
      <c r="C293" s="248"/>
      <c r="D293" s="249" t="s">
        <v>160</v>
      </c>
      <c r="E293" s="250" t="s">
        <v>1</v>
      </c>
      <c r="F293" s="251" t="s">
        <v>521</v>
      </c>
      <c r="G293" s="248"/>
      <c r="H293" s="252">
        <v>48.4</v>
      </c>
      <c r="I293" s="253"/>
      <c r="J293" s="248"/>
      <c r="K293" s="248"/>
      <c r="L293" s="254"/>
      <c r="M293" s="255"/>
      <c r="N293" s="256"/>
      <c r="O293" s="256"/>
      <c r="P293" s="256"/>
      <c r="Q293" s="256"/>
      <c r="R293" s="256"/>
      <c r="S293" s="256"/>
      <c r="T293" s="25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8" t="s">
        <v>160</v>
      </c>
      <c r="AU293" s="258" t="s">
        <v>89</v>
      </c>
      <c r="AV293" s="13" t="s">
        <v>89</v>
      </c>
      <c r="AW293" s="13" t="s">
        <v>36</v>
      </c>
      <c r="AX293" s="13" t="s">
        <v>21</v>
      </c>
      <c r="AY293" s="258" t="s">
        <v>151</v>
      </c>
    </row>
    <row r="294" spans="1:65" s="2" customFormat="1" ht="24" customHeight="1">
      <c r="A294" s="37"/>
      <c r="B294" s="38"/>
      <c r="C294" s="234" t="s">
        <v>522</v>
      </c>
      <c r="D294" s="234" t="s">
        <v>153</v>
      </c>
      <c r="E294" s="235" t="s">
        <v>523</v>
      </c>
      <c r="F294" s="236" t="s">
        <v>524</v>
      </c>
      <c r="G294" s="237" t="s">
        <v>241</v>
      </c>
      <c r="H294" s="238">
        <v>12</v>
      </c>
      <c r="I294" s="239"/>
      <c r="J294" s="240">
        <f>ROUND(I294*H294,2)</f>
        <v>0</v>
      </c>
      <c r="K294" s="236" t="s">
        <v>157</v>
      </c>
      <c r="L294" s="43"/>
      <c r="M294" s="241" t="s">
        <v>1</v>
      </c>
      <c r="N294" s="242" t="s">
        <v>45</v>
      </c>
      <c r="O294" s="90"/>
      <c r="P294" s="243">
        <f>O294*H294</f>
        <v>0</v>
      </c>
      <c r="Q294" s="243">
        <v>0.00048</v>
      </c>
      <c r="R294" s="243">
        <f>Q294*H294</f>
        <v>0.00576</v>
      </c>
      <c r="S294" s="243">
        <v>0</v>
      </c>
      <c r="T294" s="24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45" t="s">
        <v>158</v>
      </c>
      <c r="AT294" s="245" t="s">
        <v>153</v>
      </c>
      <c r="AU294" s="245" t="s">
        <v>89</v>
      </c>
      <c r="AY294" s="16" t="s">
        <v>151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16" t="s">
        <v>21</v>
      </c>
      <c r="BK294" s="246">
        <f>ROUND(I294*H294,2)</f>
        <v>0</v>
      </c>
      <c r="BL294" s="16" t="s">
        <v>158</v>
      </c>
      <c r="BM294" s="245" t="s">
        <v>525</v>
      </c>
    </row>
    <row r="295" spans="1:65" s="2" customFormat="1" ht="16.5" customHeight="1">
      <c r="A295" s="37"/>
      <c r="B295" s="38"/>
      <c r="C295" s="259" t="s">
        <v>526</v>
      </c>
      <c r="D295" s="259" t="s">
        <v>384</v>
      </c>
      <c r="E295" s="260" t="s">
        <v>527</v>
      </c>
      <c r="F295" s="261" t="s">
        <v>528</v>
      </c>
      <c r="G295" s="262" t="s">
        <v>241</v>
      </c>
      <c r="H295" s="263">
        <v>3</v>
      </c>
      <c r="I295" s="264"/>
      <c r="J295" s="265">
        <f>ROUND(I295*H295,2)</f>
        <v>0</v>
      </c>
      <c r="K295" s="261" t="s">
        <v>157</v>
      </c>
      <c r="L295" s="266"/>
      <c r="M295" s="267" t="s">
        <v>1</v>
      </c>
      <c r="N295" s="268" t="s">
        <v>45</v>
      </c>
      <c r="O295" s="90"/>
      <c r="P295" s="243">
        <f>O295*H295</f>
        <v>0</v>
      </c>
      <c r="Q295" s="243">
        <v>0.02347</v>
      </c>
      <c r="R295" s="243">
        <f>Q295*H295</f>
        <v>0.07041</v>
      </c>
      <c r="S295" s="243">
        <v>0</v>
      </c>
      <c r="T295" s="244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45" t="s">
        <v>188</v>
      </c>
      <c r="AT295" s="245" t="s">
        <v>384</v>
      </c>
      <c r="AU295" s="245" t="s">
        <v>89</v>
      </c>
      <c r="AY295" s="16" t="s">
        <v>151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16" t="s">
        <v>21</v>
      </c>
      <c r="BK295" s="246">
        <f>ROUND(I295*H295,2)</f>
        <v>0</v>
      </c>
      <c r="BL295" s="16" t="s">
        <v>158</v>
      </c>
      <c r="BM295" s="245" t="s">
        <v>529</v>
      </c>
    </row>
    <row r="296" spans="1:65" s="2" customFormat="1" ht="16.5" customHeight="1">
      <c r="A296" s="37"/>
      <c r="B296" s="38"/>
      <c r="C296" s="259" t="s">
        <v>530</v>
      </c>
      <c r="D296" s="259" t="s">
        <v>384</v>
      </c>
      <c r="E296" s="260" t="s">
        <v>531</v>
      </c>
      <c r="F296" s="261" t="s">
        <v>532</v>
      </c>
      <c r="G296" s="262" t="s">
        <v>241</v>
      </c>
      <c r="H296" s="263">
        <v>7</v>
      </c>
      <c r="I296" s="264"/>
      <c r="J296" s="265">
        <f>ROUND(I296*H296,2)</f>
        <v>0</v>
      </c>
      <c r="K296" s="261" t="s">
        <v>157</v>
      </c>
      <c r="L296" s="266"/>
      <c r="M296" s="267" t="s">
        <v>1</v>
      </c>
      <c r="N296" s="268" t="s">
        <v>45</v>
      </c>
      <c r="O296" s="90"/>
      <c r="P296" s="243">
        <f>O296*H296</f>
        <v>0</v>
      </c>
      <c r="Q296" s="243">
        <v>0.0241</v>
      </c>
      <c r="R296" s="243">
        <f>Q296*H296</f>
        <v>0.1687</v>
      </c>
      <c r="S296" s="243">
        <v>0</v>
      </c>
      <c r="T296" s="24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5" t="s">
        <v>188</v>
      </c>
      <c r="AT296" s="245" t="s">
        <v>384</v>
      </c>
      <c r="AU296" s="245" t="s">
        <v>89</v>
      </c>
      <c r="AY296" s="16" t="s">
        <v>151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6" t="s">
        <v>21</v>
      </c>
      <c r="BK296" s="246">
        <f>ROUND(I296*H296,2)</f>
        <v>0</v>
      </c>
      <c r="BL296" s="16" t="s">
        <v>158</v>
      </c>
      <c r="BM296" s="245" t="s">
        <v>533</v>
      </c>
    </row>
    <row r="297" spans="1:65" s="2" customFormat="1" ht="16.5" customHeight="1">
      <c r="A297" s="37"/>
      <c r="B297" s="38"/>
      <c r="C297" s="259" t="s">
        <v>534</v>
      </c>
      <c r="D297" s="259" t="s">
        <v>384</v>
      </c>
      <c r="E297" s="260" t="s">
        <v>535</v>
      </c>
      <c r="F297" s="261" t="s">
        <v>536</v>
      </c>
      <c r="G297" s="262" t="s">
        <v>241</v>
      </c>
      <c r="H297" s="263">
        <v>2</v>
      </c>
      <c r="I297" s="264"/>
      <c r="J297" s="265">
        <f>ROUND(I297*H297,2)</f>
        <v>0</v>
      </c>
      <c r="K297" s="261" t="s">
        <v>157</v>
      </c>
      <c r="L297" s="266"/>
      <c r="M297" s="267" t="s">
        <v>1</v>
      </c>
      <c r="N297" s="268" t="s">
        <v>45</v>
      </c>
      <c r="O297" s="90"/>
      <c r="P297" s="243">
        <f>O297*H297</f>
        <v>0</v>
      </c>
      <c r="Q297" s="243">
        <v>0.02471</v>
      </c>
      <c r="R297" s="243">
        <f>Q297*H297</f>
        <v>0.04942</v>
      </c>
      <c r="S297" s="243">
        <v>0</v>
      </c>
      <c r="T297" s="244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45" t="s">
        <v>188</v>
      </c>
      <c r="AT297" s="245" t="s">
        <v>384</v>
      </c>
      <c r="AU297" s="245" t="s">
        <v>89</v>
      </c>
      <c r="AY297" s="16" t="s">
        <v>151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16" t="s">
        <v>21</v>
      </c>
      <c r="BK297" s="246">
        <f>ROUND(I297*H297,2)</f>
        <v>0</v>
      </c>
      <c r="BL297" s="16" t="s">
        <v>158</v>
      </c>
      <c r="BM297" s="245" t="s">
        <v>537</v>
      </c>
    </row>
    <row r="298" spans="1:63" s="12" customFormat="1" ht="22.8" customHeight="1">
      <c r="A298" s="12"/>
      <c r="B298" s="218"/>
      <c r="C298" s="219"/>
      <c r="D298" s="220" t="s">
        <v>79</v>
      </c>
      <c r="E298" s="232" t="s">
        <v>194</v>
      </c>
      <c r="F298" s="232" t="s">
        <v>538</v>
      </c>
      <c r="G298" s="219"/>
      <c r="H298" s="219"/>
      <c r="I298" s="222"/>
      <c r="J298" s="233">
        <f>BK298</f>
        <v>0</v>
      </c>
      <c r="K298" s="219"/>
      <c r="L298" s="224"/>
      <c r="M298" s="225"/>
      <c r="N298" s="226"/>
      <c r="O298" s="226"/>
      <c r="P298" s="227">
        <f>SUM(P299:P386)</f>
        <v>0</v>
      </c>
      <c r="Q298" s="226"/>
      <c r="R298" s="227">
        <f>SUM(R299:R386)</f>
        <v>0.36742220000000003</v>
      </c>
      <c r="S298" s="226"/>
      <c r="T298" s="228">
        <f>SUM(T299:T386)</f>
        <v>175.77058400000007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9" t="s">
        <v>21</v>
      </c>
      <c r="AT298" s="230" t="s">
        <v>79</v>
      </c>
      <c r="AU298" s="230" t="s">
        <v>21</v>
      </c>
      <c r="AY298" s="229" t="s">
        <v>151</v>
      </c>
      <c r="BK298" s="231">
        <f>SUM(BK299:BK386)</f>
        <v>0</v>
      </c>
    </row>
    <row r="299" spans="1:65" s="2" customFormat="1" ht="24" customHeight="1">
      <c r="A299" s="37"/>
      <c r="B299" s="38"/>
      <c r="C299" s="234" t="s">
        <v>539</v>
      </c>
      <c r="D299" s="234" t="s">
        <v>153</v>
      </c>
      <c r="E299" s="235" t="s">
        <v>540</v>
      </c>
      <c r="F299" s="236" t="s">
        <v>541</v>
      </c>
      <c r="G299" s="237" t="s">
        <v>200</v>
      </c>
      <c r="H299" s="238">
        <v>29.28</v>
      </c>
      <c r="I299" s="239"/>
      <c r="J299" s="240">
        <f>ROUND(I299*H299,2)</f>
        <v>0</v>
      </c>
      <c r="K299" s="236" t="s">
        <v>157</v>
      </c>
      <c r="L299" s="43"/>
      <c r="M299" s="241" t="s">
        <v>1</v>
      </c>
      <c r="N299" s="242" t="s">
        <v>45</v>
      </c>
      <c r="O299" s="90"/>
      <c r="P299" s="243">
        <f>O299*H299</f>
        <v>0</v>
      </c>
      <c r="Q299" s="243">
        <v>0.00047</v>
      </c>
      <c r="R299" s="243">
        <f>Q299*H299</f>
        <v>0.0137616</v>
      </c>
      <c r="S299" s="243">
        <v>0</v>
      </c>
      <c r="T299" s="24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5" t="s">
        <v>158</v>
      </c>
      <c r="AT299" s="245" t="s">
        <v>153</v>
      </c>
      <c r="AU299" s="245" t="s">
        <v>89</v>
      </c>
      <c r="AY299" s="16" t="s">
        <v>151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16" t="s">
        <v>21</v>
      </c>
      <c r="BK299" s="246">
        <f>ROUND(I299*H299,2)</f>
        <v>0</v>
      </c>
      <c r="BL299" s="16" t="s">
        <v>158</v>
      </c>
      <c r="BM299" s="245" t="s">
        <v>542</v>
      </c>
    </row>
    <row r="300" spans="1:51" s="13" customFormat="1" ht="12">
      <c r="A300" s="13"/>
      <c r="B300" s="247"/>
      <c r="C300" s="248"/>
      <c r="D300" s="249" t="s">
        <v>160</v>
      </c>
      <c r="E300" s="250" t="s">
        <v>1</v>
      </c>
      <c r="F300" s="251" t="s">
        <v>543</v>
      </c>
      <c r="G300" s="248"/>
      <c r="H300" s="252">
        <v>29.28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8" t="s">
        <v>160</v>
      </c>
      <c r="AU300" s="258" t="s">
        <v>89</v>
      </c>
      <c r="AV300" s="13" t="s">
        <v>89</v>
      </c>
      <c r="AW300" s="13" t="s">
        <v>36</v>
      </c>
      <c r="AX300" s="13" t="s">
        <v>21</v>
      </c>
      <c r="AY300" s="258" t="s">
        <v>151</v>
      </c>
    </row>
    <row r="301" spans="1:65" s="2" customFormat="1" ht="24" customHeight="1">
      <c r="A301" s="37"/>
      <c r="B301" s="38"/>
      <c r="C301" s="234" t="s">
        <v>544</v>
      </c>
      <c r="D301" s="234" t="s">
        <v>153</v>
      </c>
      <c r="E301" s="235" t="s">
        <v>545</v>
      </c>
      <c r="F301" s="236" t="s">
        <v>546</v>
      </c>
      <c r="G301" s="237" t="s">
        <v>200</v>
      </c>
      <c r="H301" s="238">
        <v>467.2</v>
      </c>
      <c r="I301" s="239"/>
      <c r="J301" s="240">
        <f>ROUND(I301*H301,2)</f>
        <v>0</v>
      </c>
      <c r="K301" s="236" t="s">
        <v>157</v>
      </c>
      <c r="L301" s="43"/>
      <c r="M301" s="241" t="s">
        <v>1</v>
      </c>
      <c r="N301" s="242" t="s">
        <v>45</v>
      </c>
      <c r="O301" s="90"/>
      <c r="P301" s="243">
        <f>O301*H301</f>
        <v>0</v>
      </c>
      <c r="Q301" s="243">
        <v>0</v>
      </c>
      <c r="R301" s="243">
        <f>Q301*H301</f>
        <v>0</v>
      </c>
      <c r="S301" s="243">
        <v>0</v>
      </c>
      <c r="T301" s="244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45" t="s">
        <v>158</v>
      </c>
      <c r="AT301" s="245" t="s">
        <v>153</v>
      </c>
      <c r="AU301" s="245" t="s">
        <v>89</v>
      </c>
      <c r="AY301" s="16" t="s">
        <v>151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16" t="s">
        <v>21</v>
      </c>
      <c r="BK301" s="246">
        <f>ROUND(I301*H301,2)</f>
        <v>0</v>
      </c>
      <c r="BL301" s="16" t="s">
        <v>158</v>
      </c>
      <c r="BM301" s="245" t="s">
        <v>547</v>
      </c>
    </row>
    <row r="302" spans="1:51" s="13" customFormat="1" ht="12">
      <c r="A302" s="13"/>
      <c r="B302" s="247"/>
      <c r="C302" s="248"/>
      <c r="D302" s="249" t="s">
        <v>160</v>
      </c>
      <c r="E302" s="250" t="s">
        <v>1</v>
      </c>
      <c r="F302" s="251" t="s">
        <v>548</v>
      </c>
      <c r="G302" s="248"/>
      <c r="H302" s="252">
        <v>467.2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8" t="s">
        <v>160</v>
      </c>
      <c r="AU302" s="258" t="s">
        <v>89</v>
      </c>
      <c r="AV302" s="13" t="s">
        <v>89</v>
      </c>
      <c r="AW302" s="13" t="s">
        <v>36</v>
      </c>
      <c r="AX302" s="13" t="s">
        <v>21</v>
      </c>
      <c r="AY302" s="258" t="s">
        <v>151</v>
      </c>
    </row>
    <row r="303" spans="1:65" s="2" customFormat="1" ht="24" customHeight="1">
      <c r="A303" s="37"/>
      <c r="B303" s="38"/>
      <c r="C303" s="234" t="s">
        <v>549</v>
      </c>
      <c r="D303" s="234" t="s">
        <v>153</v>
      </c>
      <c r="E303" s="235" t="s">
        <v>550</v>
      </c>
      <c r="F303" s="236" t="s">
        <v>551</v>
      </c>
      <c r="G303" s="237" t="s">
        <v>200</v>
      </c>
      <c r="H303" s="238">
        <v>14016</v>
      </c>
      <c r="I303" s="239"/>
      <c r="J303" s="240">
        <f>ROUND(I303*H303,2)</f>
        <v>0</v>
      </c>
      <c r="K303" s="236" t="s">
        <v>157</v>
      </c>
      <c r="L303" s="43"/>
      <c r="M303" s="241" t="s">
        <v>1</v>
      </c>
      <c r="N303" s="242" t="s">
        <v>45</v>
      </c>
      <c r="O303" s="90"/>
      <c r="P303" s="243">
        <f>O303*H303</f>
        <v>0</v>
      </c>
      <c r="Q303" s="243">
        <v>0</v>
      </c>
      <c r="R303" s="243">
        <f>Q303*H303</f>
        <v>0</v>
      </c>
      <c r="S303" s="243">
        <v>0</v>
      </c>
      <c r="T303" s="244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45" t="s">
        <v>158</v>
      </c>
      <c r="AT303" s="245" t="s">
        <v>153</v>
      </c>
      <c r="AU303" s="245" t="s">
        <v>89</v>
      </c>
      <c r="AY303" s="16" t="s">
        <v>151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16" t="s">
        <v>21</v>
      </c>
      <c r="BK303" s="246">
        <f>ROUND(I303*H303,2)</f>
        <v>0</v>
      </c>
      <c r="BL303" s="16" t="s">
        <v>158</v>
      </c>
      <c r="BM303" s="245" t="s">
        <v>552</v>
      </c>
    </row>
    <row r="304" spans="1:51" s="13" customFormat="1" ht="12">
      <c r="A304" s="13"/>
      <c r="B304" s="247"/>
      <c r="C304" s="248"/>
      <c r="D304" s="249" t="s">
        <v>160</v>
      </c>
      <c r="E304" s="250" t="s">
        <v>1</v>
      </c>
      <c r="F304" s="251" t="s">
        <v>553</v>
      </c>
      <c r="G304" s="248"/>
      <c r="H304" s="252">
        <v>14016</v>
      </c>
      <c r="I304" s="253"/>
      <c r="J304" s="248"/>
      <c r="K304" s="248"/>
      <c r="L304" s="254"/>
      <c r="M304" s="255"/>
      <c r="N304" s="256"/>
      <c r="O304" s="256"/>
      <c r="P304" s="256"/>
      <c r="Q304" s="256"/>
      <c r="R304" s="256"/>
      <c r="S304" s="256"/>
      <c r="T304" s="25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8" t="s">
        <v>160</v>
      </c>
      <c r="AU304" s="258" t="s">
        <v>89</v>
      </c>
      <c r="AV304" s="13" t="s">
        <v>89</v>
      </c>
      <c r="AW304" s="13" t="s">
        <v>36</v>
      </c>
      <c r="AX304" s="13" t="s">
        <v>21</v>
      </c>
      <c r="AY304" s="258" t="s">
        <v>151</v>
      </c>
    </row>
    <row r="305" spans="1:65" s="2" customFormat="1" ht="24" customHeight="1">
      <c r="A305" s="37"/>
      <c r="B305" s="38"/>
      <c r="C305" s="234" t="s">
        <v>554</v>
      </c>
      <c r="D305" s="234" t="s">
        <v>153</v>
      </c>
      <c r="E305" s="235" t="s">
        <v>555</v>
      </c>
      <c r="F305" s="236" t="s">
        <v>556</v>
      </c>
      <c r="G305" s="237" t="s">
        <v>200</v>
      </c>
      <c r="H305" s="238">
        <v>467.2</v>
      </c>
      <c r="I305" s="239"/>
      <c r="J305" s="240">
        <f>ROUND(I305*H305,2)</f>
        <v>0</v>
      </c>
      <c r="K305" s="236" t="s">
        <v>157</v>
      </c>
      <c r="L305" s="43"/>
      <c r="M305" s="241" t="s">
        <v>1</v>
      </c>
      <c r="N305" s="242" t="s">
        <v>45</v>
      </c>
      <c r="O305" s="90"/>
      <c r="P305" s="243">
        <f>O305*H305</f>
        <v>0</v>
      </c>
      <c r="Q305" s="243">
        <v>0</v>
      </c>
      <c r="R305" s="243">
        <f>Q305*H305</f>
        <v>0</v>
      </c>
      <c r="S305" s="243">
        <v>0</v>
      </c>
      <c r="T305" s="244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45" t="s">
        <v>158</v>
      </c>
      <c r="AT305" s="245" t="s">
        <v>153</v>
      </c>
      <c r="AU305" s="245" t="s">
        <v>89</v>
      </c>
      <c r="AY305" s="16" t="s">
        <v>151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16" t="s">
        <v>21</v>
      </c>
      <c r="BK305" s="246">
        <f>ROUND(I305*H305,2)</f>
        <v>0</v>
      </c>
      <c r="BL305" s="16" t="s">
        <v>158</v>
      </c>
      <c r="BM305" s="245" t="s">
        <v>557</v>
      </c>
    </row>
    <row r="306" spans="1:65" s="2" customFormat="1" ht="24" customHeight="1">
      <c r="A306" s="37"/>
      <c r="B306" s="38"/>
      <c r="C306" s="234" t="s">
        <v>558</v>
      </c>
      <c r="D306" s="234" t="s">
        <v>153</v>
      </c>
      <c r="E306" s="235" t="s">
        <v>559</v>
      </c>
      <c r="F306" s="236" t="s">
        <v>560</v>
      </c>
      <c r="G306" s="237" t="s">
        <v>200</v>
      </c>
      <c r="H306" s="238">
        <v>333.34</v>
      </c>
      <c r="I306" s="239"/>
      <c r="J306" s="240">
        <f>ROUND(I306*H306,2)</f>
        <v>0</v>
      </c>
      <c r="K306" s="236" t="s">
        <v>157</v>
      </c>
      <c r="L306" s="43"/>
      <c r="M306" s="241" t="s">
        <v>1</v>
      </c>
      <c r="N306" s="242" t="s">
        <v>45</v>
      </c>
      <c r="O306" s="90"/>
      <c r="P306" s="243">
        <f>O306*H306</f>
        <v>0</v>
      </c>
      <c r="Q306" s="243">
        <v>0.00013</v>
      </c>
      <c r="R306" s="243">
        <f>Q306*H306</f>
        <v>0.043334199999999996</v>
      </c>
      <c r="S306" s="243">
        <v>0</v>
      </c>
      <c r="T306" s="244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5" t="s">
        <v>158</v>
      </c>
      <c r="AT306" s="245" t="s">
        <v>153</v>
      </c>
      <c r="AU306" s="245" t="s">
        <v>89</v>
      </c>
      <c r="AY306" s="16" t="s">
        <v>151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16" t="s">
        <v>21</v>
      </c>
      <c r="BK306" s="246">
        <f>ROUND(I306*H306,2)</f>
        <v>0</v>
      </c>
      <c r="BL306" s="16" t="s">
        <v>158</v>
      </c>
      <c r="BM306" s="245" t="s">
        <v>561</v>
      </c>
    </row>
    <row r="307" spans="1:51" s="13" customFormat="1" ht="12">
      <c r="A307" s="13"/>
      <c r="B307" s="247"/>
      <c r="C307" s="248"/>
      <c r="D307" s="249" t="s">
        <v>160</v>
      </c>
      <c r="E307" s="250" t="s">
        <v>1</v>
      </c>
      <c r="F307" s="251" t="s">
        <v>562</v>
      </c>
      <c r="G307" s="248"/>
      <c r="H307" s="252">
        <v>333.34</v>
      </c>
      <c r="I307" s="253"/>
      <c r="J307" s="248"/>
      <c r="K307" s="248"/>
      <c r="L307" s="254"/>
      <c r="M307" s="255"/>
      <c r="N307" s="256"/>
      <c r="O307" s="256"/>
      <c r="P307" s="256"/>
      <c r="Q307" s="256"/>
      <c r="R307" s="256"/>
      <c r="S307" s="256"/>
      <c r="T307" s="25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8" t="s">
        <v>160</v>
      </c>
      <c r="AU307" s="258" t="s">
        <v>89</v>
      </c>
      <c r="AV307" s="13" t="s">
        <v>89</v>
      </c>
      <c r="AW307" s="13" t="s">
        <v>36</v>
      </c>
      <c r="AX307" s="13" t="s">
        <v>21</v>
      </c>
      <c r="AY307" s="258" t="s">
        <v>151</v>
      </c>
    </row>
    <row r="308" spans="1:65" s="2" customFormat="1" ht="24" customHeight="1">
      <c r="A308" s="37"/>
      <c r="B308" s="38"/>
      <c r="C308" s="234" t="s">
        <v>563</v>
      </c>
      <c r="D308" s="234" t="s">
        <v>153</v>
      </c>
      <c r="E308" s="235" t="s">
        <v>564</v>
      </c>
      <c r="F308" s="236" t="s">
        <v>565</v>
      </c>
      <c r="G308" s="237" t="s">
        <v>358</v>
      </c>
      <c r="H308" s="238">
        <v>3</v>
      </c>
      <c r="I308" s="239"/>
      <c r="J308" s="240">
        <f>ROUND(I308*H308,2)</f>
        <v>0</v>
      </c>
      <c r="K308" s="236" t="s">
        <v>1</v>
      </c>
      <c r="L308" s="43"/>
      <c r="M308" s="241" t="s">
        <v>1</v>
      </c>
      <c r="N308" s="242" t="s">
        <v>45</v>
      </c>
      <c r="O308" s="90"/>
      <c r="P308" s="243">
        <f>O308*H308</f>
        <v>0</v>
      </c>
      <c r="Q308" s="243">
        <v>0</v>
      </c>
      <c r="R308" s="243">
        <f>Q308*H308</f>
        <v>0</v>
      </c>
      <c r="S308" s="243">
        <v>0</v>
      </c>
      <c r="T308" s="244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45" t="s">
        <v>158</v>
      </c>
      <c r="AT308" s="245" t="s">
        <v>153</v>
      </c>
      <c r="AU308" s="245" t="s">
        <v>89</v>
      </c>
      <c r="AY308" s="16" t="s">
        <v>151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6" t="s">
        <v>21</v>
      </c>
      <c r="BK308" s="246">
        <f>ROUND(I308*H308,2)</f>
        <v>0</v>
      </c>
      <c r="BL308" s="16" t="s">
        <v>158</v>
      </c>
      <c r="BM308" s="245" t="s">
        <v>566</v>
      </c>
    </row>
    <row r="309" spans="1:51" s="13" customFormat="1" ht="12">
      <c r="A309" s="13"/>
      <c r="B309" s="247"/>
      <c r="C309" s="248"/>
      <c r="D309" s="249" t="s">
        <v>160</v>
      </c>
      <c r="E309" s="250" t="s">
        <v>1</v>
      </c>
      <c r="F309" s="251" t="s">
        <v>567</v>
      </c>
      <c r="G309" s="248"/>
      <c r="H309" s="252">
        <v>3</v>
      </c>
      <c r="I309" s="253"/>
      <c r="J309" s="248"/>
      <c r="K309" s="248"/>
      <c r="L309" s="254"/>
      <c r="M309" s="255"/>
      <c r="N309" s="256"/>
      <c r="O309" s="256"/>
      <c r="P309" s="256"/>
      <c r="Q309" s="256"/>
      <c r="R309" s="256"/>
      <c r="S309" s="256"/>
      <c r="T309" s="25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8" t="s">
        <v>160</v>
      </c>
      <c r="AU309" s="258" t="s">
        <v>89</v>
      </c>
      <c r="AV309" s="13" t="s">
        <v>89</v>
      </c>
      <c r="AW309" s="13" t="s">
        <v>36</v>
      </c>
      <c r="AX309" s="13" t="s">
        <v>21</v>
      </c>
      <c r="AY309" s="258" t="s">
        <v>151</v>
      </c>
    </row>
    <row r="310" spans="1:65" s="2" customFormat="1" ht="24" customHeight="1">
      <c r="A310" s="37"/>
      <c r="B310" s="38"/>
      <c r="C310" s="234" t="s">
        <v>568</v>
      </c>
      <c r="D310" s="234" t="s">
        <v>153</v>
      </c>
      <c r="E310" s="235" t="s">
        <v>569</v>
      </c>
      <c r="F310" s="236" t="s">
        <v>570</v>
      </c>
      <c r="G310" s="237" t="s">
        <v>200</v>
      </c>
      <c r="H310" s="238">
        <v>333.34</v>
      </c>
      <c r="I310" s="239"/>
      <c r="J310" s="240">
        <f>ROUND(I310*H310,2)</f>
        <v>0</v>
      </c>
      <c r="K310" s="236" t="s">
        <v>157</v>
      </c>
      <c r="L310" s="43"/>
      <c r="M310" s="241" t="s">
        <v>1</v>
      </c>
      <c r="N310" s="242" t="s">
        <v>45</v>
      </c>
      <c r="O310" s="90"/>
      <c r="P310" s="243">
        <f>O310*H310</f>
        <v>0</v>
      </c>
      <c r="Q310" s="243">
        <v>4E-05</v>
      </c>
      <c r="R310" s="243">
        <f>Q310*H310</f>
        <v>0.0133336</v>
      </c>
      <c r="S310" s="243">
        <v>0</v>
      </c>
      <c r="T310" s="24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45" t="s">
        <v>158</v>
      </c>
      <c r="AT310" s="245" t="s">
        <v>153</v>
      </c>
      <c r="AU310" s="245" t="s">
        <v>89</v>
      </c>
      <c r="AY310" s="16" t="s">
        <v>151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6" t="s">
        <v>21</v>
      </c>
      <c r="BK310" s="246">
        <f>ROUND(I310*H310,2)</f>
        <v>0</v>
      </c>
      <c r="BL310" s="16" t="s">
        <v>158</v>
      </c>
      <c r="BM310" s="245" t="s">
        <v>571</v>
      </c>
    </row>
    <row r="311" spans="1:65" s="2" customFormat="1" ht="24" customHeight="1">
      <c r="A311" s="37"/>
      <c r="B311" s="38"/>
      <c r="C311" s="234" t="s">
        <v>572</v>
      </c>
      <c r="D311" s="234" t="s">
        <v>153</v>
      </c>
      <c r="E311" s="235" t="s">
        <v>573</v>
      </c>
      <c r="F311" s="236" t="s">
        <v>574</v>
      </c>
      <c r="G311" s="237" t="s">
        <v>200</v>
      </c>
      <c r="H311" s="238">
        <v>15.4</v>
      </c>
      <c r="I311" s="239"/>
      <c r="J311" s="240">
        <f>ROUND(I311*H311,2)</f>
        <v>0</v>
      </c>
      <c r="K311" s="236" t="s">
        <v>157</v>
      </c>
      <c r="L311" s="43"/>
      <c r="M311" s="241" t="s">
        <v>1</v>
      </c>
      <c r="N311" s="242" t="s">
        <v>45</v>
      </c>
      <c r="O311" s="90"/>
      <c r="P311" s="243">
        <f>O311*H311</f>
        <v>0</v>
      </c>
      <c r="Q311" s="243">
        <v>0.00036</v>
      </c>
      <c r="R311" s="243">
        <f>Q311*H311</f>
        <v>0.005544</v>
      </c>
      <c r="S311" s="243">
        <v>0</v>
      </c>
      <c r="T311" s="244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45" t="s">
        <v>158</v>
      </c>
      <c r="AT311" s="245" t="s">
        <v>153</v>
      </c>
      <c r="AU311" s="245" t="s">
        <v>89</v>
      </c>
      <c r="AY311" s="16" t="s">
        <v>151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16" t="s">
        <v>21</v>
      </c>
      <c r="BK311" s="246">
        <f>ROUND(I311*H311,2)</f>
        <v>0</v>
      </c>
      <c r="BL311" s="16" t="s">
        <v>158</v>
      </c>
      <c r="BM311" s="245" t="s">
        <v>575</v>
      </c>
    </row>
    <row r="312" spans="1:51" s="13" customFormat="1" ht="12">
      <c r="A312" s="13"/>
      <c r="B312" s="247"/>
      <c r="C312" s="248"/>
      <c r="D312" s="249" t="s">
        <v>160</v>
      </c>
      <c r="E312" s="250" t="s">
        <v>1</v>
      </c>
      <c r="F312" s="251" t="s">
        <v>576</v>
      </c>
      <c r="G312" s="248"/>
      <c r="H312" s="252">
        <v>15.4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8" t="s">
        <v>160</v>
      </c>
      <c r="AU312" s="258" t="s">
        <v>89</v>
      </c>
      <c r="AV312" s="13" t="s">
        <v>89</v>
      </c>
      <c r="AW312" s="13" t="s">
        <v>36</v>
      </c>
      <c r="AX312" s="13" t="s">
        <v>21</v>
      </c>
      <c r="AY312" s="258" t="s">
        <v>151</v>
      </c>
    </row>
    <row r="313" spans="1:65" s="2" customFormat="1" ht="16.5" customHeight="1">
      <c r="A313" s="37"/>
      <c r="B313" s="38"/>
      <c r="C313" s="234" t="s">
        <v>577</v>
      </c>
      <c r="D313" s="234" t="s">
        <v>153</v>
      </c>
      <c r="E313" s="235" t="s">
        <v>578</v>
      </c>
      <c r="F313" s="236" t="s">
        <v>579</v>
      </c>
      <c r="G313" s="237" t="s">
        <v>156</v>
      </c>
      <c r="H313" s="238">
        <v>3.648</v>
      </c>
      <c r="I313" s="239"/>
      <c r="J313" s="240">
        <f>ROUND(I313*H313,2)</f>
        <v>0</v>
      </c>
      <c r="K313" s="236" t="s">
        <v>157</v>
      </c>
      <c r="L313" s="43"/>
      <c r="M313" s="241" t="s">
        <v>1</v>
      </c>
      <c r="N313" s="242" t="s">
        <v>45</v>
      </c>
      <c r="O313" s="90"/>
      <c r="P313" s="243">
        <f>O313*H313</f>
        <v>0</v>
      </c>
      <c r="Q313" s="243">
        <v>0</v>
      </c>
      <c r="R313" s="243">
        <f>Q313*H313</f>
        <v>0</v>
      </c>
      <c r="S313" s="243">
        <v>2</v>
      </c>
      <c r="T313" s="244">
        <f>S313*H313</f>
        <v>7.296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45" t="s">
        <v>158</v>
      </c>
      <c r="AT313" s="245" t="s">
        <v>153</v>
      </c>
      <c r="AU313" s="245" t="s">
        <v>89</v>
      </c>
      <c r="AY313" s="16" t="s">
        <v>151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16" t="s">
        <v>21</v>
      </c>
      <c r="BK313" s="246">
        <f>ROUND(I313*H313,2)</f>
        <v>0</v>
      </c>
      <c r="BL313" s="16" t="s">
        <v>158</v>
      </c>
      <c r="BM313" s="245" t="s">
        <v>580</v>
      </c>
    </row>
    <row r="314" spans="1:51" s="13" customFormat="1" ht="12">
      <c r="A314" s="13"/>
      <c r="B314" s="247"/>
      <c r="C314" s="248"/>
      <c r="D314" s="249" t="s">
        <v>160</v>
      </c>
      <c r="E314" s="250" t="s">
        <v>1</v>
      </c>
      <c r="F314" s="251" t="s">
        <v>581</v>
      </c>
      <c r="G314" s="248"/>
      <c r="H314" s="252">
        <v>3.648</v>
      </c>
      <c r="I314" s="253"/>
      <c r="J314" s="248"/>
      <c r="K314" s="248"/>
      <c r="L314" s="254"/>
      <c r="M314" s="255"/>
      <c r="N314" s="256"/>
      <c r="O314" s="256"/>
      <c r="P314" s="256"/>
      <c r="Q314" s="256"/>
      <c r="R314" s="256"/>
      <c r="S314" s="256"/>
      <c r="T314" s="25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8" t="s">
        <v>160</v>
      </c>
      <c r="AU314" s="258" t="s">
        <v>89</v>
      </c>
      <c r="AV314" s="13" t="s">
        <v>89</v>
      </c>
      <c r="AW314" s="13" t="s">
        <v>36</v>
      </c>
      <c r="AX314" s="13" t="s">
        <v>21</v>
      </c>
      <c r="AY314" s="258" t="s">
        <v>151</v>
      </c>
    </row>
    <row r="315" spans="1:65" s="2" customFormat="1" ht="24" customHeight="1">
      <c r="A315" s="37"/>
      <c r="B315" s="38"/>
      <c r="C315" s="234" t="s">
        <v>582</v>
      </c>
      <c r="D315" s="234" t="s">
        <v>153</v>
      </c>
      <c r="E315" s="235" t="s">
        <v>583</v>
      </c>
      <c r="F315" s="236" t="s">
        <v>584</v>
      </c>
      <c r="G315" s="237" t="s">
        <v>585</v>
      </c>
      <c r="H315" s="238">
        <v>1</v>
      </c>
      <c r="I315" s="239"/>
      <c r="J315" s="240">
        <f>ROUND(I315*H315,2)</f>
        <v>0</v>
      </c>
      <c r="K315" s="236" t="s">
        <v>1</v>
      </c>
      <c r="L315" s="43"/>
      <c r="M315" s="241" t="s">
        <v>1</v>
      </c>
      <c r="N315" s="242" t="s">
        <v>45</v>
      </c>
      <c r="O315" s="90"/>
      <c r="P315" s="243">
        <f>O315*H315</f>
        <v>0</v>
      </c>
      <c r="Q315" s="243">
        <v>0</v>
      </c>
      <c r="R315" s="243">
        <f>Q315*H315</f>
        <v>0</v>
      </c>
      <c r="S315" s="243">
        <v>0</v>
      </c>
      <c r="T315" s="244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45" t="s">
        <v>158</v>
      </c>
      <c r="AT315" s="245" t="s">
        <v>153</v>
      </c>
      <c r="AU315" s="245" t="s">
        <v>89</v>
      </c>
      <c r="AY315" s="16" t="s">
        <v>151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16" t="s">
        <v>21</v>
      </c>
      <c r="BK315" s="246">
        <f>ROUND(I315*H315,2)</f>
        <v>0</v>
      </c>
      <c r="BL315" s="16" t="s">
        <v>158</v>
      </c>
      <c r="BM315" s="245" t="s">
        <v>586</v>
      </c>
    </row>
    <row r="316" spans="1:65" s="2" customFormat="1" ht="16.5" customHeight="1">
      <c r="A316" s="37"/>
      <c r="B316" s="38"/>
      <c r="C316" s="234" t="s">
        <v>587</v>
      </c>
      <c r="D316" s="234" t="s">
        <v>153</v>
      </c>
      <c r="E316" s="235" t="s">
        <v>588</v>
      </c>
      <c r="F316" s="236" t="s">
        <v>589</v>
      </c>
      <c r="G316" s="237" t="s">
        <v>200</v>
      </c>
      <c r="H316" s="238">
        <v>55.733</v>
      </c>
      <c r="I316" s="239"/>
      <c r="J316" s="240">
        <f>ROUND(I316*H316,2)</f>
        <v>0</v>
      </c>
      <c r="K316" s="236" t="s">
        <v>157</v>
      </c>
      <c r="L316" s="43"/>
      <c r="M316" s="241" t="s">
        <v>1</v>
      </c>
      <c r="N316" s="242" t="s">
        <v>45</v>
      </c>
      <c r="O316" s="90"/>
      <c r="P316" s="243">
        <f>O316*H316</f>
        <v>0</v>
      </c>
      <c r="Q316" s="243">
        <v>0</v>
      </c>
      <c r="R316" s="243">
        <f>Q316*H316</f>
        <v>0</v>
      </c>
      <c r="S316" s="243">
        <v>0.131</v>
      </c>
      <c r="T316" s="244">
        <f>S316*H316</f>
        <v>7.301023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45" t="s">
        <v>158</v>
      </c>
      <c r="AT316" s="245" t="s">
        <v>153</v>
      </c>
      <c r="AU316" s="245" t="s">
        <v>89</v>
      </c>
      <c r="AY316" s="16" t="s">
        <v>151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16" t="s">
        <v>21</v>
      </c>
      <c r="BK316" s="246">
        <f>ROUND(I316*H316,2)</f>
        <v>0</v>
      </c>
      <c r="BL316" s="16" t="s">
        <v>158</v>
      </c>
      <c r="BM316" s="245" t="s">
        <v>590</v>
      </c>
    </row>
    <row r="317" spans="1:51" s="13" customFormat="1" ht="12">
      <c r="A317" s="13"/>
      <c r="B317" s="247"/>
      <c r="C317" s="248"/>
      <c r="D317" s="249" t="s">
        <v>160</v>
      </c>
      <c r="E317" s="250" t="s">
        <v>1</v>
      </c>
      <c r="F317" s="251" t="s">
        <v>591</v>
      </c>
      <c r="G317" s="248"/>
      <c r="H317" s="252">
        <v>44.716</v>
      </c>
      <c r="I317" s="253"/>
      <c r="J317" s="248"/>
      <c r="K317" s="248"/>
      <c r="L317" s="254"/>
      <c r="M317" s="255"/>
      <c r="N317" s="256"/>
      <c r="O317" s="256"/>
      <c r="P317" s="256"/>
      <c r="Q317" s="256"/>
      <c r="R317" s="256"/>
      <c r="S317" s="256"/>
      <c r="T317" s="25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8" t="s">
        <v>160</v>
      </c>
      <c r="AU317" s="258" t="s">
        <v>89</v>
      </c>
      <c r="AV317" s="13" t="s">
        <v>89</v>
      </c>
      <c r="AW317" s="13" t="s">
        <v>36</v>
      </c>
      <c r="AX317" s="13" t="s">
        <v>80</v>
      </c>
      <c r="AY317" s="258" t="s">
        <v>151</v>
      </c>
    </row>
    <row r="318" spans="1:51" s="13" customFormat="1" ht="12">
      <c r="A318" s="13"/>
      <c r="B318" s="247"/>
      <c r="C318" s="248"/>
      <c r="D318" s="249" t="s">
        <v>160</v>
      </c>
      <c r="E318" s="250" t="s">
        <v>1</v>
      </c>
      <c r="F318" s="251" t="s">
        <v>592</v>
      </c>
      <c r="G318" s="248"/>
      <c r="H318" s="252">
        <v>11.017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8" t="s">
        <v>160</v>
      </c>
      <c r="AU318" s="258" t="s">
        <v>89</v>
      </c>
      <c r="AV318" s="13" t="s">
        <v>89</v>
      </c>
      <c r="AW318" s="13" t="s">
        <v>36</v>
      </c>
      <c r="AX318" s="13" t="s">
        <v>80</v>
      </c>
      <c r="AY318" s="258" t="s">
        <v>151</v>
      </c>
    </row>
    <row r="319" spans="1:51" s="14" customFormat="1" ht="12">
      <c r="A319" s="14"/>
      <c r="B319" s="269"/>
      <c r="C319" s="270"/>
      <c r="D319" s="249" t="s">
        <v>160</v>
      </c>
      <c r="E319" s="271" t="s">
        <v>1</v>
      </c>
      <c r="F319" s="272" t="s">
        <v>425</v>
      </c>
      <c r="G319" s="270"/>
      <c r="H319" s="273">
        <v>55.733000000000004</v>
      </c>
      <c r="I319" s="274"/>
      <c r="J319" s="270"/>
      <c r="K319" s="270"/>
      <c r="L319" s="275"/>
      <c r="M319" s="276"/>
      <c r="N319" s="277"/>
      <c r="O319" s="277"/>
      <c r="P319" s="277"/>
      <c r="Q319" s="277"/>
      <c r="R319" s="277"/>
      <c r="S319" s="277"/>
      <c r="T319" s="27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9" t="s">
        <v>160</v>
      </c>
      <c r="AU319" s="279" t="s">
        <v>89</v>
      </c>
      <c r="AV319" s="14" t="s">
        <v>158</v>
      </c>
      <c r="AW319" s="14" t="s">
        <v>36</v>
      </c>
      <c r="AX319" s="14" t="s">
        <v>21</v>
      </c>
      <c r="AY319" s="279" t="s">
        <v>151</v>
      </c>
    </row>
    <row r="320" spans="1:65" s="2" customFormat="1" ht="16.5" customHeight="1">
      <c r="A320" s="37"/>
      <c r="B320" s="38"/>
      <c r="C320" s="234" t="s">
        <v>593</v>
      </c>
      <c r="D320" s="234" t="s">
        <v>153</v>
      </c>
      <c r="E320" s="235" t="s">
        <v>594</v>
      </c>
      <c r="F320" s="236" t="s">
        <v>595</v>
      </c>
      <c r="G320" s="237" t="s">
        <v>200</v>
      </c>
      <c r="H320" s="238">
        <v>42.562</v>
      </c>
      <c r="I320" s="239"/>
      <c r="J320" s="240">
        <f>ROUND(I320*H320,2)</f>
        <v>0</v>
      </c>
      <c r="K320" s="236" t="s">
        <v>157</v>
      </c>
      <c r="L320" s="43"/>
      <c r="M320" s="241" t="s">
        <v>1</v>
      </c>
      <c r="N320" s="242" t="s">
        <v>45</v>
      </c>
      <c r="O320" s="90"/>
      <c r="P320" s="243">
        <f>O320*H320</f>
        <v>0</v>
      </c>
      <c r="Q320" s="243">
        <v>0</v>
      </c>
      <c r="R320" s="243">
        <f>Q320*H320</f>
        <v>0</v>
      </c>
      <c r="S320" s="243">
        <v>0.261</v>
      </c>
      <c r="T320" s="244">
        <f>S320*H320</f>
        <v>11.108682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45" t="s">
        <v>158</v>
      </c>
      <c r="AT320" s="245" t="s">
        <v>153</v>
      </c>
      <c r="AU320" s="245" t="s">
        <v>89</v>
      </c>
      <c r="AY320" s="16" t="s">
        <v>151</v>
      </c>
      <c r="BE320" s="246">
        <f>IF(N320="základní",J320,0)</f>
        <v>0</v>
      </c>
      <c r="BF320" s="246">
        <f>IF(N320="snížená",J320,0)</f>
        <v>0</v>
      </c>
      <c r="BG320" s="246">
        <f>IF(N320="zákl. přenesená",J320,0)</f>
        <v>0</v>
      </c>
      <c r="BH320" s="246">
        <f>IF(N320="sníž. přenesená",J320,0)</f>
        <v>0</v>
      </c>
      <c r="BI320" s="246">
        <f>IF(N320="nulová",J320,0)</f>
        <v>0</v>
      </c>
      <c r="BJ320" s="16" t="s">
        <v>21</v>
      </c>
      <c r="BK320" s="246">
        <f>ROUND(I320*H320,2)</f>
        <v>0</v>
      </c>
      <c r="BL320" s="16" t="s">
        <v>158</v>
      </c>
      <c r="BM320" s="245" t="s">
        <v>596</v>
      </c>
    </row>
    <row r="321" spans="1:51" s="13" customFormat="1" ht="12">
      <c r="A321" s="13"/>
      <c r="B321" s="247"/>
      <c r="C321" s="248"/>
      <c r="D321" s="249" t="s">
        <v>160</v>
      </c>
      <c r="E321" s="250" t="s">
        <v>1</v>
      </c>
      <c r="F321" s="251" t="s">
        <v>597</v>
      </c>
      <c r="G321" s="248"/>
      <c r="H321" s="252">
        <v>24.654</v>
      </c>
      <c r="I321" s="253"/>
      <c r="J321" s="248"/>
      <c r="K321" s="248"/>
      <c r="L321" s="254"/>
      <c r="M321" s="255"/>
      <c r="N321" s="256"/>
      <c r="O321" s="256"/>
      <c r="P321" s="256"/>
      <c r="Q321" s="256"/>
      <c r="R321" s="256"/>
      <c r="S321" s="256"/>
      <c r="T321" s="25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8" t="s">
        <v>160</v>
      </c>
      <c r="AU321" s="258" t="s">
        <v>89</v>
      </c>
      <c r="AV321" s="13" t="s">
        <v>89</v>
      </c>
      <c r="AW321" s="13" t="s">
        <v>36</v>
      </c>
      <c r="AX321" s="13" t="s">
        <v>80</v>
      </c>
      <c r="AY321" s="258" t="s">
        <v>151</v>
      </c>
    </row>
    <row r="322" spans="1:51" s="13" customFormat="1" ht="12">
      <c r="A322" s="13"/>
      <c r="B322" s="247"/>
      <c r="C322" s="248"/>
      <c r="D322" s="249" t="s">
        <v>160</v>
      </c>
      <c r="E322" s="250" t="s">
        <v>1</v>
      </c>
      <c r="F322" s="251" t="s">
        <v>598</v>
      </c>
      <c r="G322" s="248"/>
      <c r="H322" s="252">
        <v>17.908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8" t="s">
        <v>160</v>
      </c>
      <c r="AU322" s="258" t="s">
        <v>89</v>
      </c>
      <c r="AV322" s="13" t="s">
        <v>89</v>
      </c>
      <c r="AW322" s="13" t="s">
        <v>36</v>
      </c>
      <c r="AX322" s="13" t="s">
        <v>80</v>
      </c>
      <c r="AY322" s="258" t="s">
        <v>151</v>
      </c>
    </row>
    <row r="323" spans="1:51" s="14" customFormat="1" ht="12">
      <c r="A323" s="14"/>
      <c r="B323" s="269"/>
      <c r="C323" s="270"/>
      <c r="D323" s="249" t="s">
        <v>160</v>
      </c>
      <c r="E323" s="271" t="s">
        <v>1</v>
      </c>
      <c r="F323" s="272" t="s">
        <v>425</v>
      </c>
      <c r="G323" s="270"/>
      <c r="H323" s="273">
        <v>42.562</v>
      </c>
      <c r="I323" s="274"/>
      <c r="J323" s="270"/>
      <c r="K323" s="270"/>
      <c r="L323" s="275"/>
      <c r="M323" s="276"/>
      <c r="N323" s="277"/>
      <c r="O323" s="277"/>
      <c r="P323" s="277"/>
      <c r="Q323" s="277"/>
      <c r="R323" s="277"/>
      <c r="S323" s="277"/>
      <c r="T323" s="27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9" t="s">
        <v>160</v>
      </c>
      <c r="AU323" s="279" t="s">
        <v>89</v>
      </c>
      <c r="AV323" s="14" t="s">
        <v>158</v>
      </c>
      <c r="AW323" s="14" t="s">
        <v>36</v>
      </c>
      <c r="AX323" s="14" t="s">
        <v>21</v>
      </c>
      <c r="AY323" s="279" t="s">
        <v>151</v>
      </c>
    </row>
    <row r="324" spans="1:65" s="2" customFormat="1" ht="24" customHeight="1">
      <c r="A324" s="37"/>
      <c r="B324" s="38"/>
      <c r="C324" s="234" t="s">
        <v>599</v>
      </c>
      <c r="D324" s="234" t="s">
        <v>153</v>
      </c>
      <c r="E324" s="235" t="s">
        <v>600</v>
      </c>
      <c r="F324" s="236" t="s">
        <v>601</v>
      </c>
      <c r="G324" s="237" t="s">
        <v>156</v>
      </c>
      <c r="H324" s="238">
        <v>1.547</v>
      </c>
      <c r="I324" s="239"/>
      <c r="J324" s="240">
        <f>ROUND(I324*H324,2)</f>
        <v>0</v>
      </c>
      <c r="K324" s="236" t="s">
        <v>157</v>
      </c>
      <c r="L324" s="43"/>
      <c r="M324" s="241" t="s">
        <v>1</v>
      </c>
      <c r="N324" s="242" t="s">
        <v>45</v>
      </c>
      <c r="O324" s="90"/>
      <c r="P324" s="243">
        <f>O324*H324</f>
        <v>0</v>
      </c>
      <c r="Q324" s="243">
        <v>0</v>
      </c>
      <c r="R324" s="243">
        <f>Q324*H324</f>
        <v>0</v>
      </c>
      <c r="S324" s="243">
        <v>1.8</v>
      </c>
      <c r="T324" s="244">
        <f>S324*H324</f>
        <v>2.7845999999999997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45" t="s">
        <v>158</v>
      </c>
      <c r="AT324" s="245" t="s">
        <v>153</v>
      </c>
      <c r="AU324" s="245" t="s">
        <v>89</v>
      </c>
      <c r="AY324" s="16" t="s">
        <v>151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16" t="s">
        <v>21</v>
      </c>
      <c r="BK324" s="246">
        <f>ROUND(I324*H324,2)</f>
        <v>0</v>
      </c>
      <c r="BL324" s="16" t="s">
        <v>158</v>
      </c>
      <c r="BM324" s="245" t="s">
        <v>602</v>
      </c>
    </row>
    <row r="325" spans="1:51" s="13" customFormat="1" ht="12">
      <c r="A325" s="13"/>
      <c r="B325" s="247"/>
      <c r="C325" s="248"/>
      <c r="D325" s="249" t="s">
        <v>160</v>
      </c>
      <c r="E325" s="250" t="s">
        <v>1</v>
      </c>
      <c r="F325" s="251" t="s">
        <v>603</v>
      </c>
      <c r="G325" s="248"/>
      <c r="H325" s="252">
        <v>1.547</v>
      </c>
      <c r="I325" s="253"/>
      <c r="J325" s="248"/>
      <c r="K325" s="248"/>
      <c r="L325" s="254"/>
      <c r="M325" s="255"/>
      <c r="N325" s="256"/>
      <c r="O325" s="256"/>
      <c r="P325" s="256"/>
      <c r="Q325" s="256"/>
      <c r="R325" s="256"/>
      <c r="S325" s="256"/>
      <c r="T325" s="25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8" t="s">
        <v>160</v>
      </c>
      <c r="AU325" s="258" t="s">
        <v>89</v>
      </c>
      <c r="AV325" s="13" t="s">
        <v>89</v>
      </c>
      <c r="AW325" s="13" t="s">
        <v>36</v>
      </c>
      <c r="AX325" s="13" t="s">
        <v>21</v>
      </c>
      <c r="AY325" s="258" t="s">
        <v>151</v>
      </c>
    </row>
    <row r="326" spans="1:65" s="2" customFormat="1" ht="24" customHeight="1">
      <c r="A326" s="37"/>
      <c r="B326" s="38"/>
      <c r="C326" s="234" t="s">
        <v>604</v>
      </c>
      <c r="D326" s="234" t="s">
        <v>153</v>
      </c>
      <c r="E326" s="235" t="s">
        <v>600</v>
      </c>
      <c r="F326" s="236" t="s">
        <v>601</v>
      </c>
      <c r="G326" s="237" t="s">
        <v>156</v>
      </c>
      <c r="H326" s="238">
        <v>5.715</v>
      </c>
      <c r="I326" s="239"/>
      <c r="J326" s="240">
        <f>ROUND(I326*H326,2)</f>
        <v>0</v>
      </c>
      <c r="K326" s="236" t="s">
        <v>157</v>
      </c>
      <c r="L326" s="43"/>
      <c r="M326" s="241" t="s">
        <v>1</v>
      </c>
      <c r="N326" s="242" t="s">
        <v>45</v>
      </c>
      <c r="O326" s="90"/>
      <c r="P326" s="243">
        <f>O326*H326</f>
        <v>0</v>
      </c>
      <c r="Q326" s="243">
        <v>0</v>
      </c>
      <c r="R326" s="243">
        <f>Q326*H326</f>
        <v>0</v>
      </c>
      <c r="S326" s="243">
        <v>1.8</v>
      </c>
      <c r="T326" s="244">
        <f>S326*H326</f>
        <v>10.287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45" t="s">
        <v>158</v>
      </c>
      <c r="AT326" s="245" t="s">
        <v>153</v>
      </c>
      <c r="AU326" s="245" t="s">
        <v>89</v>
      </c>
      <c r="AY326" s="16" t="s">
        <v>151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16" t="s">
        <v>21</v>
      </c>
      <c r="BK326" s="246">
        <f>ROUND(I326*H326,2)</f>
        <v>0</v>
      </c>
      <c r="BL326" s="16" t="s">
        <v>158</v>
      </c>
      <c r="BM326" s="245" t="s">
        <v>605</v>
      </c>
    </row>
    <row r="327" spans="1:51" s="13" customFormat="1" ht="12">
      <c r="A327" s="13"/>
      <c r="B327" s="247"/>
      <c r="C327" s="248"/>
      <c r="D327" s="249" t="s">
        <v>160</v>
      </c>
      <c r="E327" s="250" t="s">
        <v>1</v>
      </c>
      <c r="F327" s="251" t="s">
        <v>606</v>
      </c>
      <c r="G327" s="248"/>
      <c r="H327" s="252">
        <v>5.715</v>
      </c>
      <c r="I327" s="253"/>
      <c r="J327" s="248"/>
      <c r="K327" s="248"/>
      <c r="L327" s="254"/>
      <c r="M327" s="255"/>
      <c r="N327" s="256"/>
      <c r="O327" s="256"/>
      <c r="P327" s="256"/>
      <c r="Q327" s="256"/>
      <c r="R327" s="256"/>
      <c r="S327" s="256"/>
      <c r="T327" s="25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8" t="s">
        <v>160</v>
      </c>
      <c r="AU327" s="258" t="s">
        <v>89</v>
      </c>
      <c r="AV327" s="13" t="s">
        <v>89</v>
      </c>
      <c r="AW327" s="13" t="s">
        <v>36</v>
      </c>
      <c r="AX327" s="13" t="s">
        <v>21</v>
      </c>
      <c r="AY327" s="258" t="s">
        <v>151</v>
      </c>
    </row>
    <row r="328" spans="1:65" s="2" customFormat="1" ht="24" customHeight="1">
      <c r="A328" s="37"/>
      <c r="B328" s="38"/>
      <c r="C328" s="234" t="s">
        <v>607</v>
      </c>
      <c r="D328" s="234" t="s">
        <v>153</v>
      </c>
      <c r="E328" s="235" t="s">
        <v>608</v>
      </c>
      <c r="F328" s="236" t="s">
        <v>609</v>
      </c>
      <c r="G328" s="237" t="s">
        <v>156</v>
      </c>
      <c r="H328" s="238">
        <v>3.66</v>
      </c>
      <c r="I328" s="239"/>
      <c r="J328" s="240">
        <f>ROUND(I328*H328,2)</f>
        <v>0</v>
      </c>
      <c r="K328" s="236" t="s">
        <v>157</v>
      </c>
      <c r="L328" s="43"/>
      <c r="M328" s="241" t="s">
        <v>1</v>
      </c>
      <c r="N328" s="242" t="s">
        <v>45</v>
      </c>
      <c r="O328" s="90"/>
      <c r="P328" s="243">
        <f>O328*H328</f>
        <v>0</v>
      </c>
      <c r="Q328" s="243">
        <v>0</v>
      </c>
      <c r="R328" s="243">
        <f>Q328*H328</f>
        <v>0</v>
      </c>
      <c r="S328" s="243">
        <v>1.95</v>
      </c>
      <c r="T328" s="244">
        <f>S328*H328</f>
        <v>7.1370000000000005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45" t="s">
        <v>158</v>
      </c>
      <c r="AT328" s="245" t="s">
        <v>153</v>
      </c>
      <c r="AU328" s="245" t="s">
        <v>89</v>
      </c>
      <c r="AY328" s="16" t="s">
        <v>151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16" t="s">
        <v>21</v>
      </c>
      <c r="BK328" s="246">
        <f>ROUND(I328*H328,2)</f>
        <v>0</v>
      </c>
      <c r="BL328" s="16" t="s">
        <v>158</v>
      </c>
      <c r="BM328" s="245" t="s">
        <v>610</v>
      </c>
    </row>
    <row r="329" spans="1:51" s="13" customFormat="1" ht="12">
      <c r="A329" s="13"/>
      <c r="B329" s="247"/>
      <c r="C329" s="248"/>
      <c r="D329" s="249" t="s">
        <v>160</v>
      </c>
      <c r="E329" s="250" t="s">
        <v>1</v>
      </c>
      <c r="F329" s="251" t="s">
        <v>611</v>
      </c>
      <c r="G329" s="248"/>
      <c r="H329" s="252">
        <v>3.66</v>
      </c>
      <c r="I329" s="253"/>
      <c r="J329" s="248"/>
      <c r="K329" s="248"/>
      <c r="L329" s="254"/>
      <c r="M329" s="255"/>
      <c r="N329" s="256"/>
      <c r="O329" s="256"/>
      <c r="P329" s="256"/>
      <c r="Q329" s="256"/>
      <c r="R329" s="256"/>
      <c r="S329" s="256"/>
      <c r="T329" s="25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8" t="s">
        <v>160</v>
      </c>
      <c r="AU329" s="258" t="s">
        <v>89</v>
      </c>
      <c r="AV329" s="13" t="s">
        <v>89</v>
      </c>
      <c r="AW329" s="13" t="s">
        <v>36</v>
      </c>
      <c r="AX329" s="13" t="s">
        <v>21</v>
      </c>
      <c r="AY329" s="258" t="s">
        <v>151</v>
      </c>
    </row>
    <row r="330" spans="1:65" s="2" customFormat="1" ht="24" customHeight="1">
      <c r="A330" s="37"/>
      <c r="B330" s="38"/>
      <c r="C330" s="234" t="s">
        <v>612</v>
      </c>
      <c r="D330" s="234" t="s">
        <v>153</v>
      </c>
      <c r="E330" s="235" t="s">
        <v>613</v>
      </c>
      <c r="F330" s="236" t="s">
        <v>614</v>
      </c>
      <c r="G330" s="237" t="s">
        <v>156</v>
      </c>
      <c r="H330" s="238">
        <v>0.736</v>
      </c>
      <c r="I330" s="239"/>
      <c r="J330" s="240">
        <f>ROUND(I330*H330,2)</f>
        <v>0</v>
      </c>
      <c r="K330" s="236" t="s">
        <v>157</v>
      </c>
      <c r="L330" s="43"/>
      <c r="M330" s="241" t="s">
        <v>1</v>
      </c>
      <c r="N330" s="242" t="s">
        <v>45</v>
      </c>
      <c r="O330" s="90"/>
      <c r="P330" s="243">
        <f>O330*H330</f>
        <v>0</v>
      </c>
      <c r="Q330" s="243">
        <v>0</v>
      </c>
      <c r="R330" s="243">
        <f>Q330*H330</f>
        <v>0</v>
      </c>
      <c r="S330" s="243">
        <v>2.4</v>
      </c>
      <c r="T330" s="244">
        <f>S330*H330</f>
        <v>1.7664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45" t="s">
        <v>158</v>
      </c>
      <c r="AT330" s="245" t="s">
        <v>153</v>
      </c>
      <c r="AU330" s="245" t="s">
        <v>89</v>
      </c>
      <c r="AY330" s="16" t="s">
        <v>151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16" t="s">
        <v>21</v>
      </c>
      <c r="BK330" s="246">
        <f>ROUND(I330*H330,2)</f>
        <v>0</v>
      </c>
      <c r="BL330" s="16" t="s">
        <v>158</v>
      </c>
      <c r="BM330" s="245" t="s">
        <v>615</v>
      </c>
    </row>
    <row r="331" spans="1:51" s="13" customFormat="1" ht="12">
      <c r="A331" s="13"/>
      <c r="B331" s="247"/>
      <c r="C331" s="248"/>
      <c r="D331" s="249" t="s">
        <v>160</v>
      </c>
      <c r="E331" s="250" t="s">
        <v>1</v>
      </c>
      <c r="F331" s="251" t="s">
        <v>616</v>
      </c>
      <c r="G331" s="248"/>
      <c r="H331" s="252">
        <v>0.736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8" t="s">
        <v>160</v>
      </c>
      <c r="AU331" s="258" t="s">
        <v>89</v>
      </c>
      <c r="AV331" s="13" t="s">
        <v>89</v>
      </c>
      <c r="AW331" s="13" t="s">
        <v>36</v>
      </c>
      <c r="AX331" s="13" t="s">
        <v>21</v>
      </c>
      <c r="AY331" s="258" t="s">
        <v>151</v>
      </c>
    </row>
    <row r="332" spans="1:65" s="2" customFormat="1" ht="24" customHeight="1">
      <c r="A332" s="37"/>
      <c r="B332" s="38"/>
      <c r="C332" s="234" t="s">
        <v>27</v>
      </c>
      <c r="D332" s="234" t="s">
        <v>153</v>
      </c>
      <c r="E332" s="235" t="s">
        <v>617</v>
      </c>
      <c r="F332" s="236" t="s">
        <v>618</v>
      </c>
      <c r="G332" s="237" t="s">
        <v>241</v>
      </c>
      <c r="H332" s="238">
        <v>54</v>
      </c>
      <c r="I332" s="239"/>
      <c r="J332" s="240">
        <f>ROUND(I332*H332,2)</f>
        <v>0</v>
      </c>
      <c r="K332" s="236" t="s">
        <v>157</v>
      </c>
      <c r="L332" s="43"/>
      <c r="M332" s="241" t="s">
        <v>1</v>
      </c>
      <c r="N332" s="242" t="s">
        <v>45</v>
      </c>
      <c r="O332" s="90"/>
      <c r="P332" s="243">
        <f>O332*H332</f>
        <v>0</v>
      </c>
      <c r="Q332" s="243">
        <v>0</v>
      </c>
      <c r="R332" s="243">
        <f>Q332*H332</f>
        <v>0</v>
      </c>
      <c r="S332" s="243">
        <v>0.048</v>
      </c>
      <c r="T332" s="244">
        <f>S332*H332</f>
        <v>2.592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45" t="s">
        <v>158</v>
      </c>
      <c r="AT332" s="245" t="s">
        <v>153</v>
      </c>
      <c r="AU332" s="245" t="s">
        <v>89</v>
      </c>
      <c r="AY332" s="16" t="s">
        <v>151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16" t="s">
        <v>21</v>
      </c>
      <c r="BK332" s="246">
        <f>ROUND(I332*H332,2)</f>
        <v>0</v>
      </c>
      <c r="BL332" s="16" t="s">
        <v>158</v>
      </c>
      <c r="BM332" s="245" t="s">
        <v>619</v>
      </c>
    </row>
    <row r="333" spans="1:65" s="2" customFormat="1" ht="24" customHeight="1">
      <c r="A333" s="37"/>
      <c r="B333" s="38"/>
      <c r="C333" s="234" t="s">
        <v>620</v>
      </c>
      <c r="D333" s="234" t="s">
        <v>153</v>
      </c>
      <c r="E333" s="235" t="s">
        <v>621</v>
      </c>
      <c r="F333" s="236" t="s">
        <v>622</v>
      </c>
      <c r="G333" s="237" t="s">
        <v>200</v>
      </c>
      <c r="H333" s="238">
        <v>126.72</v>
      </c>
      <c r="I333" s="239"/>
      <c r="J333" s="240">
        <f>ROUND(I333*H333,2)</f>
        <v>0</v>
      </c>
      <c r="K333" s="236" t="s">
        <v>157</v>
      </c>
      <c r="L333" s="43"/>
      <c r="M333" s="241" t="s">
        <v>1</v>
      </c>
      <c r="N333" s="242" t="s">
        <v>45</v>
      </c>
      <c r="O333" s="90"/>
      <c r="P333" s="243">
        <f>O333*H333</f>
        <v>0</v>
      </c>
      <c r="Q333" s="243">
        <v>0</v>
      </c>
      <c r="R333" s="243">
        <f>Q333*H333</f>
        <v>0</v>
      </c>
      <c r="S333" s="243">
        <v>0.122</v>
      </c>
      <c r="T333" s="244">
        <f>S333*H333</f>
        <v>15.45984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45" t="s">
        <v>158</v>
      </c>
      <c r="AT333" s="245" t="s">
        <v>153</v>
      </c>
      <c r="AU333" s="245" t="s">
        <v>89</v>
      </c>
      <c r="AY333" s="16" t="s">
        <v>151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16" t="s">
        <v>21</v>
      </c>
      <c r="BK333" s="246">
        <f>ROUND(I333*H333,2)</f>
        <v>0</v>
      </c>
      <c r="BL333" s="16" t="s">
        <v>158</v>
      </c>
      <c r="BM333" s="245" t="s">
        <v>623</v>
      </c>
    </row>
    <row r="334" spans="1:51" s="13" customFormat="1" ht="12">
      <c r="A334" s="13"/>
      <c r="B334" s="247"/>
      <c r="C334" s="248"/>
      <c r="D334" s="249" t="s">
        <v>160</v>
      </c>
      <c r="E334" s="250" t="s">
        <v>1</v>
      </c>
      <c r="F334" s="251" t="s">
        <v>624</v>
      </c>
      <c r="G334" s="248"/>
      <c r="H334" s="252">
        <v>126.72</v>
      </c>
      <c r="I334" s="253"/>
      <c r="J334" s="248"/>
      <c r="K334" s="248"/>
      <c r="L334" s="254"/>
      <c r="M334" s="255"/>
      <c r="N334" s="256"/>
      <c r="O334" s="256"/>
      <c r="P334" s="256"/>
      <c r="Q334" s="256"/>
      <c r="R334" s="256"/>
      <c r="S334" s="256"/>
      <c r="T334" s="25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8" t="s">
        <v>160</v>
      </c>
      <c r="AU334" s="258" t="s">
        <v>89</v>
      </c>
      <c r="AV334" s="13" t="s">
        <v>89</v>
      </c>
      <c r="AW334" s="13" t="s">
        <v>36</v>
      </c>
      <c r="AX334" s="13" t="s">
        <v>21</v>
      </c>
      <c r="AY334" s="258" t="s">
        <v>151</v>
      </c>
    </row>
    <row r="335" spans="1:65" s="2" customFormat="1" ht="36" customHeight="1">
      <c r="A335" s="37"/>
      <c r="B335" s="38"/>
      <c r="C335" s="234" t="s">
        <v>625</v>
      </c>
      <c r="D335" s="234" t="s">
        <v>153</v>
      </c>
      <c r="E335" s="235" t="s">
        <v>626</v>
      </c>
      <c r="F335" s="236" t="s">
        <v>627</v>
      </c>
      <c r="G335" s="237" t="s">
        <v>156</v>
      </c>
      <c r="H335" s="238">
        <v>8.597</v>
      </c>
      <c r="I335" s="239"/>
      <c r="J335" s="240">
        <f>ROUND(I335*H335,2)</f>
        <v>0</v>
      </c>
      <c r="K335" s="236" t="s">
        <v>157</v>
      </c>
      <c r="L335" s="43"/>
      <c r="M335" s="241" t="s">
        <v>1</v>
      </c>
      <c r="N335" s="242" t="s">
        <v>45</v>
      </c>
      <c r="O335" s="90"/>
      <c r="P335" s="243">
        <f>O335*H335</f>
        <v>0</v>
      </c>
      <c r="Q335" s="243">
        <v>0</v>
      </c>
      <c r="R335" s="243">
        <f>Q335*H335</f>
        <v>0</v>
      </c>
      <c r="S335" s="243">
        <v>2.2</v>
      </c>
      <c r="T335" s="244">
        <f>S335*H335</f>
        <v>18.9134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45" t="s">
        <v>158</v>
      </c>
      <c r="AT335" s="245" t="s">
        <v>153</v>
      </c>
      <c r="AU335" s="245" t="s">
        <v>89</v>
      </c>
      <c r="AY335" s="16" t="s">
        <v>151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16" t="s">
        <v>21</v>
      </c>
      <c r="BK335" s="246">
        <f>ROUND(I335*H335,2)</f>
        <v>0</v>
      </c>
      <c r="BL335" s="16" t="s">
        <v>158</v>
      </c>
      <c r="BM335" s="245" t="s">
        <v>628</v>
      </c>
    </row>
    <row r="336" spans="1:51" s="13" customFormat="1" ht="12">
      <c r="A336" s="13"/>
      <c r="B336" s="247"/>
      <c r="C336" s="248"/>
      <c r="D336" s="249" t="s">
        <v>160</v>
      </c>
      <c r="E336" s="250" t="s">
        <v>1</v>
      </c>
      <c r="F336" s="251" t="s">
        <v>629</v>
      </c>
      <c r="G336" s="248"/>
      <c r="H336" s="252">
        <v>8.597</v>
      </c>
      <c r="I336" s="253"/>
      <c r="J336" s="248"/>
      <c r="K336" s="248"/>
      <c r="L336" s="254"/>
      <c r="M336" s="255"/>
      <c r="N336" s="256"/>
      <c r="O336" s="256"/>
      <c r="P336" s="256"/>
      <c r="Q336" s="256"/>
      <c r="R336" s="256"/>
      <c r="S336" s="256"/>
      <c r="T336" s="25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8" t="s">
        <v>160</v>
      </c>
      <c r="AU336" s="258" t="s">
        <v>89</v>
      </c>
      <c r="AV336" s="13" t="s">
        <v>89</v>
      </c>
      <c r="AW336" s="13" t="s">
        <v>36</v>
      </c>
      <c r="AX336" s="13" t="s">
        <v>21</v>
      </c>
      <c r="AY336" s="258" t="s">
        <v>151</v>
      </c>
    </row>
    <row r="337" spans="1:65" s="2" customFormat="1" ht="36" customHeight="1">
      <c r="A337" s="37"/>
      <c r="B337" s="38"/>
      <c r="C337" s="234" t="s">
        <v>630</v>
      </c>
      <c r="D337" s="234" t="s">
        <v>153</v>
      </c>
      <c r="E337" s="235" t="s">
        <v>631</v>
      </c>
      <c r="F337" s="236" t="s">
        <v>632</v>
      </c>
      <c r="G337" s="237" t="s">
        <v>156</v>
      </c>
      <c r="H337" s="238">
        <v>14.358</v>
      </c>
      <c r="I337" s="239"/>
      <c r="J337" s="240">
        <f>ROUND(I337*H337,2)</f>
        <v>0</v>
      </c>
      <c r="K337" s="236" t="s">
        <v>157</v>
      </c>
      <c r="L337" s="43"/>
      <c r="M337" s="241" t="s">
        <v>1</v>
      </c>
      <c r="N337" s="242" t="s">
        <v>45</v>
      </c>
      <c r="O337" s="90"/>
      <c r="P337" s="243">
        <f>O337*H337</f>
        <v>0</v>
      </c>
      <c r="Q337" s="243">
        <v>0</v>
      </c>
      <c r="R337" s="243">
        <f>Q337*H337</f>
        <v>0</v>
      </c>
      <c r="S337" s="243">
        <v>2.2</v>
      </c>
      <c r="T337" s="244">
        <f>S337*H337</f>
        <v>31.587600000000005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45" t="s">
        <v>158</v>
      </c>
      <c r="AT337" s="245" t="s">
        <v>153</v>
      </c>
      <c r="AU337" s="245" t="s">
        <v>89</v>
      </c>
      <c r="AY337" s="16" t="s">
        <v>151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16" t="s">
        <v>21</v>
      </c>
      <c r="BK337" s="246">
        <f>ROUND(I337*H337,2)</f>
        <v>0</v>
      </c>
      <c r="BL337" s="16" t="s">
        <v>158</v>
      </c>
      <c r="BM337" s="245" t="s">
        <v>633</v>
      </c>
    </row>
    <row r="338" spans="1:51" s="13" customFormat="1" ht="12">
      <c r="A338" s="13"/>
      <c r="B338" s="247"/>
      <c r="C338" s="248"/>
      <c r="D338" s="249" t="s">
        <v>160</v>
      </c>
      <c r="E338" s="250" t="s">
        <v>1</v>
      </c>
      <c r="F338" s="251" t="s">
        <v>634</v>
      </c>
      <c r="G338" s="248"/>
      <c r="H338" s="252">
        <v>12.895</v>
      </c>
      <c r="I338" s="253"/>
      <c r="J338" s="248"/>
      <c r="K338" s="248"/>
      <c r="L338" s="254"/>
      <c r="M338" s="255"/>
      <c r="N338" s="256"/>
      <c r="O338" s="256"/>
      <c r="P338" s="256"/>
      <c r="Q338" s="256"/>
      <c r="R338" s="256"/>
      <c r="S338" s="256"/>
      <c r="T338" s="25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8" t="s">
        <v>160</v>
      </c>
      <c r="AU338" s="258" t="s">
        <v>89</v>
      </c>
      <c r="AV338" s="13" t="s">
        <v>89</v>
      </c>
      <c r="AW338" s="13" t="s">
        <v>36</v>
      </c>
      <c r="AX338" s="13" t="s">
        <v>80</v>
      </c>
      <c r="AY338" s="258" t="s">
        <v>151</v>
      </c>
    </row>
    <row r="339" spans="1:51" s="13" customFormat="1" ht="12">
      <c r="A339" s="13"/>
      <c r="B339" s="247"/>
      <c r="C339" s="248"/>
      <c r="D339" s="249" t="s">
        <v>160</v>
      </c>
      <c r="E339" s="250" t="s">
        <v>1</v>
      </c>
      <c r="F339" s="251" t="s">
        <v>635</v>
      </c>
      <c r="G339" s="248"/>
      <c r="H339" s="252">
        <v>1.463</v>
      </c>
      <c r="I339" s="253"/>
      <c r="J339" s="248"/>
      <c r="K339" s="248"/>
      <c r="L339" s="254"/>
      <c r="M339" s="255"/>
      <c r="N339" s="256"/>
      <c r="O339" s="256"/>
      <c r="P339" s="256"/>
      <c r="Q339" s="256"/>
      <c r="R339" s="256"/>
      <c r="S339" s="256"/>
      <c r="T339" s="25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8" t="s">
        <v>160</v>
      </c>
      <c r="AU339" s="258" t="s">
        <v>89</v>
      </c>
      <c r="AV339" s="13" t="s">
        <v>89</v>
      </c>
      <c r="AW339" s="13" t="s">
        <v>36</v>
      </c>
      <c r="AX339" s="13" t="s">
        <v>80</v>
      </c>
      <c r="AY339" s="258" t="s">
        <v>151</v>
      </c>
    </row>
    <row r="340" spans="1:51" s="14" customFormat="1" ht="12">
      <c r="A340" s="14"/>
      <c r="B340" s="269"/>
      <c r="C340" s="270"/>
      <c r="D340" s="249" t="s">
        <v>160</v>
      </c>
      <c r="E340" s="271" t="s">
        <v>1</v>
      </c>
      <c r="F340" s="272" t="s">
        <v>425</v>
      </c>
      <c r="G340" s="270"/>
      <c r="H340" s="273">
        <v>14.358</v>
      </c>
      <c r="I340" s="274"/>
      <c r="J340" s="270"/>
      <c r="K340" s="270"/>
      <c r="L340" s="275"/>
      <c r="M340" s="276"/>
      <c r="N340" s="277"/>
      <c r="O340" s="277"/>
      <c r="P340" s="277"/>
      <c r="Q340" s="277"/>
      <c r="R340" s="277"/>
      <c r="S340" s="277"/>
      <c r="T340" s="27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9" t="s">
        <v>160</v>
      </c>
      <c r="AU340" s="279" t="s">
        <v>89</v>
      </c>
      <c r="AV340" s="14" t="s">
        <v>158</v>
      </c>
      <c r="AW340" s="14" t="s">
        <v>36</v>
      </c>
      <c r="AX340" s="14" t="s">
        <v>21</v>
      </c>
      <c r="AY340" s="279" t="s">
        <v>151</v>
      </c>
    </row>
    <row r="341" spans="1:65" s="2" customFormat="1" ht="24" customHeight="1">
      <c r="A341" s="37"/>
      <c r="B341" s="38"/>
      <c r="C341" s="234" t="s">
        <v>636</v>
      </c>
      <c r="D341" s="234" t="s">
        <v>153</v>
      </c>
      <c r="E341" s="235" t="s">
        <v>637</v>
      </c>
      <c r="F341" s="236" t="s">
        <v>638</v>
      </c>
      <c r="G341" s="237" t="s">
        <v>200</v>
      </c>
      <c r="H341" s="238">
        <v>28.4</v>
      </c>
      <c r="I341" s="239"/>
      <c r="J341" s="240">
        <f>ROUND(I341*H341,2)</f>
        <v>0</v>
      </c>
      <c r="K341" s="236" t="s">
        <v>157</v>
      </c>
      <c r="L341" s="43"/>
      <c r="M341" s="241" t="s">
        <v>1</v>
      </c>
      <c r="N341" s="242" t="s">
        <v>45</v>
      </c>
      <c r="O341" s="90"/>
      <c r="P341" s="243">
        <f>O341*H341</f>
        <v>0</v>
      </c>
      <c r="Q341" s="243">
        <v>0</v>
      </c>
      <c r="R341" s="243">
        <f>Q341*H341</f>
        <v>0</v>
      </c>
      <c r="S341" s="243">
        <v>0.19</v>
      </c>
      <c r="T341" s="244">
        <f>S341*H341</f>
        <v>5.396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45" t="s">
        <v>158</v>
      </c>
      <c r="AT341" s="245" t="s">
        <v>153</v>
      </c>
      <c r="AU341" s="245" t="s">
        <v>89</v>
      </c>
      <c r="AY341" s="16" t="s">
        <v>151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16" t="s">
        <v>21</v>
      </c>
      <c r="BK341" s="246">
        <f>ROUND(I341*H341,2)</f>
        <v>0</v>
      </c>
      <c r="BL341" s="16" t="s">
        <v>158</v>
      </c>
      <c r="BM341" s="245" t="s">
        <v>639</v>
      </c>
    </row>
    <row r="342" spans="1:51" s="13" customFormat="1" ht="12">
      <c r="A342" s="13"/>
      <c r="B342" s="247"/>
      <c r="C342" s="248"/>
      <c r="D342" s="249" t="s">
        <v>160</v>
      </c>
      <c r="E342" s="250" t="s">
        <v>1</v>
      </c>
      <c r="F342" s="251" t="s">
        <v>640</v>
      </c>
      <c r="G342" s="248"/>
      <c r="H342" s="252">
        <v>28.4</v>
      </c>
      <c r="I342" s="253"/>
      <c r="J342" s="248"/>
      <c r="K342" s="248"/>
      <c r="L342" s="254"/>
      <c r="M342" s="255"/>
      <c r="N342" s="256"/>
      <c r="O342" s="256"/>
      <c r="P342" s="256"/>
      <c r="Q342" s="256"/>
      <c r="R342" s="256"/>
      <c r="S342" s="256"/>
      <c r="T342" s="25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8" t="s">
        <v>160</v>
      </c>
      <c r="AU342" s="258" t="s">
        <v>89</v>
      </c>
      <c r="AV342" s="13" t="s">
        <v>89</v>
      </c>
      <c r="AW342" s="13" t="s">
        <v>36</v>
      </c>
      <c r="AX342" s="13" t="s">
        <v>21</v>
      </c>
      <c r="AY342" s="258" t="s">
        <v>151</v>
      </c>
    </row>
    <row r="343" spans="1:65" s="2" customFormat="1" ht="24" customHeight="1">
      <c r="A343" s="37"/>
      <c r="B343" s="38"/>
      <c r="C343" s="234" t="s">
        <v>641</v>
      </c>
      <c r="D343" s="234" t="s">
        <v>153</v>
      </c>
      <c r="E343" s="235" t="s">
        <v>642</v>
      </c>
      <c r="F343" s="236" t="s">
        <v>643</v>
      </c>
      <c r="G343" s="237" t="s">
        <v>156</v>
      </c>
      <c r="H343" s="238">
        <v>8.87</v>
      </c>
      <c r="I343" s="239"/>
      <c r="J343" s="240">
        <f>ROUND(I343*H343,2)</f>
        <v>0</v>
      </c>
      <c r="K343" s="236" t="s">
        <v>157</v>
      </c>
      <c r="L343" s="43"/>
      <c r="M343" s="241" t="s">
        <v>1</v>
      </c>
      <c r="N343" s="242" t="s">
        <v>45</v>
      </c>
      <c r="O343" s="90"/>
      <c r="P343" s="243">
        <f>O343*H343</f>
        <v>0</v>
      </c>
      <c r="Q343" s="243">
        <v>0</v>
      </c>
      <c r="R343" s="243">
        <f>Q343*H343</f>
        <v>0</v>
      </c>
      <c r="S343" s="243">
        <v>1.4</v>
      </c>
      <c r="T343" s="244">
        <f>S343*H343</f>
        <v>12.417999999999997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45" t="s">
        <v>158</v>
      </c>
      <c r="AT343" s="245" t="s">
        <v>153</v>
      </c>
      <c r="AU343" s="245" t="s">
        <v>89</v>
      </c>
      <c r="AY343" s="16" t="s">
        <v>151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16" t="s">
        <v>21</v>
      </c>
      <c r="BK343" s="246">
        <f>ROUND(I343*H343,2)</f>
        <v>0</v>
      </c>
      <c r="BL343" s="16" t="s">
        <v>158</v>
      </c>
      <c r="BM343" s="245" t="s">
        <v>644</v>
      </c>
    </row>
    <row r="344" spans="1:51" s="13" customFormat="1" ht="12">
      <c r="A344" s="13"/>
      <c r="B344" s="247"/>
      <c r="C344" s="248"/>
      <c r="D344" s="249" t="s">
        <v>160</v>
      </c>
      <c r="E344" s="250" t="s">
        <v>1</v>
      </c>
      <c r="F344" s="251" t="s">
        <v>507</v>
      </c>
      <c r="G344" s="248"/>
      <c r="H344" s="252">
        <v>8.87</v>
      </c>
      <c r="I344" s="253"/>
      <c r="J344" s="248"/>
      <c r="K344" s="248"/>
      <c r="L344" s="254"/>
      <c r="M344" s="255"/>
      <c r="N344" s="256"/>
      <c r="O344" s="256"/>
      <c r="P344" s="256"/>
      <c r="Q344" s="256"/>
      <c r="R344" s="256"/>
      <c r="S344" s="256"/>
      <c r="T344" s="25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8" t="s">
        <v>160</v>
      </c>
      <c r="AU344" s="258" t="s">
        <v>89</v>
      </c>
      <c r="AV344" s="13" t="s">
        <v>89</v>
      </c>
      <c r="AW344" s="13" t="s">
        <v>36</v>
      </c>
      <c r="AX344" s="13" t="s">
        <v>21</v>
      </c>
      <c r="AY344" s="258" t="s">
        <v>151</v>
      </c>
    </row>
    <row r="345" spans="1:65" s="2" customFormat="1" ht="24" customHeight="1">
      <c r="A345" s="37"/>
      <c r="B345" s="38"/>
      <c r="C345" s="234" t="s">
        <v>645</v>
      </c>
      <c r="D345" s="234" t="s">
        <v>153</v>
      </c>
      <c r="E345" s="235" t="s">
        <v>646</v>
      </c>
      <c r="F345" s="236" t="s">
        <v>647</v>
      </c>
      <c r="G345" s="237" t="s">
        <v>200</v>
      </c>
      <c r="H345" s="238">
        <v>75.657</v>
      </c>
      <c r="I345" s="239"/>
      <c r="J345" s="240">
        <f>ROUND(I345*H345,2)</f>
        <v>0</v>
      </c>
      <c r="K345" s="236" t="s">
        <v>157</v>
      </c>
      <c r="L345" s="43"/>
      <c r="M345" s="241" t="s">
        <v>1</v>
      </c>
      <c r="N345" s="242" t="s">
        <v>45</v>
      </c>
      <c r="O345" s="90"/>
      <c r="P345" s="243">
        <f>O345*H345</f>
        <v>0</v>
      </c>
      <c r="Q345" s="243">
        <v>0</v>
      </c>
      <c r="R345" s="243">
        <f>Q345*H345</f>
        <v>0</v>
      </c>
      <c r="S345" s="243">
        <v>0.055</v>
      </c>
      <c r="T345" s="244">
        <f>S345*H345</f>
        <v>4.161135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45" t="s">
        <v>158</v>
      </c>
      <c r="AT345" s="245" t="s">
        <v>153</v>
      </c>
      <c r="AU345" s="245" t="s">
        <v>89</v>
      </c>
      <c r="AY345" s="16" t="s">
        <v>151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16" t="s">
        <v>21</v>
      </c>
      <c r="BK345" s="246">
        <f>ROUND(I345*H345,2)</f>
        <v>0</v>
      </c>
      <c r="BL345" s="16" t="s">
        <v>158</v>
      </c>
      <c r="BM345" s="245" t="s">
        <v>648</v>
      </c>
    </row>
    <row r="346" spans="1:51" s="13" customFormat="1" ht="12">
      <c r="A346" s="13"/>
      <c r="B346" s="247"/>
      <c r="C346" s="248"/>
      <c r="D346" s="249" t="s">
        <v>160</v>
      </c>
      <c r="E346" s="250" t="s">
        <v>1</v>
      </c>
      <c r="F346" s="251" t="s">
        <v>649</v>
      </c>
      <c r="G346" s="248"/>
      <c r="H346" s="252">
        <v>20.359</v>
      </c>
      <c r="I346" s="253"/>
      <c r="J346" s="248"/>
      <c r="K346" s="248"/>
      <c r="L346" s="254"/>
      <c r="M346" s="255"/>
      <c r="N346" s="256"/>
      <c r="O346" s="256"/>
      <c r="P346" s="256"/>
      <c r="Q346" s="256"/>
      <c r="R346" s="256"/>
      <c r="S346" s="256"/>
      <c r="T346" s="25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8" t="s">
        <v>160</v>
      </c>
      <c r="AU346" s="258" t="s">
        <v>89</v>
      </c>
      <c r="AV346" s="13" t="s">
        <v>89</v>
      </c>
      <c r="AW346" s="13" t="s">
        <v>36</v>
      </c>
      <c r="AX346" s="13" t="s">
        <v>80</v>
      </c>
      <c r="AY346" s="258" t="s">
        <v>151</v>
      </c>
    </row>
    <row r="347" spans="1:51" s="13" customFormat="1" ht="12">
      <c r="A347" s="13"/>
      <c r="B347" s="247"/>
      <c r="C347" s="248"/>
      <c r="D347" s="249" t="s">
        <v>160</v>
      </c>
      <c r="E347" s="250" t="s">
        <v>1</v>
      </c>
      <c r="F347" s="251" t="s">
        <v>650</v>
      </c>
      <c r="G347" s="248"/>
      <c r="H347" s="252">
        <v>36.69</v>
      </c>
      <c r="I347" s="253"/>
      <c r="J347" s="248"/>
      <c r="K347" s="248"/>
      <c r="L347" s="254"/>
      <c r="M347" s="255"/>
      <c r="N347" s="256"/>
      <c r="O347" s="256"/>
      <c r="P347" s="256"/>
      <c r="Q347" s="256"/>
      <c r="R347" s="256"/>
      <c r="S347" s="256"/>
      <c r="T347" s="25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8" t="s">
        <v>160</v>
      </c>
      <c r="AU347" s="258" t="s">
        <v>89</v>
      </c>
      <c r="AV347" s="13" t="s">
        <v>89</v>
      </c>
      <c r="AW347" s="13" t="s">
        <v>36</v>
      </c>
      <c r="AX347" s="13" t="s">
        <v>80</v>
      </c>
      <c r="AY347" s="258" t="s">
        <v>151</v>
      </c>
    </row>
    <row r="348" spans="1:51" s="13" customFormat="1" ht="12">
      <c r="A348" s="13"/>
      <c r="B348" s="247"/>
      <c r="C348" s="248"/>
      <c r="D348" s="249" t="s">
        <v>160</v>
      </c>
      <c r="E348" s="250" t="s">
        <v>1</v>
      </c>
      <c r="F348" s="251" t="s">
        <v>651</v>
      </c>
      <c r="G348" s="248"/>
      <c r="H348" s="252">
        <v>18.608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8" t="s">
        <v>160</v>
      </c>
      <c r="AU348" s="258" t="s">
        <v>89</v>
      </c>
      <c r="AV348" s="13" t="s">
        <v>89</v>
      </c>
      <c r="AW348" s="13" t="s">
        <v>36</v>
      </c>
      <c r="AX348" s="13" t="s">
        <v>80</v>
      </c>
      <c r="AY348" s="258" t="s">
        <v>151</v>
      </c>
    </row>
    <row r="349" spans="1:51" s="14" customFormat="1" ht="12">
      <c r="A349" s="14"/>
      <c r="B349" s="269"/>
      <c r="C349" s="270"/>
      <c r="D349" s="249" t="s">
        <v>160</v>
      </c>
      <c r="E349" s="271" t="s">
        <v>1</v>
      </c>
      <c r="F349" s="272" t="s">
        <v>425</v>
      </c>
      <c r="G349" s="270"/>
      <c r="H349" s="273">
        <v>75.657</v>
      </c>
      <c r="I349" s="274"/>
      <c r="J349" s="270"/>
      <c r="K349" s="270"/>
      <c r="L349" s="275"/>
      <c r="M349" s="276"/>
      <c r="N349" s="277"/>
      <c r="O349" s="277"/>
      <c r="P349" s="277"/>
      <c r="Q349" s="277"/>
      <c r="R349" s="277"/>
      <c r="S349" s="277"/>
      <c r="T349" s="27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9" t="s">
        <v>160</v>
      </c>
      <c r="AU349" s="279" t="s">
        <v>89</v>
      </c>
      <c r="AV349" s="14" t="s">
        <v>158</v>
      </c>
      <c r="AW349" s="14" t="s">
        <v>36</v>
      </c>
      <c r="AX349" s="14" t="s">
        <v>21</v>
      </c>
      <c r="AY349" s="279" t="s">
        <v>151</v>
      </c>
    </row>
    <row r="350" spans="1:65" s="2" customFormat="1" ht="24" customHeight="1">
      <c r="A350" s="37"/>
      <c r="B350" s="38"/>
      <c r="C350" s="234" t="s">
        <v>652</v>
      </c>
      <c r="D350" s="234" t="s">
        <v>153</v>
      </c>
      <c r="E350" s="235" t="s">
        <v>653</v>
      </c>
      <c r="F350" s="236" t="s">
        <v>654</v>
      </c>
      <c r="G350" s="237" t="s">
        <v>200</v>
      </c>
      <c r="H350" s="238">
        <v>1.602</v>
      </c>
      <c r="I350" s="239"/>
      <c r="J350" s="240">
        <f>ROUND(I350*H350,2)</f>
        <v>0</v>
      </c>
      <c r="K350" s="236" t="s">
        <v>157</v>
      </c>
      <c r="L350" s="43"/>
      <c r="M350" s="241" t="s">
        <v>1</v>
      </c>
      <c r="N350" s="242" t="s">
        <v>45</v>
      </c>
      <c r="O350" s="90"/>
      <c r="P350" s="243">
        <f>O350*H350</f>
        <v>0</v>
      </c>
      <c r="Q350" s="243">
        <v>0</v>
      </c>
      <c r="R350" s="243">
        <f>Q350*H350</f>
        <v>0</v>
      </c>
      <c r="S350" s="243">
        <v>0.041</v>
      </c>
      <c r="T350" s="244">
        <f>S350*H350</f>
        <v>0.065682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45" t="s">
        <v>158</v>
      </c>
      <c r="AT350" s="245" t="s">
        <v>153</v>
      </c>
      <c r="AU350" s="245" t="s">
        <v>89</v>
      </c>
      <c r="AY350" s="16" t="s">
        <v>151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16" t="s">
        <v>21</v>
      </c>
      <c r="BK350" s="246">
        <f>ROUND(I350*H350,2)</f>
        <v>0</v>
      </c>
      <c r="BL350" s="16" t="s">
        <v>158</v>
      </c>
      <c r="BM350" s="245" t="s">
        <v>655</v>
      </c>
    </row>
    <row r="351" spans="1:51" s="13" customFormat="1" ht="12">
      <c r="A351" s="13"/>
      <c r="B351" s="247"/>
      <c r="C351" s="248"/>
      <c r="D351" s="249" t="s">
        <v>160</v>
      </c>
      <c r="E351" s="250" t="s">
        <v>1</v>
      </c>
      <c r="F351" s="251" t="s">
        <v>656</v>
      </c>
      <c r="G351" s="248"/>
      <c r="H351" s="252">
        <v>1.602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8" t="s">
        <v>160</v>
      </c>
      <c r="AU351" s="258" t="s">
        <v>89</v>
      </c>
      <c r="AV351" s="13" t="s">
        <v>89</v>
      </c>
      <c r="AW351" s="13" t="s">
        <v>36</v>
      </c>
      <c r="AX351" s="13" t="s">
        <v>21</v>
      </c>
      <c r="AY351" s="258" t="s">
        <v>151</v>
      </c>
    </row>
    <row r="352" spans="1:65" s="2" customFormat="1" ht="24" customHeight="1">
      <c r="A352" s="37"/>
      <c r="B352" s="38"/>
      <c r="C352" s="234" t="s">
        <v>657</v>
      </c>
      <c r="D352" s="234" t="s">
        <v>153</v>
      </c>
      <c r="E352" s="235" t="s">
        <v>658</v>
      </c>
      <c r="F352" s="236" t="s">
        <v>659</v>
      </c>
      <c r="G352" s="237" t="s">
        <v>200</v>
      </c>
      <c r="H352" s="238">
        <v>8.345</v>
      </c>
      <c r="I352" s="239"/>
      <c r="J352" s="240">
        <f>ROUND(I352*H352,2)</f>
        <v>0</v>
      </c>
      <c r="K352" s="236" t="s">
        <v>157</v>
      </c>
      <c r="L352" s="43"/>
      <c r="M352" s="241" t="s">
        <v>1</v>
      </c>
      <c r="N352" s="242" t="s">
        <v>45</v>
      </c>
      <c r="O352" s="90"/>
      <c r="P352" s="243">
        <f>O352*H352</f>
        <v>0</v>
      </c>
      <c r="Q352" s="243">
        <v>0</v>
      </c>
      <c r="R352" s="243">
        <f>Q352*H352</f>
        <v>0</v>
      </c>
      <c r="S352" s="243">
        <v>0.031</v>
      </c>
      <c r="T352" s="244">
        <f>S352*H352</f>
        <v>0.258695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45" t="s">
        <v>158</v>
      </c>
      <c r="AT352" s="245" t="s">
        <v>153</v>
      </c>
      <c r="AU352" s="245" t="s">
        <v>89</v>
      </c>
      <c r="AY352" s="16" t="s">
        <v>151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16" t="s">
        <v>21</v>
      </c>
      <c r="BK352" s="246">
        <f>ROUND(I352*H352,2)</f>
        <v>0</v>
      </c>
      <c r="BL352" s="16" t="s">
        <v>158</v>
      </c>
      <c r="BM352" s="245" t="s">
        <v>660</v>
      </c>
    </row>
    <row r="353" spans="1:51" s="13" customFormat="1" ht="12">
      <c r="A353" s="13"/>
      <c r="B353" s="247"/>
      <c r="C353" s="248"/>
      <c r="D353" s="249" t="s">
        <v>160</v>
      </c>
      <c r="E353" s="250" t="s">
        <v>1</v>
      </c>
      <c r="F353" s="251" t="s">
        <v>661</v>
      </c>
      <c r="G353" s="248"/>
      <c r="H353" s="252">
        <v>8.345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8" t="s">
        <v>160</v>
      </c>
      <c r="AU353" s="258" t="s">
        <v>89</v>
      </c>
      <c r="AV353" s="13" t="s">
        <v>89</v>
      </c>
      <c r="AW353" s="13" t="s">
        <v>36</v>
      </c>
      <c r="AX353" s="13" t="s">
        <v>21</v>
      </c>
      <c r="AY353" s="258" t="s">
        <v>151</v>
      </c>
    </row>
    <row r="354" spans="1:65" s="2" customFormat="1" ht="24" customHeight="1">
      <c r="A354" s="37"/>
      <c r="B354" s="38"/>
      <c r="C354" s="234" t="s">
        <v>662</v>
      </c>
      <c r="D354" s="234" t="s">
        <v>153</v>
      </c>
      <c r="E354" s="235" t="s">
        <v>663</v>
      </c>
      <c r="F354" s="236" t="s">
        <v>664</v>
      </c>
      <c r="G354" s="237" t="s">
        <v>200</v>
      </c>
      <c r="H354" s="238">
        <v>4.95</v>
      </c>
      <c r="I354" s="239"/>
      <c r="J354" s="240">
        <f>ROUND(I354*H354,2)</f>
        <v>0</v>
      </c>
      <c r="K354" s="236" t="s">
        <v>157</v>
      </c>
      <c r="L354" s="43"/>
      <c r="M354" s="241" t="s">
        <v>1</v>
      </c>
      <c r="N354" s="242" t="s">
        <v>45</v>
      </c>
      <c r="O354" s="90"/>
      <c r="P354" s="243">
        <f>O354*H354</f>
        <v>0</v>
      </c>
      <c r="Q354" s="243">
        <v>0</v>
      </c>
      <c r="R354" s="243">
        <f>Q354*H354</f>
        <v>0</v>
      </c>
      <c r="S354" s="243">
        <v>0.062</v>
      </c>
      <c r="T354" s="244">
        <f>S354*H354</f>
        <v>0.3069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45" t="s">
        <v>158</v>
      </c>
      <c r="AT354" s="245" t="s">
        <v>153</v>
      </c>
      <c r="AU354" s="245" t="s">
        <v>89</v>
      </c>
      <c r="AY354" s="16" t="s">
        <v>151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16" t="s">
        <v>21</v>
      </c>
      <c r="BK354" s="246">
        <f>ROUND(I354*H354,2)</f>
        <v>0</v>
      </c>
      <c r="BL354" s="16" t="s">
        <v>158</v>
      </c>
      <c r="BM354" s="245" t="s">
        <v>665</v>
      </c>
    </row>
    <row r="355" spans="1:51" s="13" customFormat="1" ht="12">
      <c r="A355" s="13"/>
      <c r="B355" s="247"/>
      <c r="C355" s="248"/>
      <c r="D355" s="249" t="s">
        <v>160</v>
      </c>
      <c r="E355" s="250" t="s">
        <v>1</v>
      </c>
      <c r="F355" s="251" t="s">
        <v>666</v>
      </c>
      <c r="G355" s="248"/>
      <c r="H355" s="252">
        <v>4.95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8" t="s">
        <v>160</v>
      </c>
      <c r="AU355" s="258" t="s">
        <v>89</v>
      </c>
      <c r="AV355" s="13" t="s">
        <v>89</v>
      </c>
      <c r="AW355" s="13" t="s">
        <v>36</v>
      </c>
      <c r="AX355" s="13" t="s">
        <v>21</v>
      </c>
      <c r="AY355" s="258" t="s">
        <v>151</v>
      </c>
    </row>
    <row r="356" spans="1:65" s="2" customFormat="1" ht="24" customHeight="1">
      <c r="A356" s="37"/>
      <c r="B356" s="38"/>
      <c r="C356" s="234" t="s">
        <v>667</v>
      </c>
      <c r="D356" s="234" t="s">
        <v>153</v>
      </c>
      <c r="E356" s="235" t="s">
        <v>668</v>
      </c>
      <c r="F356" s="236" t="s">
        <v>669</v>
      </c>
      <c r="G356" s="237" t="s">
        <v>200</v>
      </c>
      <c r="H356" s="238">
        <v>37.996</v>
      </c>
      <c r="I356" s="239"/>
      <c r="J356" s="240">
        <f>ROUND(I356*H356,2)</f>
        <v>0</v>
      </c>
      <c r="K356" s="236" t="s">
        <v>157</v>
      </c>
      <c r="L356" s="43"/>
      <c r="M356" s="241" t="s">
        <v>1</v>
      </c>
      <c r="N356" s="242" t="s">
        <v>45</v>
      </c>
      <c r="O356" s="90"/>
      <c r="P356" s="243">
        <f>O356*H356</f>
        <v>0</v>
      </c>
      <c r="Q356" s="243">
        <v>0</v>
      </c>
      <c r="R356" s="243">
        <f>Q356*H356</f>
        <v>0</v>
      </c>
      <c r="S356" s="243">
        <v>0.054</v>
      </c>
      <c r="T356" s="244">
        <f>S356*H356</f>
        <v>2.051784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45" t="s">
        <v>158</v>
      </c>
      <c r="AT356" s="245" t="s">
        <v>153</v>
      </c>
      <c r="AU356" s="245" t="s">
        <v>89</v>
      </c>
      <c r="AY356" s="16" t="s">
        <v>151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16" t="s">
        <v>21</v>
      </c>
      <c r="BK356" s="246">
        <f>ROUND(I356*H356,2)</f>
        <v>0</v>
      </c>
      <c r="BL356" s="16" t="s">
        <v>158</v>
      </c>
      <c r="BM356" s="245" t="s">
        <v>670</v>
      </c>
    </row>
    <row r="357" spans="1:51" s="13" customFormat="1" ht="12">
      <c r="A357" s="13"/>
      <c r="B357" s="247"/>
      <c r="C357" s="248"/>
      <c r="D357" s="249" t="s">
        <v>160</v>
      </c>
      <c r="E357" s="250" t="s">
        <v>1</v>
      </c>
      <c r="F357" s="251" t="s">
        <v>671</v>
      </c>
      <c r="G357" s="248"/>
      <c r="H357" s="252">
        <v>37.996</v>
      </c>
      <c r="I357" s="253"/>
      <c r="J357" s="248"/>
      <c r="K357" s="248"/>
      <c r="L357" s="254"/>
      <c r="M357" s="255"/>
      <c r="N357" s="256"/>
      <c r="O357" s="256"/>
      <c r="P357" s="256"/>
      <c r="Q357" s="256"/>
      <c r="R357" s="256"/>
      <c r="S357" s="256"/>
      <c r="T357" s="25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8" t="s">
        <v>160</v>
      </c>
      <c r="AU357" s="258" t="s">
        <v>89</v>
      </c>
      <c r="AV357" s="13" t="s">
        <v>89</v>
      </c>
      <c r="AW357" s="13" t="s">
        <v>36</v>
      </c>
      <c r="AX357" s="13" t="s">
        <v>21</v>
      </c>
      <c r="AY357" s="258" t="s">
        <v>151</v>
      </c>
    </row>
    <row r="358" spans="1:65" s="2" customFormat="1" ht="16.5" customHeight="1">
      <c r="A358" s="37"/>
      <c r="B358" s="38"/>
      <c r="C358" s="234" t="s">
        <v>672</v>
      </c>
      <c r="D358" s="234" t="s">
        <v>153</v>
      </c>
      <c r="E358" s="235" t="s">
        <v>673</v>
      </c>
      <c r="F358" s="236" t="s">
        <v>674</v>
      </c>
      <c r="G358" s="237" t="s">
        <v>200</v>
      </c>
      <c r="H358" s="238">
        <v>25.019</v>
      </c>
      <c r="I358" s="239"/>
      <c r="J358" s="240">
        <f>ROUND(I358*H358,2)</f>
        <v>0</v>
      </c>
      <c r="K358" s="236" t="s">
        <v>157</v>
      </c>
      <c r="L358" s="43"/>
      <c r="M358" s="241" t="s">
        <v>1</v>
      </c>
      <c r="N358" s="242" t="s">
        <v>45</v>
      </c>
      <c r="O358" s="90"/>
      <c r="P358" s="243">
        <f>O358*H358</f>
        <v>0</v>
      </c>
      <c r="Q358" s="243">
        <v>0</v>
      </c>
      <c r="R358" s="243">
        <f>Q358*H358</f>
        <v>0</v>
      </c>
      <c r="S358" s="243">
        <v>0.088</v>
      </c>
      <c r="T358" s="244">
        <f>S358*H358</f>
        <v>2.201672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45" t="s">
        <v>158</v>
      </c>
      <c r="AT358" s="245" t="s">
        <v>153</v>
      </c>
      <c r="AU358" s="245" t="s">
        <v>89</v>
      </c>
      <c r="AY358" s="16" t="s">
        <v>151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16" t="s">
        <v>21</v>
      </c>
      <c r="BK358" s="246">
        <f>ROUND(I358*H358,2)</f>
        <v>0</v>
      </c>
      <c r="BL358" s="16" t="s">
        <v>158</v>
      </c>
      <c r="BM358" s="245" t="s">
        <v>675</v>
      </c>
    </row>
    <row r="359" spans="1:51" s="13" customFormat="1" ht="12">
      <c r="A359" s="13"/>
      <c r="B359" s="247"/>
      <c r="C359" s="248"/>
      <c r="D359" s="249" t="s">
        <v>160</v>
      </c>
      <c r="E359" s="250" t="s">
        <v>1</v>
      </c>
      <c r="F359" s="251" t="s">
        <v>676</v>
      </c>
      <c r="G359" s="248"/>
      <c r="H359" s="252">
        <v>25.019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8" t="s">
        <v>160</v>
      </c>
      <c r="AU359" s="258" t="s">
        <v>89</v>
      </c>
      <c r="AV359" s="13" t="s">
        <v>89</v>
      </c>
      <c r="AW359" s="13" t="s">
        <v>36</v>
      </c>
      <c r="AX359" s="13" t="s">
        <v>21</v>
      </c>
      <c r="AY359" s="258" t="s">
        <v>151</v>
      </c>
    </row>
    <row r="360" spans="1:65" s="2" customFormat="1" ht="16.5" customHeight="1">
      <c r="A360" s="37"/>
      <c r="B360" s="38"/>
      <c r="C360" s="234" t="s">
        <v>677</v>
      </c>
      <c r="D360" s="234" t="s">
        <v>153</v>
      </c>
      <c r="E360" s="235" t="s">
        <v>678</v>
      </c>
      <c r="F360" s="236" t="s">
        <v>679</v>
      </c>
      <c r="G360" s="237" t="s">
        <v>200</v>
      </c>
      <c r="H360" s="238">
        <v>8.853</v>
      </c>
      <c r="I360" s="239"/>
      <c r="J360" s="240">
        <f>ROUND(I360*H360,2)</f>
        <v>0</v>
      </c>
      <c r="K360" s="236" t="s">
        <v>157</v>
      </c>
      <c r="L360" s="43"/>
      <c r="M360" s="241" t="s">
        <v>1</v>
      </c>
      <c r="N360" s="242" t="s">
        <v>45</v>
      </c>
      <c r="O360" s="90"/>
      <c r="P360" s="243">
        <f>O360*H360</f>
        <v>0</v>
      </c>
      <c r="Q360" s="243">
        <v>0</v>
      </c>
      <c r="R360" s="243">
        <f>Q360*H360</f>
        <v>0</v>
      </c>
      <c r="S360" s="243">
        <v>0.067</v>
      </c>
      <c r="T360" s="244">
        <f>S360*H360</f>
        <v>0.593151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45" t="s">
        <v>158</v>
      </c>
      <c r="AT360" s="245" t="s">
        <v>153</v>
      </c>
      <c r="AU360" s="245" t="s">
        <v>89</v>
      </c>
      <c r="AY360" s="16" t="s">
        <v>151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16" t="s">
        <v>21</v>
      </c>
      <c r="BK360" s="246">
        <f>ROUND(I360*H360,2)</f>
        <v>0</v>
      </c>
      <c r="BL360" s="16" t="s">
        <v>158</v>
      </c>
      <c r="BM360" s="245" t="s">
        <v>680</v>
      </c>
    </row>
    <row r="361" spans="1:51" s="13" customFormat="1" ht="12">
      <c r="A361" s="13"/>
      <c r="B361" s="247"/>
      <c r="C361" s="248"/>
      <c r="D361" s="249" t="s">
        <v>160</v>
      </c>
      <c r="E361" s="250" t="s">
        <v>1</v>
      </c>
      <c r="F361" s="251" t="s">
        <v>681</v>
      </c>
      <c r="G361" s="248"/>
      <c r="H361" s="252">
        <v>8.853</v>
      </c>
      <c r="I361" s="253"/>
      <c r="J361" s="248"/>
      <c r="K361" s="248"/>
      <c r="L361" s="254"/>
      <c r="M361" s="255"/>
      <c r="N361" s="256"/>
      <c r="O361" s="256"/>
      <c r="P361" s="256"/>
      <c r="Q361" s="256"/>
      <c r="R361" s="256"/>
      <c r="S361" s="256"/>
      <c r="T361" s="25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8" t="s">
        <v>160</v>
      </c>
      <c r="AU361" s="258" t="s">
        <v>89</v>
      </c>
      <c r="AV361" s="13" t="s">
        <v>89</v>
      </c>
      <c r="AW361" s="13" t="s">
        <v>36</v>
      </c>
      <c r="AX361" s="13" t="s">
        <v>21</v>
      </c>
      <c r="AY361" s="258" t="s">
        <v>151</v>
      </c>
    </row>
    <row r="362" spans="1:65" s="2" customFormat="1" ht="24" customHeight="1">
      <c r="A362" s="37"/>
      <c r="B362" s="38"/>
      <c r="C362" s="234" t="s">
        <v>682</v>
      </c>
      <c r="D362" s="234" t="s">
        <v>153</v>
      </c>
      <c r="E362" s="235" t="s">
        <v>683</v>
      </c>
      <c r="F362" s="236" t="s">
        <v>684</v>
      </c>
      <c r="G362" s="237" t="s">
        <v>156</v>
      </c>
      <c r="H362" s="238">
        <v>0.336</v>
      </c>
      <c r="I362" s="239"/>
      <c r="J362" s="240">
        <f>ROUND(I362*H362,2)</f>
        <v>0</v>
      </c>
      <c r="K362" s="236" t="s">
        <v>157</v>
      </c>
      <c r="L362" s="43"/>
      <c r="M362" s="241" t="s">
        <v>1</v>
      </c>
      <c r="N362" s="242" t="s">
        <v>45</v>
      </c>
      <c r="O362" s="90"/>
      <c r="P362" s="243">
        <f>O362*H362</f>
        <v>0</v>
      </c>
      <c r="Q362" s="243">
        <v>0</v>
      </c>
      <c r="R362" s="243">
        <f>Q362*H362</f>
        <v>0</v>
      </c>
      <c r="S362" s="243">
        <v>1.8</v>
      </c>
      <c r="T362" s="244">
        <f>S362*H362</f>
        <v>0.6048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45" t="s">
        <v>158</v>
      </c>
      <c r="AT362" s="245" t="s">
        <v>153</v>
      </c>
      <c r="AU362" s="245" t="s">
        <v>89</v>
      </c>
      <c r="AY362" s="16" t="s">
        <v>151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16" t="s">
        <v>21</v>
      </c>
      <c r="BK362" s="246">
        <f>ROUND(I362*H362,2)</f>
        <v>0</v>
      </c>
      <c r="BL362" s="16" t="s">
        <v>158</v>
      </c>
      <c r="BM362" s="245" t="s">
        <v>685</v>
      </c>
    </row>
    <row r="363" spans="1:51" s="13" customFormat="1" ht="12">
      <c r="A363" s="13"/>
      <c r="B363" s="247"/>
      <c r="C363" s="248"/>
      <c r="D363" s="249" t="s">
        <v>160</v>
      </c>
      <c r="E363" s="250" t="s">
        <v>1</v>
      </c>
      <c r="F363" s="251" t="s">
        <v>686</v>
      </c>
      <c r="G363" s="248"/>
      <c r="H363" s="252">
        <v>0.336</v>
      </c>
      <c r="I363" s="253"/>
      <c r="J363" s="248"/>
      <c r="K363" s="248"/>
      <c r="L363" s="254"/>
      <c r="M363" s="255"/>
      <c r="N363" s="256"/>
      <c r="O363" s="256"/>
      <c r="P363" s="256"/>
      <c r="Q363" s="256"/>
      <c r="R363" s="256"/>
      <c r="S363" s="256"/>
      <c r="T363" s="25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8" t="s">
        <v>160</v>
      </c>
      <c r="AU363" s="258" t="s">
        <v>89</v>
      </c>
      <c r="AV363" s="13" t="s">
        <v>89</v>
      </c>
      <c r="AW363" s="13" t="s">
        <v>36</v>
      </c>
      <c r="AX363" s="13" t="s">
        <v>21</v>
      </c>
      <c r="AY363" s="258" t="s">
        <v>151</v>
      </c>
    </row>
    <row r="364" spans="1:65" s="2" customFormat="1" ht="24" customHeight="1">
      <c r="A364" s="37"/>
      <c r="B364" s="38"/>
      <c r="C364" s="234" t="s">
        <v>687</v>
      </c>
      <c r="D364" s="234" t="s">
        <v>153</v>
      </c>
      <c r="E364" s="235" t="s">
        <v>688</v>
      </c>
      <c r="F364" s="236" t="s">
        <v>689</v>
      </c>
      <c r="G364" s="237" t="s">
        <v>241</v>
      </c>
      <c r="H364" s="238">
        <v>80</v>
      </c>
      <c r="I364" s="239"/>
      <c r="J364" s="240">
        <f>ROUND(I364*H364,2)</f>
        <v>0</v>
      </c>
      <c r="K364" s="236" t="s">
        <v>157</v>
      </c>
      <c r="L364" s="43"/>
      <c r="M364" s="241" t="s">
        <v>1</v>
      </c>
      <c r="N364" s="242" t="s">
        <v>45</v>
      </c>
      <c r="O364" s="90"/>
      <c r="P364" s="243">
        <f>O364*H364</f>
        <v>0</v>
      </c>
      <c r="Q364" s="243">
        <v>0</v>
      </c>
      <c r="R364" s="243">
        <f>Q364*H364</f>
        <v>0</v>
      </c>
      <c r="S364" s="243">
        <v>0.015</v>
      </c>
      <c r="T364" s="244">
        <f>S364*H364</f>
        <v>1.2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45" t="s">
        <v>158</v>
      </c>
      <c r="AT364" s="245" t="s">
        <v>153</v>
      </c>
      <c r="AU364" s="245" t="s">
        <v>89</v>
      </c>
      <c r="AY364" s="16" t="s">
        <v>151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16" t="s">
        <v>21</v>
      </c>
      <c r="BK364" s="246">
        <f>ROUND(I364*H364,2)</f>
        <v>0</v>
      </c>
      <c r="BL364" s="16" t="s">
        <v>158</v>
      </c>
      <c r="BM364" s="245" t="s">
        <v>690</v>
      </c>
    </row>
    <row r="365" spans="1:65" s="2" customFormat="1" ht="24" customHeight="1">
      <c r="A365" s="37"/>
      <c r="B365" s="38"/>
      <c r="C365" s="234" t="s">
        <v>691</v>
      </c>
      <c r="D365" s="234" t="s">
        <v>153</v>
      </c>
      <c r="E365" s="235" t="s">
        <v>688</v>
      </c>
      <c r="F365" s="236" t="s">
        <v>689</v>
      </c>
      <c r="G365" s="237" t="s">
        <v>241</v>
      </c>
      <c r="H365" s="238">
        <v>60</v>
      </c>
      <c r="I365" s="239"/>
      <c r="J365" s="240">
        <f>ROUND(I365*H365,2)</f>
        <v>0</v>
      </c>
      <c r="K365" s="236" t="s">
        <v>157</v>
      </c>
      <c r="L365" s="43"/>
      <c r="M365" s="241" t="s">
        <v>1</v>
      </c>
      <c r="N365" s="242" t="s">
        <v>45</v>
      </c>
      <c r="O365" s="90"/>
      <c r="P365" s="243">
        <f>O365*H365</f>
        <v>0</v>
      </c>
      <c r="Q365" s="243">
        <v>0</v>
      </c>
      <c r="R365" s="243">
        <f>Q365*H365</f>
        <v>0</v>
      </c>
      <c r="S365" s="243">
        <v>0.015</v>
      </c>
      <c r="T365" s="244">
        <f>S365*H365</f>
        <v>0.8999999999999999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45" t="s">
        <v>158</v>
      </c>
      <c r="AT365" s="245" t="s">
        <v>153</v>
      </c>
      <c r="AU365" s="245" t="s">
        <v>89</v>
      </c>
      <c r="AY365" s="16" t="s">
        <v>151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16" t="s">
        <v>21</v>
      </c>
      <c r="BK365" s="246">
        <f>ROUND(I365*H365,2)</f>
        <v>0</v>
      </c>
      <c r="BL365" s="16" t="s">
        <v>158</v>
      </c>
      <c r="BM365" s="245" t="s">
        <v>692</v>
      </c>
    </row>
    <row r="366" spans="1:65" s="2" customFormat="1" ht="16.5" customHeight="1">
      <c r="A366" s="37"/>
      <c r="B366" s="38"/>
      <c r="C366" s="234" t="s">
        <v>693</v>
      </c>
      <c r="D366" s="234" t="s">
        <v>153</v>
      </c>
      <c r="E366" s="235" t="s">
        <v>694</v>
      </c>
      <c r="F366" s="236" t="s">
        <v>695</v>
      </c>
      <c r="G366" s="237" t="s">
        <v>358</v>
      </c>
      <c r="H366" s="238">
        <v>18</v>
      </c>
      <c r="I366" s="239"/>
      <c r="J366" s="240">
        <f>ROUND(I366*H366,2)</f>
        <v>0</v>
      </c>
      <c r="K366" s="236" t="s">
        <v>1</v>
      </c>
      <c r="L366" s="43"/>
      <c r="M366" s="241" t="s">
        <v>1</v>
      </c>
      <c r="N366" s="242" t="s">
        <v>45</v>
      </c>
      <c r="O366" s="90"/>
      <c r="P366" s="243">
        <f>O366*H366</f>
        <v>0</v>
      </c>
      <c r="Q366" s="243">
        <v>0</v>
      </c>
      <c r="R366" s="243">
        <f>Q366*H366</f>
        <v>0</v>
      </c>
      <c r="S366" s="243">
        <v>0</v>
      </c>
      <c r="T366" s="244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45" t="s">
        <v>158</v>
      </c>
      <c r="AT366" s="245" t="s">
        <v>153</v>
      </c>
      <c r="AU366" s="245" t="s">
        <v>89</v>
      </c>
      <c r="AY366" s="16" t="s">
        <v>151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16" t="s">
        <v>21</v>
      </c>
      <c r="BK366" s="246">
        <f>ROUND(I366*H366,2)</f>
        <v>0</v>
      </c>
      <c r="BL366" s="16" t="s">
        <v>158</v>
      </c>
      <c r="BM366" s="245" t="s">
        <v>696</v>
      </c>
    </row>
    <row r="367" spans="1:65" s="2" customFormat="1" ht="24" customHeight="1">
      <c r="A367" s="37"/>
      <c r="B367" s="38"/>
      <c r="C367" s="234" t="s">
        <v>697</v>
      </c>
      <c r="D367" s="234" t="s">
        <v>153</v>
      </c>
      <c r="E367" s="235" t="s">
        <v>698</v>
      </c>
      <c r="F367" s="236" t="s">
        <v>699</v>
      </c>
      <c r="G367" s="237" t="s">
        <v>358</v>
      </c>
      <c r="H367" s="238">
        <v>-1</v>
      </c>
      <c r="I367" s="239"/>
      <c r="J367" s="240">
        <f>ROUND(I367*H367,2)</f>
        <v>0</v>
      </c>
      <c r="K367" s="236" t="s">
        <v>1</v>
      </c>
      <c r="L367" s="43"/>
      <c r="M367" s="241" t="s">
        <v>1</v>
      </c>
      <c r="N367" s="242" t="s">
        <v>45</v>
      </c>
      <c r="O367" s="90"/>
      <c r="P367" s="243">
        <f>O367*H367</f>
        <v>0</v>
      </c>
      <c r="Q367" s="243">
        <v>0</v>
      </c>
      <c r="R367" s="243">
        <f>Q367*H367</f>
        <v>0</v>
      </c>
      <c r="S367" s="243">
        <v>0</v>
      </c>
      <c r="T367" s="244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45" t="s">
        <v>158</v>
      </c>
      <c r="AT367" s="245" t="s">
        <v>153</v>
      </c>
      <c r="AU367" s="245" t="s">
        <v>89</v>
      </c>
      <c r="AY367" s="16" t="s">
        <v>151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16" t="s">
        <v>21</v>
      </c>
      <c r="BK367" s="246">
        <f>ROUND(I367*H367,2)</f>
        <v>0</v>
      </c>
      <c r="BL367" s="16" t="s">
        <v>158</v>
      </c>
      <c r="BM367" s="245" t="s">
        <v>700</v>
      </c>
    </row>
    <row r="368" spans="1:65" s="2" customFormat="1" ht="24" customHeight="1">
      <c r="A368" s="37"/>
      <c r="B368" s="38"/>
      <c r="C368" s="234" t="s">
        <v>701</v>
      </c>
      <c r="D368" s="234" t="s">
        <v>153</v>
      </c>
      <c r="E368" s="235" t="s">
        <v>702</v>
      </c>
      <c r="F368" s="236" t="s">
        <v>703</v>
      </c>
      <c r="G368" s="237" t="s">
        <v>206</v>
      </c>
      <c r="H368" s="238">
        <v>6.3</v>
      </c>
      <c r="I368" s="239"/>
      <c r="J368" s="240">
        <f>ROUND(I368*H368,2)</f>
        <v>0</v>
      </c>
      <c r="K368" s="236" t="s">
        <v>157</v>
      </c>
      <c r="L368" s="43"/>
      <c r="M368" s="241" t="s">
        <v>1</v>
      </c>
      <c r="N368" s="242" t="s">
        <v>45</v>
      </c>
      <c r="O368" s="90"/>
      <c r="P368" s="243">
        <f>O368*H368</f>
        <v>0</v>
      </c>
      <c r="Q368" s="243">
        <v>0</v>
      </c>
      <c r="R368" s="243">
        <f>Q368*H368</f>
        <v>0</v>
      </c>
      <c r="S368" s="243">
        <v>0.04</v>
      </c>
      <c r="T368" s="244">
        <f>S368*H368</f>
        <v>0.252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45" t="s">
        <v>158</v>
      </c>
      <c r="AT368" s="245" t="s">
        <v>153</v>
      </c>
      <c r="AU368" s="245" t="s">
        <v>89</v>
      </c>
      <c r="AY368" s="16" t="s">
        <v>151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16" t="s">
        <v>21</v>
      </c>
      <c r="BK368" s="246">
        <f>ROUND(I368*H368,2)</f>
        <v>0</v>
      </c>
      <c r="BL368" s="16" t="s">
        <v>158</v>
      </c>
      <c r="BM368" s="245" t="s">
        <v>704</v>
      </c>
    </row>
    <row r="369" spans="1:51" s="13" customFormat="1" ht="12">
      <c r="A369" s="13"/>
      <c r="B369" s="247"/>
      <c r="C369" s="248"/>
      <c r="D369" s="249" t="s">
        <v>160</v>
      </c>
      <c r="E369" s="250" t="s">
        <v>1</v>
      </c>
      <c r="F369" s="251" t="s">
        <v>705</v>
      </c>
      <c r="G369" s="248"/>
      <c r="H369" s="252">
        <v>6.3</v>
      </c>
      <c r="I369" s="253"/>
      <c r="J369" s="248"/>
      <c r="K369" s="248"/>
      <c r="L369" s="254"/>
      <c r="M369" s="255"/>
      <c r="N369" s="256"/>
      <c r="O369" s="256"/>
      <c r="P369" s="256"/>
      <c r="Q369" s="256"/>
      <c r="R369" s="256"/>
      <c r="S369" s="256"/>
      <c r="T369" s="25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8" t="s">
        <v>160</v>
      </c>
      <c r="AU369" s="258" t="s">
        <v>89</v>
      </c>
      <c r="AV369" s="13" t="s">
        <v>89</v>
      </c>
      <c r="AW369" s="13" t="s">
        <v>36</v>
      </c>
      <c r="AX369" s="13" t="s">
        <v>21</v>
      </c>
      <c r="AY369" s="258" t="s">
        <v>151</v>
      </c>
    </row>
    <row r="370" spans="1:65" s="2" customFormat="1" ht="24" customHeight="1">
      <c r="A370" s="37"/>
      <c r="B370" s="38"/>
      <c r="C370" s="234" t="s">
        <v>706</v>
      </c>
      <c r="D370" s="234" t="s">
        <v>153</v>
      </c>
      <c r="E370" s="235" t="s">
        <v>707</v>
      </c>
      <c r="F370" s="236" t="s">
        <v>708</v>
      </c>
      <c r="G370" s="237" t="s">
        <v>206</v>
      </c>
      <c r="H370" s="238">
        <v>6.8</v>
      </c>
      <c r="I370" s="239"/>
      <c r="J370" s="240">
        <f>ROUND(I370*H370,2)</f>
        <v>0</v>
      </c>
      <c r="K370" s="236" t="s">
        <v>157</v>
      </c>
      <c r="L370" s="43"/>
      <c r="M370" s="241" t="s">
        <v>1</v>
      </c>
      <c r="N370" s="242" t="s">
        <v>45</v>
      </c>
      <c r="O370" s="90"/>
      <c r="P370" s="243">
        <f>O370*H370</f>
        <v>0</v>
      </c>
      <c r="Q370" s="243">
        <v>0</v>
      </c>
      <c r="R370" s="243">
        <f>Q370*H370</f>
        <v>0</v>
      </c>
      <c r="S370" s="243">
        <v>0.065</v>
      </c>
      <c r="T370" s="244">
        <f>S370*H370</f>
        <v>0.442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45" t="s">
        <v>158</v>
      </c>
      <c r="AT370" s="245" t="s">
        <v>153</v>
      </c>
      <c r="AU370" s="245" t="s">
        <v>89</v>
      </c>
      <c r="AY370" s="16" t="s">
        <v>151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16" t="s">
        <v>21</v>
      </c>
      <c r="BK370" s="246">
        <f>ROUND(I370*H370,2)</f>
        <v>0</v>
      </c>
      <c r="BL370" s="16" t="s">
        <v>158</v>
      </c>
      <c r="BM370" s="245" t="s">
        <v>709</v>
      </c>
    </row>
    <row r="371" spans="1:51" s="13" customFormat="1" ht="12">
      <c r="A371" s="13"/>
      <c r="B371" s="247"/>
      <c r="C371" s="248"/>
      <c r="D371" s="249" t="s">
        <v>160</v>
      </c>
      <c r="E371" s="250" t="s">
        <v>1</v>
      </c>
      <c r="F371" s="251" t="s">
        <v>710</v>
      </c>
      <c r="G371" s="248"/>
      <c r="H371" s="252">
        <v>6.8</v>
      </c>
      <c r="I371" s="253"/>
      <c r="J371" s="248"/>
      <c r="K371" s="248"/>
      <c r="L371" s="254"/>
      <c r="M371" s="255"/>
      <c r="N371" s="256"/>
      <c r="O371" s="256"/>
      <c r="P371" s="256"/>
      <c r="Q371" s="256"/>
      <c r="R371" s="256"/>
      <c r="S371" s="256"/>
      <c r="T371" s="25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8" t="s">
        <v>160</v>
      </c>
      <c r="AU371" s="258" t="s">
        <v>89</v>
      </c>
      <c r="AV371" s="13" t="s">
        <v>89</v>
      </c>
      <c r="AW371" s="13" t="s">
        <v>36</v>
      </c>
      <c r="AX371" s="13" t="s">
        <v>21</v>
      </c>
      <c r="AY371" s="258" t="s">
        <v>151</v>
      </c>
    </row>
    <row r="372" spans="1:65" s="2" customFormat="1" ht="24" customHeight="1">
      <c r="A372" s="37"/>
      <c r="B372" s="38"/>
      <c r="C372" s="234" t="s">
        <v>711</v>
      </c>
      <c r="D372" s="234" t="s">
        <v>153</v>
      </c>
      <c r="E372" s="235" t="s">
        <v>712</v>
      </c>
      <c r="F372" s="236" t="s">
        <v>713</v>
      </c>
      <c r="G372" s="237" t="s">
        <v>206</v>
      </c>
      <c r="H372" s="238">
        <v>3.93</v>
      </c>
      <c r="I372" s="239"/>
      <c r="J372" s="240">
        <f>ROUND(I372*H372,2)</f>
        <v>0</v>
      </c>
      <c r="K372" s="236" t="s">
        <v>157</v>
      </c>
      <c r="L372" s="43"/>
      <c r="M372" s="241" t="s">
        <v>1</v>
      </c>
      <c r="N372" s="242" t="s">
        <v>45</v>
      </c>
      <c r="O372" s="90"/>
      <c r="P372" s="243">
        <f>O372*H372</f>
        <v>0</v>
      </c>
      <c r="Q372" s="243">
        <v>0.07416</v>
      </c>
      <c r="R372" s="243">
        <f>Q372*H372</f>
        <v>0.2914488</v>
      </c>
      <c r="S372" s="243">
        <v>0</v>
      </c>
      <c r="T372" s="244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45" t="s">
        <v>158</v>
      </c>
      <c r="AT372" s="245" t="s">
        <v>153</v>
      </c>
      <c r="AU372" s="245" t="s">
        <v>89</v>
      </c>
      <c r="AY372" s="16" t="s">
        <v>151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16" t="s">
        <v>21</v>
      </c>
      <c r="BK372" s="246">
        <f>ROUND(I372*H372,2)</f>
        <v>0</v>
      </c>
      <c r="BL372" s="16" t="s">
        <v>158</v>
      </c>
      <c r="BM372" s="245" t="s">
        <v>714</v>
      </c>
    </row>
    <row r="373" spans="1:65" s="2" customFormat="1" ht="24" customHeight="1">
      <c r="A373" s="37"/>
      <c r="B373" s="38"/>
      <c r="C373" s="234" t="s">
        <v>715</v>
      </c>
      <c r="D373" s="234" t="s">
        <v>153</v>
      </c>
      <c r="E373" s="235" t="s">
        <v>716</v>
      </c>
      <c r="F373" s="236" t="s">
        <v>717</v>
      </c>
      <c r="G373" s="237" t="s">
        <v>200</v>
      </c>
      <c r="H373" s="238">
        <v>227.51</v>
      </c>
      <c r="I373" s="239"/>
      <c r="J373" s="240">
        <f>ROUND(I373*H373,2)</f>
        <v>0</v>
      </c>
      <c r="K373" s="236" t="s">
        <v>157</v>
      </c>
      <c r="L373" s="43"/>
      <c r="M373" s="241" t="s">
        <v>1</v>
      </c>
      <c r="N373" s="242" t="s">
        <v>45</v>
      </c>
      <c r="O373" s="90"/>
      <c r="P373" s="243">
        <f>O373*H373</f>
        <v>0</v>
      </c>
      <c r="Q373" s="243">
        <v>0</v>
      </c>
      <c r="R373" s="243">
        <f>Q373*H373</f>
        <v>0</v>
      </c>
      <c r="S373" s="243">
        <v>0.01</v>
      </c>
      <c r="T373" s="244">
        <f>S373*H373</f>
        <v>2.2751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45" t="s">
        <v>158</v>
      </c>
      <c r="AT373" s="245" t="s">
        <v>153</v>
      </c>
      <c r="AU373" s="245" t="s">
        <v>89</v>
      </c>
      <c r="AY373" s="16" t="s">
        <v>151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16" t="s">
        <v>21</v>
      </c>
      <c r="BK373" s="246">
        <f>ROUND(I373*H373,2)</f>
        <v>0</v>
      </c>
      <c r="BL373" s="16" t="s">
        <v>158</v>
      </c>
      <c r="BM373" s="245" t="s">
        <v>718</v>
      </c>
    </row>
    <row r="374" spans="1:51" s="13" customFormat="1" ht="12">
      <c r="A374" s="13"/>
      <c r="B374" s="247"/>
      <c r="C374" s="248"/>
      <c r="D374" s="249" t="s">
        <v>160</v>
      </c>
      <c r="E374" s="250" t="s">
        <v>1</v>
      </c>
      <c r="F374" s="251" t="s">
        <v>719</v>
      </c>
      <c r="G374" s="248"/>
      <c r="H374" s="252">
        <v>107.46</v>
      </c>
      <c r="I374" s="253"/>
      <c r="J374" s="248"/>
      <c r="K374" s="248"/>
      <c r="L374" s="254"/>
      <c r="M374" s="255"/>
      <c r="N374" s="256"/>
      <c r="O374" s="256"/>
      <c r="P374" s="256"/>
      <c r="Q374" s="256"/>
      <c r="R374" s="256"/>
      <c r="S374" s="256"/>
      <c r="T374" s="25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8" t="s">
        <v>160</v>
      </c>
      <c r="AU374" s="258" t="s">
        <v>89</v>
      </c>
      <c r="AV374" s="13" t="s">
        <v>89</v>
      </c>
      <c r="AW374" s="13" t="s">
        <v>36</v>
      </c>
      <c r="AX374" s="13" t="s">
        <v>80</v>
      </c>
      <c r="AY374" s="258" t="s">
        <v>151</v>
      </c>
    </row>
    <row r="375" spans="1:51" s="13" customFormat="1" ht="12">
      <c r="A375" s="13"/>
      <c r="B375" s="247"/>
      <c r="C375" s="248"/>
      <c r="D375" s="249" t="s">
        <v>160</v>
      </c>
      <c r="E375" s="250" t="s">
        <v>1</v>
      </c>
      <c r="F375" s="251" t="s">
        <v>720</v>
      </c>
      <c r="G375" s="248"/>
      <c r="H375" s="252">
        <v>120.05</v>
      </c>
      <c r="I375" s="253"/>
      <c r="J375" s="248"/>
      <c r="K375" s="248"/>
      <c r="L375" s="254"/>
      <c r="M375" s="255"/>
      <c r="N375" s="256"/>
      <c r="O375" s="256"/>
      <c r="P375" s="256"/>
      <c r="Q375" s="256"/>
      <c r="R375" s="256"/>
      <c r="S375" s="256"/>
      <c r="T375" s="25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8" t="s">
        <v>160</v>
      </c>
      <c r="AU375" s="258" t="s">
        <v>89</v>
      </c>
      <c r="AV375" s="13" t="s">
        <v>89</v>
      </c>
      <c r="AW375" s="13" t="s">
        <v>36</v>
      </c>
      <c r="AX375" s="13" t="s">
        <v>80</v>
      </c>
      <c r="AY375" s="258" t="s">
        <v>151</v>
      </c>
    </row>
    <row r="376" spans="1:51" s="14" customFormat="1" ht="12">
      <c r="A376" s="14"/>
      <c r="B376" s="269"/>
      <c r="C376" s="270"/>
      <c r="D376" s="249" t="s">
        <v>160</v>
      </c>
      <c r="E376" s="271" t="s">
        <v>1</v>
      </c>
      <c r="F376" s="272" t="s">
        <v>425</v>
      </c>
      <c r="G376" s="270"/>
      <c r="H376" s="273">
        <v>227.51</v>
      </c>
      <c r="I376" s="274"/>
      <c r="J376" s="270"/>
      <c r="K376" s="270"/>
      <c r="L376" s="275"/>
      <c r="M376" s="276"/>
      <c r="N376" s="277"/>
      <c r="O376" s="277"/>
      <c r="P376" s="277"/>
      <c r="Q376" s="277"/>
      <c r="R376" s="277"/>
      <c r="S376" s="277"/>
      <c r="T376" s="27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9" t="s">
        <v>160</v>
      </c>
      <c r="AU376" s="279" t="s">
        <v>89</v>
      </c>
      <c r="AV376" s="14" t="s">
        <v>158</v>
      </c>
      <c r="AW376" s="14" t="s">
        <v>36</v>
      </c>
      <c r="AX376" s="14" t="s">
        <v>21</v>
      </c>
      <c r="AY376" s="279" t="s">
        <v>151</v>
      </c>
    </row>
    <row r="377" spans="1:65" s="2" customFormat="1" ht="24" customHeight="1">
      <c r="A377" s="37"/>
      <c r="B377" s="38"/>
      <c r="C377" s="234" t="s">
        <v>721</v>
      </c>
      <c r="D377" s="234" t="s">
        <v>153</v>
      </c>
      <c r="E377" s="235" t="s">
        <v>722</v>
      </c>
      <c r="F377" s="236" t="s">
        <v>723</v>
      </c>
      <c r="G377" s="237" t="s">
        <v>200</v>
      </c>
      <c r="H377" s="238">
        <v>121.128</v>
      </c>
      <c r="I377" s="239"/>
      <c r="J377" s="240">
        <f>ROUND(I377*H377,2)</f>
        <v>0</v>
      </c>
      <c r="K377" s="236" t="s">
        <v>157</v>
      </c>
      <c r="L377" s="43"/>
      <c r="M377" s="241" t="s">
        <v>1</v>
      </c>
      <c r="N377" s="242" t="s">
        <v>45</v>
      </c>
      <c r="O377" s="90"/>
      <c r="P377" s="243">
        <f>O377*H377</f>
        <v>0</v>
      </c>
      <c r="Q377" s="243">
        <v>0</v>
      </c>
      <c r="R377" s="243">
        <f>Q377*H377</f>
        <v>0</v>
      </c>
      <c r="S377" s="243">
        <v>0.05</v>
      </c>
      <c r="T377" s="244">
        <f>S377*H377</f>
        <v>6.0564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45" t="s">
        <v>158</v>
      </c>
      <c r="AT377" s="245" t="s">
        <v>153</v>
      </c>
      <c r="AU377" s="245" t="s">
        <v>89</v>
      </c>
      <c r="AY377" s="16" t="s">
        <v>151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16" t="s">
        <v>21</v>
      </c>
      <c r="BK377" s="246">
        <f>ROUND(I377*H377,2)</f>
        <v>0</v>
      </c>
      <c r="BL377" s="16" t="s">
        <v>158</v>
      </c>
      <c r="BM377" s="245" t="s">
        <v>724</v>
      </c>
    </row>
    <row r="378" spans="1:51" s="13" customFormat="1" ht="12">
      <c r="A378" s="13"/>
      <c r="B378" s="247"/>
      <c r="C378" s="248"/>
      <c r="D378" s="249" t="s">
        <v>160</v>
      </c>
      <c r="E378" s="250" t="s">
        <v>1</v>
      </c>
      <c r="F378" s="251" t="s">
        <v>725</v>
      </c>
      <c r="G378" s="248"/>
      <c r="H378" s="252">
        <v>121.128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8" t="s">
        <v>160</v>
      </c>
      <c r="AU378" s="258" t="s">
        <v>89</v>
      </c>
      <c r="AV378" s="13" t="s">
        <v>89</v>
      </c>
      <c r="AW378" s="13" t="s">
        <v>36</v>
      </c>
      <c r="AX378" s="13" t="s">
        <v>21</v>
      </c>
      <c r="AY378" s="258" t="s">
        <v>151</v>
      </c>
    </row>
    <row r="379" spans="1:65" s="2" customFormat="1" ht="24" customHeight="1">
      <c r="A379" s="37"/>
      <c r="B379" s="38"/>
      <c r="C379" s="234" t="s">
        <v>726</v>
      </c>
      <c r="D379" s="234" t="s">
        <v>153</v>
      </c>
      <c r="E379" s="235" t="s">
        <v>727</v>
      </c>
      <c r="F379" s="236" t="s">
        <v>728</v>
      </c>
      <c r="G379" s="237" t="s">
        <v>200</v>
      </c>
      <c r="H379" s="238">
        <v>908.206</v>
      </c>
      <c r="I379" s="239"/>
      <c r="J379" s="240">
        <f>ROUND(I379*H379,2)</f>
        <v>0</v>
      </c>
      <c r="K379" s="236" t="s">
        <v>157</v>
      </c>
      <c r="L379" s="43"/>
      <c r="M379" s="241" t="s">
        <v>1</v>
      </c>
      <c r="N379" s="242" t="s">
        <v>45</v>
      </c>
      <c r="O379" s="90"/>
      <c r="P379" s="243">
        <f>O379*H379</f>
        <v>0</v>
      </c>
      <c r="Q379" s="243">
        <v>0</v>
      </c>
      <c r="R379" s="243">
        <f>Q379*H379</f>
        <v>0</v>
      </c>
      <c r="S379" s="243">
        <v>0.02</v>
      </c>
      <c r="T379" s="244">
        <f>S379*H379</f>
        <v>18.16412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45" t="s">
        <v>158</v>
      </c>
      <c r="AT379" s="245" t="s">
        <v>153</v>
      </c>
      <c r="AU379" s="245" t="s">
        <v>89</v>
      </c>
      <c r="AY379" s="16" t="s">
        <v>151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16" t="s">
        <v>21</v>
      </c>
      <c r="BK379" s="246">
        <f>ROUND(I379*H379,2)</f>
        <v>0</v>
      </c>
      <c r="BL379" s="16" t="s">
        <v>158</v>
      </c>
      <c r="BM379" s="245" t="s">
        <v>729</v>
      </c>
    </row>
    <row r="380" spans="1:51" s="13" customFormat="1" ht="12">
      <c r="A380" s="13"/>
      <c r="B380" s="247"/>
      <c r="C380" s="248"/>
      <c r="D380" s="249" t="s">
        <v>160</v>
      </c>
      <c r="E380" s="250" t="s">
        <v>1</v>
      </c>
      <c r="F380" s="251" t="s">
        <v>730</v>
      </c>
      <c r="G380" s="248"/>
      <c r="H380" s="252">
        <v>316.29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8" t="s">
        <v>160</v>
      </c>
      <c r="AU380" s="258" t="s">
        <v>89</v>
      </c>
      <c r="AV380" s="13" t="s">
        <v>89</v>
      </c>
      <c r="AW380" s="13" t="s">
        <v>36</v>
      </c>
      <c r="AX380" s="13" t="s">
        <v>80</v>
      </c>
      <c r="AY380" s="258" t="s">
        <v>151</v>
      </c>
    </row>
    <row r="381" spans="1:51" s="13" customFormat="1" ht="12">
      <c r="A381" s="13"/>
      <c r="B381" s="247"/>
      <c r="C381" s="248"/>
      <c r="D381" s="249" t="s">
        <v>160</v>
      </c>
      <c r="E381" s="250" t="s">
        <v>1</v>
      </c>
      <c r="F381" s="251" t="s">
        <v>731</v>
      </c>
      <c r="G381" s="248"/>
      <c r="H381" s="252">
        <v>288.12</v>
      </c>
      <c r="I381" s="253"/>
      <c r="J381" s="248"/>
      <c r="K381" s="248"/>
      <c r="L381" s="254"/>
      <c r="M381" s="255"/>
      <c r="N381" s="256"/>
      <c r="O381" s="256"/>
      <c r="P381" s="256"/>
      <c r="Q381" s="256"/>
      <c r="R381" s="256"/>
      <c r="S381" s="256"/>
      <c r="T381" s="25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8" t="s">
        <v>160</v>
      </c>
      <c r="AU381" s="258" t="s">
        <v>89</v>
      </c>
      <c r="AV381" s="13" t="s">
        <v>89</v>
      </c>
      <c r="AW381" s="13" t="s">
        <v>36</v>
      </c>
      <c r="AX381" s="13" t="s">
        <v>80</v>
      </c>
      <c r="AY381" s="258" t="s">
        <v>151</v>
      </c>
    </row>
    <row r="382" spans="1:51" s="13" customFormat="1" ht="12">
      <c r="A382" s="13"/>
      <c r="B382" s="247"/>
      <c r="C382" s="248"/>
      <c r="D382" s="249" t="s">
        <v>160</v>
      </c>
      <c r="E382" s="250" t="s">
        <v>1</v>
      </c>
      <c r="F382" s="251" t="s">
        <v>732</v>
      </c>
      <c r="G382" s="248"/>
      <c r="H382" s="252">
        <v>279.396</v>
      </c>
      <c r="I382" s="253"/>
      <c r="J382" s="248"/>
      <c r="K382" s="248"/>
      <c r="L382" s="254"/>
      <c r="M382" s="255"/>
      <c r="N382" s="256"/>
      <c r="O382" s="256"/>
      <c r="P382" s="256"/>
      <c r="Q382" s="256"/>
      <c r="R382" s="256"/>
      <c r="S382" s="256"/>
      <c r="T382" s="25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8" t="s">
        <v>160</v>
      </c>
      <c r="AU382" s="258" t="s">
        <v>89</v>
      </c>
      <c r="AV382" s="13" t="s">
        <v>89</v>
      </c>
      <c r="AW382" s="13" t="s">
        <v>36</v>
      </c>
      <c r="AX382" s="13" t="s">
        <v>80</v>
      </c>
      <c r="AY382" s="258" t="s">
        <v>151</v>
      </c>
    </row>
    <row r="383" spans="1:51" s="13" customFormat="1" ht="12">
      <c r="A383" s="13"/>
      <c r="B383" s="247"/>
      <c r="C383" s="248"/>
      <c r="D383" s="249" t="s">
        <v>160</v>
      </c>
      <c r="E383" s="250" t="s">
        <v>1</v>
      </c>
      <c r="F383" s="251" t="s">
        <v>733</v>
      </c>
      <c r="G383" s="248"/>
      <c r="H383" s="252">
        <v>24.4</v>
      </c>
      <c r="I383" s="253"/>
      <c r="J383" s="248"/>
      <c r="K383" s="248"/>
      <c r="L383" s="254"/>
      <c r="M383" s="255"/>
      <c r="N383" s="256"/>
      <c r="O383" s="256"/>
      <c r="P383" s="256"/>
      <c r="Q383" s="256"/>
      <c r="R383" s="256"/>
      <c r="S383" s="256"/>
      <c r="T383" s="25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8" t="s">
        <v>160</v>
      </c>
      <c r="AU383" s="258" t="s">
        <v>89</v>
      </c>
      <c r="AV383" s="13" t="s">
        <v>89</v>
      </c>
      <c r="AW383" s="13" t="s">
        <v>36</v>
      </c>
      <c r="AX383" s="13" t="s">
        <v>80</v>
      </c>
      <c r="AY383" s="258" t="s">
        <v>151</v>
      </c>
    </row>
    <row r="384" spans="1:51" s="14" customFormat="1" ht="12">
      <c r="A384" s="14"/>
      <c r="B384" s="269"/>
      <c r="C384" s="270"/>
      <c r="D384" s="249" t="s">
        <v>160</v>
      </c>
      <c r="E384" s="271" t="s">
        <v>1</v>
      </c>
      <c r="F384" s="272" t="s">
        <v>425</v>
      </c>
      <c r="G384" s="270"/>
      <c r="H384" s="273">
        <v>908.206</v>
      </c>
      <c r="I384" s="274"/>
      <c r="J384" s="270"/>
      <c r="K384" s="270"/>
      <c r="L384" s="275"/>
      <c r="M384" s="276"/>
      <c r="N384" s="277"/>
      <c r="O384" s="277"/>
      <c r="P384" s="277"/>
      <c r="Q384" s="277"/>
      <c r="R384" s="277"/>
      <c r="S384" s="277"/>
      <c r="T384" s="27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9" t="s">
        <v>160</v>
      </c>
      <c r="AU384" s="279" t="s">
        <v>89</v>
      </c>
      <c r="AV384" s="14" t="s">
        <v>158</v>
      </c>
      <c r="AW384" s="14" t="s">
        <v>36</v>
      </c>
      <c r="AX384" s="14" t="s">
        <v>21</v>
      </c>
      <c r="AY384" s="279" t="s">
        <v>151</v>
      </c>
    </row>
    <row r="385" spans="1:65" s="2" customFormat="1" ht="24" customHeight="1">
      <c r="A385" s="37"/>
      <c r="B385" s="38"/>
      <c r="C385" s="234" t="s">
        <v>734</v>
      </c>
      <c r="D385" s="234" t="s">
        <v>153</v>
      </c>
      <c r="E385" s="235" t="s">
        <v>735</v>
      </c>
      <c r="F385" s="236" t="s">
        <v>736</v>
      </c>
      <c r="G385" s="237" t="s">
        <v>200</v>
      </c>
      <c r="H385" s="238">
        <v>32.2</v>
      </c>
      <c r="I385" s="239"/>
      <c r="J385" s="240">
        <f>ROUND(I385*H385,2)</f>
        <v>0</v>
      </c>
      <c r="K385" s="236" t="s">
        <v>157</v>
      </c>
      <c r="L385" s="43"/>
      <c r="M385" s="241" t="s">
        <v>1</v>
      </c>
      <c r="N385" s="242" t="s">
        <v>45</v>
      </c>
      <c r="O385" s="90"/>
      <c r="P385" s="243">
        <f>O385*H385</f>
        <v>0</v>
      </c>
      <c r="Q385" s="243">
        <v>0</v>
      </c>
      <c r="R385" s="243">
        <f>Q385*H385</f>
        <v>0</v>
      </c>
      <c r="S385" s="243">
        <v>0.068</v>
      </c>
      <c r="T385" s="244">
        <f>S385*H385</f>
        <v>2.1896000000000004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45" t="s">
        <v>158</v>
      </c>
      <c r="AT385" s="245" t="s">
        <v>153</v>
      </c>
      <c r="AU385" s="245" t="s">
        <v>89</v>
      </c>
      <c r="AY385" s="16" t="s">
        <v>151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16" t="s">
        <v>21</v>
      </c>
      <c r="BK385" s="246">
        <f>ROUND(I385*H385,2)</f>
        <v>0</v>
      </c>
      <c r="BL385" s="16" t="s">
        <v>158</v>
      </c>
      <c r="BM385" s="245" t="s">
        <v>737</v>
      </c>
    </row>
    <row r="386" spans="1:51" s="13" customFormat="1" ht="12">
      <c r="A386" s="13"/>
      <c r="B386" s="247"/>
      <c r="C386" s="248"/>
      <c r="D386" s="249" t="s">
        <v>160</v>
      </c>
      <c r="E386" s="250" t="s">
        <v>1</v>
      </c>
      <c r="F386" s="251" t="s">
        <v>738</v>
      </c>
      <c r="G386" s="248"/>
      <c r="H386" s="252">
        <v>32.2</v>
      </c>
      <c r="I386" s="253"/>
      <c r="J386" s="248"/>
      <c r="K386" s="248"/>
      <c r="L386" s="254"/>
      <c r="M386" s="255"/>
      <c r="N386" s="256"/>
      <c r="O386" s="256"/>
      <c r="P386" s="256"/>
      <c r="Q386" s="256"/>
      <c r="R386" s="256"/>
      <c r="S386" s="256"/>
      <c r="T386" s="25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8" t="s">
        <v>160</v>
      </c>
      <c r="AU386" s="258" t="s">
        <v>89</v>
      </c>
      <c r="AV386" s="13" t="s">
        <v>89</v>
      </c>
      <c r="AW386" s="13" t="s">
        <v>36</v>
      </c>
      <c r="AX386" s="13" t="s">
        <v>21</v>
      </c>
      <c r="AY386" s="258" t="s">
        <v>151</v>
      </c>
    </row>
    <row r="387" spans="1:63" s="12" customFormat="1" ht="22.8" customHeight="1">
      <c r="A387" s="12"/>
      <c r="B387" s="218"/>
      <c r="C387" s="219"/>
      <c r="D387" s="220" t="s">
        <v>79</v>
      </c>
      <c r="E387" s="232" t="s">
        <v>739</v>
      </c>
      <c r="F387" s="232" t="s">
        <v>740</v>
      </c>
      <c r="G387" s="219"/>
      <c r="H387" s="219"/>
      <c r="I387" s="222"/>
      <c r="J387" s="233">
        <f>BK387</f>
        <v>0</v>
      </c>
      <c r="K387" s="219"/>
      <c r="L387" s="224"/>
      <c r="M387" s="225"/>
      <c r="N387" s="226"/>
      <c r="O387" s="226"/>
      <c r="P387" s="227">
        <f>SUM(P388:P392)</f>
        <v>0</v>
      </c>
      <c r="Q387" s="226"/>
      <c r="R387" s="227">
        <f>SUM(R388:R392)</f>
        <v>0</v>
      </c>
      <c r="S387" s="226"/>
      <c r="T387" s="228">
        <f>SUM(T388:T392)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29" t="s">
        <v>21</v>
      </c>
      <c r="AT387" s="230" t="s">
        <v>79</v>
      </c>
      <c r="AU387" s="230" t="s">
        <v>21</v>
      </c>
      <c r="AY387" s="229" t="s">
        <v>151</v>
      </c>
      <c r="BK387" s="231">
        <f>SUM(BK388:BK392)</f>
        <v>0</v>
      </c>
    </row>
    <row r="388" spans="1:65" s="2" customFormat="1" ht="24" customHeight="1">
      <c r="A388" s="37"/>
      <c r="B388" s="38"/>
      <c r="C388" s="234" t="s">
        <v>741</v>
      </c>
      <c r="D388" s="234" t="s">
        <v>153</v>
      </c>
      <c r="E388" s="235" t="s">
        <v>742</v>
      </c>
      <c r="F388" s="236" t="s">
        <v>743</v>
      </c>
      <c r="G388" s="237" t="s">
        <v>191</v>
      </c>
      <c r="H388" s="238">
        <v>206.81</v>
      </c>
      <c r="I388" s="239"/>
      <c r="J388" s="240">
        <f>ROUND(I388*H388,2)</f>
        <v>0</v>
      </c>
      <c r="K388" s="236" t="s">
        <v>157</v>
      </c>
      <c r="L388" s="43"/>
      <c r="M388" s="241" t="s">
        <v>1</v>
      </c>
      <c r="N388" s="242" t="s">
        <v>45</v>
      </c>
      <c r="O388" s="90"/>
      <c r="P388" s="243">
        <f>O388*H388</f>
        <v>0</v>
      </c>
      <c r="Q388" s="243">
        <v>0</v>
      </c>
      <c r="R388" s="243">
        <f>Q388*H388</f>
        <v>0</v>
      </c>
      <c r="S388" s="243">
        <v>0</v>
      </c>
      <c r="T388" s="24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45" t="s">
        <v>158</v>
      </c>
      <c r="AT388" s="245" t="s">
        <v>153</v>
      </c>
      <c r="AU388" s="245" t="s">
        <v>89</v>
      </c>
      <c r="AY388" s="16" t="s">
        <v>151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16" t="s">
        <v>21</v>
      </c>
      <c r="BK388" s="246">
        <f>ROUND(I388*H388,2)</f>
        <v>0</v>
      </c>
      <c r="BL388" s="16" t="s">
        <v>158</v>
      </c>
      <c r="BM388" s="245" t="s">
        <v>744</v>
      </c>
    </row>
    <row r="389" spans="1:65" s="2" customFormat="1" ht="24" customHeight="1">
      <c r="A389" s="37"/>
      <c r="B389" s="38"/>
      <c r="C389" s="234" t="s">
        <v>745</v>
      </c>
      <c r="D389" s="234" t="s">
        <v>153</v>
      </c>
      <c r="E389" s="235" t="s">
        <v>746</v>
      </c>
      <c r="F389" s="236" t="s">
        <v>747</v>
      </c>
      <c r="G389" s="237" t="s">
        <v>191</v>
      </c>
      <c r="H389" s="238">
        <v>206.81</v>
      </c>
      <c r="I389" s="239"/>
      <c r="J389" s="240">
        <f>ROUND(I389*H389,2)</f>
        <v>0</v>
      </c>
      <c r="K389" s="236" t="s">
        <v>157</v>
      </c>
      <c r="L389" s="43"/>
      <c r="M389" s="241" t="s">
        <v>1</v>
      </c>
      <c r="N389" s="242" t="s">
        <v>45</v>
      </c>
      <c r="O389" s="90"/>
      <c r="P389" s="243">
        <f>O389*H389</f>
        <v>0</v>
      </c>
      <c r="Q389" s="243">
        <v>0</v>
      </c>
      <c r="R389" s="243">
        <f>Q389*H389</f>
        <v>0</v>
      </c>
      <c r="S389" s="243">
        <v>0</v>
      </c>
      <c r="T389" s="244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45" t="s">
        <v>158</v>
      </c>
      <c r="AT389" s="245" t="s">
        <v>153</v>
      </c>
      <c r="AU389" s="245" t="s">
        <v>89</v>
      </c>
      <c r="AY389" s="16" t="s">
        <v>151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16" t="s">
        <v>21</v>
      </c>
      <c r="BK389" s="246">
        <f>ROUND(I389*H389,2)</f>
        <v>0</v>
      </c>
      <c r="BL389" s="16" t="s">
        <v>158</v>
      </c>
      <c r="BM389" s="245" t="s">
        <v>748</v>
      </c>
    </row>
    <row r="390" spans="1:65" s="2" customFormat="1" ht="24" customHeight="1">
      <c r="A390" s="37"/>
      <c r="B390" s="38"/>
      <c r="C390" s="234" t="s">
        <v>749</v>
      </c>
      <c r="D390" s="234" t="s">
        <v>153</v>
      </c>
      <c r="E390" s="235" t="s">
        <v>750</v>
      </c>
      <c r="F390" s="236" t="s">
        <v>751</v>
      </c>
      <c r="G390" s="237" t="s">
        <v>191</v>
      </c>
      <c r="H390" s="238">
        <v>1799.046</v>
      </c>
      <c r="I390" s="239"/>
      <c r="J390" s="240">
        <f>ROUND(I390*H390,2)</f>
        <v>0</v>
      </c>
      <c r="K390" s="236" t="s">
        <v>157</v>
      </c>
      <c r="L390" s="43"/>
      <c r="M390" s="241" t="s">
        <v>1</v>
      </c>
      <c r="N390" s="242" t="s">
        <v>45</v>
      </c>
      <c r="O390" s="90"/>
      <c r="P390" s="243">
        <f>O390*H390</f>
        <v>0</v>
      </c>
      <c r="Q390" s="243">
        <v>0</v>
      </c>
      <c r="R390" s="243">
        <f>Q390*H390</f>
        <v>0</v>
      </c>
      <c r="S390" s="243">
        <v>0</v>
      </c>
      <c r="T390" s="244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45" t="s">
        <v>158</v>
      </c>
      <c r="AT390" s="245" t="s">
        <v>153</v>
      </c>
      <c r="AU390" s="245" t="s">
        <v>89</v>
      </c>
      <c r="AY390" s="16" t="s">
        <v>151</v>
      </c>
      <c r="BE390" s="246">
        <f>IF(N390="základní",J390,0)</f>
        <v>0</v>
      </c>
      <c r="BF390" s="246">
        <f>IF(N390="snížená",J390,0)</f>
        <v>0</v>
      </c>
      <c r="BG390" s="246">
        <f>IF(N390="zákl. přenesená",J390,0)</f>
        <v>0</v>
      </c>
      <c r="BH390" s="246">
        <f>IF(N390="sníž. přenesená",J390,0)</f>
        <v>0</v>
      </c>
      <c r="BI390" s="246">
        <f>IF(N390="nulová",J390,0)</f>
        <v>0</v>
      </c>
      <c r="BJ390" s="16" t="s">
        <v>21</v>
      </c>
      <c r="BK390" s="246">
        <f>ROUND(I390*H390,2)</f>
        <v>0</v>
      </c>
      <c r="BL390" s="16" t="s">
        <v>158</v>
      </c>
      <c r="BM390" s="245" t="s">
        <v>752</v>
      </c>
    </row>
    <row r="391" spans="1:51" s="13" customFormat="1" ht="12">
      <c r="A391" s="13"/>
      <c r="B391" s="247"/>
      <c r="C391" s="248"/>
      <c r="D391" s="249" t="s">
        <v>160</v>
      </c>
      <c r="E391" s="250" t="s">
        <v>1</v>
      </c>
      <c r="F391" s="251" t="s">
        <v>753</v>
      </c>
      <c r="G391" s="248"/>
      <c r="H391" s="252">
        <v>1799.046</v>
      </c>
      <c r="I391" s="253"/>
      <c r="J391" s="248"/>
      <c r="K391" s="248"/>
      <c r="L391" s="254"/>
      <c r="M391" s="255"/>
      <c r="N391" s="256"/>
      <c r="O391" s="256"/>
      <c r="P391" s="256"/>
      <c r="Q391" s="256"/>
      <c r="R391" s="256"/>
      <c r="S391" s="256"/>
      <c r="T391" s="25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8" t="s">
        <v>160</v>
      </c>
      <c r="AU391" s="258" t="s">
        <v>89</v>
      </c>
      <c r="AV391" s="13" t="s">
        <v>89</v>
      </c>
      <c r="AW391" s="13" t="s">
        <v>36</v>
      </c>
      <c r="AX391" s="13" t="s">
        <v>21</v>
      </c>
      <c r="AY391" s="258" t="s">
        <v>151</v>
      </c>
    </row>
    <row r="392" spans="1:65" s="2" customFormat="1" ht="24" customHeight="1">
      <c r="A392" s="37"/>
      <c r="B392" s="38"/>
      <c r="C392" s="234" t="s">
        <v>754</v>
      </c>
      <c r="D392" s="234" t="s">
        <v>153</v>
      </c>
      <c r="E392" s="235" t="s">
        <v>755</v>
      </c>
      <c r="F392" s="236" t="s">
        <v>756</v>
      </c>
      <c r="G392" s="237" t="s">
        <v>191</v>
      </c>
      <c r="H392" s="238">
        <v>206.81</v>
      </c>
      <c r="I392" s="239"/>
      <c r="J392" s="240">
        <f>ROUND(I392*H392,2)</f>
        <v>0</v>
      </c>
      <c r="K392" s="236" t="s">
        <v>157</v>
      </c>
      <c r="L392" s="43"/>
      <c r="M392" s="241" t="s">
        <v>1</v>
      </c>
      <c r="N392" s="242" t="s">
        <v>45</v>
      </c>
      <c r="O392" s="90"/>
      <c r="P392" s="243">
        <f>O392*H392</f>
        <v>0</v>
      </c>
      <c r="Q392" s="243">
        <v>0</v>
      </c>
      <c r="R392" s="243">
        <f>Q392*H392</f>
        <v>0</v>
      </c>
      <c r="S392" s="243">
        <v>0</v>
      </c>
      <c r="T392" s="244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45" t="s">
        <v>158</v>
      </c>
      <c r="AT392" s="245" t="s">
        <v>153</v>
      </c>
      <c r="AU392" s="245" t="s">
        <v>89</v>
      </c>
      <c r="AY392" s="16" t="s">
        <v>151</v>
      </c>
      <c r="BE392" s="246">
        <f>IF(N392="základní",J392,0)</f>
        <v>0</v>
      </c>
      <c r="BF392" s="246">
        <f>IF(N392="snížená",J392,0)</f>
        <v>0</v>
      </c>
      <c r="BG392" s="246">
        <f>IF(N392="zákl. přenesená",J392,0)</f>
        <v>0</v>
      </c>
      <c r="BH392" s="246">
        <f>IF(N392="sníž. přenesená",J392,0)</f>
        <v>0</v>
      </c>
      <c r="BI392" s="246">
        <f>IF(N392="nulová",J392,0)</f>
        <v>0</v>
      </c>
      <c r="BJ392" s="16" t="s">
        <v>21</v>
      </c>
      <c r="BK392" s="246">
        <f>ROUND(I392*H392,2)</f>
        <v>0</v>
      </c>
      <c r="BL392" s="16" t="s">
        <v>158</v>
      </c>
      <c r="BM392" s="245" t="s">
        <v>757</v>
      </c>
    </row>
    <row r="393" spans="1:63" s="12" customFormat="1" ht="22.8" customHeight="1">
      <c r="A393" s="12"/>
      <c r="B393" s="218"/>
      <c r="C393" s="219"/>
      <c r="D393" s="220" t="s">
        <v>79</v>
      </c>
      <c r="E393" s="232" t="s">
        <v>758</v>
      </c>
      <c r="F393" s="232" t="s">
        <v>759</v>
      </c>
      <c r="G393" s="219"/>
      <c r="H393" s="219"/>
      <c r="I393" s="222"/>
      <c r="J393" s="233">
        <f>BK393</f>
        <v>0</v>
      </c>
      <c r="K393" s="219"/>
      <c r="L393" s="224"/>
      <c r="M393" s="225"/>
      <c r="N393" s="226"/>
      <c r="O393" s="226"/>
      <c r="P393" s="227">
        <f>P394</f>
        <v>0</v>
      </c>
      <c r="Q393" s="226"/>
      <c r="R393" s="227">
        <f>R394</f>
        <v>0</v>
      </c>
      <c r="S393" s="226"/>
      <c r="T393" s="228">
        <f>T394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29" t="s">
        <v>21</v>
      </c>
      <c r="AT393" s="230" t="s">
        <v>79</v>
      </c>
      <c r="AU393" s="230" t="s">
        <v>21</v>
      </c>
      <c r="AY393" s="229" t="s">
        <v>151</v>
      </c>
      <c r="BK393" s="231">
        <f>BK394</f>
        <v>0</v>
      </c>
    </row>
    <row r="394" spans="1:65" s="2" customFormat="1" ht="16.5" customHeight="1">
      <c r="A394" s="37"/>
      <c r="B394" s="38"/>
      <c r="C394" s="234" t="s">
        <v>760</v>
      </c>
      <c r="D394" s="234" t="s">
        <v>153</v>
      </c>
      <c r="E394" s="235" t="s">
        <v>761</v>
      </c>
      <c r="F394" s="236" t="s">
        <v>762</v>
      </c>
      <c r="G394" s="237" t="s">
        <v>191</v>
      </c>
      <c r="H394" s="238">
        <v>304.004</v>
      </c>
      <c r="I394" s="239"/>
      <c r="J394" s="240">
        <f>ROUND(I394*H394,2)</f>
        <v>0</v>
      </c>
      <c r="K394" s="236" t="s">
        <v>157</v>
      </c>
      <c r="L394" s="43"/>
      <c r="M394" s="241" t="s">
        <v>1</v>
      </c>
      <c r="N394" s="242" t="s">
        <v>45</v>
      </c>
      <c r="O394" s="90"/>
      <c r="P394" s="243">
        <f>O394*H394</f>
        <v>0</v>
      </c>
      <c r="Q394" s="243">
        <v>0</v>
      </c>
      <c r="R394" s="243">
        <f>Q394*H394</f>
        <v>0</v>
      </c>
      <c r="S394" s="243">
        <v>0</v>
      </c>
      <c r="T394" s="244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45" t="s">
        <v>158</v>
      </c>
      <c r="AT394" s="245" t="s">
        <v>153</v>
      </c>
      <c r="AU394" s="245" t="s">
        <v>89</v>
      </c>
      <c r="AY394" s="16" t="s">
        <v>151</v>
      </c>
      <c r="BE394" s="246">
        <f>IF(N394="základní",J394,0)</f>
        <v>0</v>
      </c>
      <c r="BF394" s="246">
        <f>IF(N394="snížená",J394,0)</f>
        <v>0</v>
      </c>
      <c r="BG394" s="246">
        <f>IF(N394="zákl. přenesená",J394,0)</f>
        <v>0</v>
      </c>
      <c r="BH394" s="246">
        <f>IF(N394="sníž. přenesená",J394,0)</f>
        <v>0</v>
      </c>
      <c r="BI394" s="246">
        <f>IF(N394="nulová",J394,0)</f>
        <v>0</v>
      </c>
      <c r="BJ394" s="16" t="s">
        <v>21</v>
      </c>
      <c r="BK394" s="246">
        <f>ROUND(I394*H394,2)</f>
        <v>0</v>
      </c>
      <c r="BL394" s="16" t="s">
        <v>158</v>
      </c>
      <c r="BM394" s="245" t="s">
        <v>763</v>
      </c>
    </row>
    <row r="395" spans="1:63" s="12" customFormat="1" ht="25.9" customHeight="1">
      <c r="A395" s="12"/>
      <c r="B395" s="218"/>
      <c r="C395" s="219"/>
      <c r="D395" s="220" t="s">
        <v>79</v>
      </c>
      <c r="E395" s="221" t="s">
        <v>764</v>
      </c>
      <c r="F395" s="221" t="s">
        <v>765</v>
      </c>
      <c r="G395" s="219"/>
      <c r="H395" s="219"/>
      <c r="I395" s="222"/>
      <c r="J395" s="223">
        <f>BK395</f>
        <v>0</v>
      </c>
      <c r="K395" s="219"/>
      <c r="L395" s="224"/>
      <c r="M395" s="225"/>
      <c r="N395" s="226"/>
      <c r="O395" s="226"/>
      <c r="P395" s="227">
        <f>P396+P419+P434+P436+P438+P487+P503+P539+P555+P610+P649+P670+P678+P699+P705+P715+P726</f>
        <v>0</v>
      </c>
      <c r="Q395" s="226"/>
      <c r="R395" s="227">
        <f>R396+R419+R434+R436+R438+R487+R503+R539+R555+R610+R649+R670+R678+R699+R705+R715+R726</f>
        <v>37.21835291000001</v>
      </c>
      <c r="S395" s="226"/>
      <c r="T395" s="228">
        <f>T396+T419+T434+T436+T438+T487+T503+T539+T555+T610+T649+T670+T678+T699+T705+T715+T726</f>
        <v>31.03906836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29" t="s">
        <v>89</v>
      </c>
      <c r="AT395" s="230" t="s">
        <v>79</v>
      </c>
      <c r="AU395" s="230" t="s">
        <v>80</v>
      </c>
      <c r="AY395" s="229" t="s">
        <v>151</v>
      </c>
      <c r="BK395" s="231">
        <f>BK396+BK419+BK434+BK436+BK438+BK487+BK503+BK539+BK555+BK610+BK649+BK670+BK678+BK699+BK705+BK715+BK726</f>
        <v>0</v>
      </c>
    </row>
    <row r="396" spans="1:63" s="12" customFormat="1" ht="22.8" customHeight="1">
      <c r="A396" s="12"/>
      <c r="B396" s="218"/>
      <c r="C396" s="219"/>
      <c r="D396" s="220" t="s">
        <v>79</v>
      </c>
      <c r="E396" s="232" t="s">
        <v>766</v>
      </c>
      <c r="F396" s="232" t="s">
        <v>767</v>
      </c>
      <c r="G396" s="219"/>
      <c r="H396" s="219"/>
      <c r="I396" s="222"/>
      <c r="J396" s="233">
        <f>BK396</f>
        <v>0</v>
      </c>
      <c r="K396" s="219"/>
      <c r="L396" s="224"/>
      <c r="M396" s="225"/>
      <c r="N396" s="226"/>
      <c r="O396" s="226"/>
      <c r="P396" s="227">
        <f>SUM(P397:P418)</f>
        <v>0</v>
      </c>
      <c r="Q396" s="226"/>
      <c r="R396" s="227">
        <f>SUM(R397:R418)</f>
        <v>1.4052168200000001</v>
      </c>
      <c r="S396" s="226"/>
      <c r="T396" s="228">
        <f>SUM(T397:T418)</f>
        <v>0.42984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29" t="s">
        <v>89</v>
      </c>
      <c r="AT396" s="230" t="s">
        <v>79</v>
      </c>
      <c r="AU396" s="230" t="s">
        <v>21</v>
      </c>
      <c r="AY396" s="229" t="s">
        <v>151</v>
      </c>
      <c r="BK396" s="231">
        <f>SUM(BK397:BK418)</f>
        <v>0</v>
      </c>
    </row>
    <row r="397" spans="1:65" s="2" customFormat="1" ht="24" customHeight="1">
      <c r="A397" s="37"/>
      <c r="B397" s="38"/>
      <c r="C397" s="234" t="s">
        <v>768</v>
      </c>
      <c r="D397" s="234" t="s">
        <v>153</v>
      </c>
      <c r="E397" s="235" t="s">
        <v>769</v>
      </c>
      <c r="F397" s="236" t="s">
        <v>770</v>
      </c>
      <c r="G397" s="237" t="s">
        <v>200</v>
      </c>
      <c r="H397" s="238">
        <v>111.529</v>
      </c>
      <c r="I397" s="239"/>
      <c r="J397" s="240">
        <f>ROUND(I397*H397,2)</f>
        <v>0</v>
      </c>
      <c r="K397" s="236" t="s">
        <v>157</v>
      </c>
      <c r="L397" s="43"/>
      <c r="M397" s="241" t="s">
        <v>1</v>
      </c>
      <c r="N397" s="242" t="s">
        <v>45</v>
      </c>
      <c r="O397" s="90"/>
      <c r="P397" s="243">
        <f>O397*H397</f>
        <v>0</v>
      </c>
      <c r="Q397" s="243">
        <v>0</v>
      </c>
      <c r="R397" s="243">
        <f>Q397*H397</f>
        <v>0</v>
      </c>
      <c r="S397" s="243">
        <v>0</v>
      </c>
      <c r="T397" s="244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45" t="s">
        <v>228</v>
      </c>
      <c r="AT397" s="245" t="s">
        <v>153</v>
      </c>
      <c r="AU397" s="245" t="s">
        <v>89</v>
      </c>
      <c r="AY397" s="16" t="s">
        <v>151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16" t="s">
        <v>21</v>
      </c>
      <c r="BK397" s="246">
        <f>ROUND(I397*H397,2)</f>
        <v>0</v>
      </c>
      <c r="BL397" s="16" t="s">
        <v>228</v>
      </c>
      <c r="BM397" s="245" t="s">
        <v>771</v>
      </c>
    </row>
    <row r="398" spans="1:51" s="13" customFormat="1" ht="12">
      <c r="A398" s="13"/>
      <c r="B398" s="247"/>
      <c r="C398" s="248"/>
      <c r="D398" s="249" t="s">
        <v>160</v>
      </c>
      <c r="E398" s="250" t="s">
        <v>1</v>
      </c>
      <c r="F398" s="251" t="s">
        <v>772</v>
      </c>
      <c r="G398" s="248"/>
      <c r="H398" s="252">
        <v>111.529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8" t="s">
        <v>160</v>
      </c>
      <c r="AU398" s="258" t="s">
        <v>89</v>
      </c>
      <c r="AV398" s="13" t="s">
        <v>89</v>
      </c>
      <c r="AW398" s="13" t="s">
        <v>36</v>
      </c>
      <c r="AX398" s="13" t="s">
        <v>21</v>
      </c>
      <c r="AY398" s="258" t="s">
        <v>151</v>
      </c>
    </row>
    <row r="399" spans="1:65" s="2" customFormat="1" ht="16.5" customHeight="1">
      <c r="A399" s="37"/>
      <c r="B399" s="38"/>
      <c r="C399" s="259" t="s">
        <v>773</v>
      </c>
      <c r="D399" s="259" t="s">
        <v>384</v>
      </c>
      <c r="E399" s="260" t="s">
        <v>774</v>
      </c>
      <c r="F399" s="261" t="s">
        <v>775</v>
      </c>
      <c r="G399" s="262" t="s">
        <v>191</v>
      </c>
      <c r="H399" s="263">
        <v>0.033</v>
      </c>
      <c r="I399" s="264"/>
      <c r="J399" s="265">
        <f>ROUND(I399*H399,2)</f>
        <v>0</v>
      </c>
      <c r="K399" s="261" t="s">
        <v>157</v>
      </c>
      <c r="L399" s="266"/>
      <c r="M399" s="267" t="s">
        <v>1</v>
      </c>
      <c r="N399" s="268" t="s">
        <v>45</v>
      </c>
      <c r="O399" s="90"/>
      <c r="P399" s="243">
        <f>O399*H399</f>
        <v>0</v>
      </c>
      <c r="Q399" s="243">
        <v>1</v>
      </c>
      <c r="R399" s="243">
        <f>Q399*H399</f>
        <v>0.033</v>
      </c>
      <c r="S399" s="243">
        <v>0</v>
      </c>
      <c r="T399" s="244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45" t="s">
        <v>301</v>
      </c>
      <c r="AT399" s="245" t="s">
        <v>384</v>
      </c>
      <c r="AU399" s="245" t="s">
        <v>89</v>
      </c>
      <c r="AY399" s="16" t="s">
        <v>151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16" t="s">
        <v>21</v>
      </c>
      <c r="BK399" s="246">
        <f>ROUND(I399*H399,2)</f>
        <v>0</v>
      </c>
      <c r="BL399" s="16" t="s">
        <v>228</v>
      </c>
      <c r="BM399" s="245" t="s">
        <v>776</v>
      </c>
    </row>
    <row r="400" spans="1:51" s="13" customFormat="1" ht="12">
      <c r="A400" s="13"/>
      <c r="B400" s="247"/>
      <c r="C400" s="248"/>
      <c r="D400" s="249" t="s">
        <v>160</v>
      </c>
      <c r="E400" s="248"/>
      <c r="F400" s="251" t="s">
        <v>777</v>
      </c>
      <c r="G400" s="248"/>
      <c r="H400" s="252">
        <v>0.033</v>
      </c>
      <c r="I400" s="253"/>
      <c r="J400" s="248"/>
      <c r="K400" s="248"/>
      <c r="L400" s="254"/>
      <c r="M400" s="255"/>
      <c r="N400" s="256"/>
      <c r="O400" s="256"/>
      <c r="P400" s="256"/>
      <c r="Q400" s="256"/>
      <c r="R400" s="256"/>
      <c r="S400" s="256"/>
      <c r="T400" s="25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8" t="s">
        <v>160</v>
      </c>
      <c r="AU400" s="258" t="s">
        <v>89</v>
      </c>
      <c r="AV400" s="13" t="s">
        <v>89</v>
      </c>
      <c r="AW400" s="13" t="s">
        <v>4</v>
      </c>
      <c r="AX400" s="13" t="s">
        <v>21</v>
      </c>
      <c r="AY400" s="258" t="s">
        <v>151</v>
      </c>
    </row>
    <row r="401" spans="1:65" s="2" customFormat="1" ht="24" customHeight="1">
      <c r="A401" s="37"/>
      <c r="B401" s="38"/>
      <c r="C401" s="234" t="s">
        <v>778</v>
      </c>
      <c r="D401" s="234" t="s">
        <v>153</v>
      </c>
      <c r="E401" s="235" t="s">
        <v>779</v>
      </c>
      <c r="F401" s="236" t="s">
        <v>780</v>
      </c>
      <c r="G401" s="237" t="s">
        <v>200</v>
      </c>
      <c r="H401" s="238">
        <v>82.96</v>
      </c>
      <c r="I401" s="239"/>
      <c r="J401" s="240">
        <f>ROUND(I401*H401,2)</f>
        <v>0</v>
      </c>
      <c r="K401" s="236" t="s">
        <v>157</v>
      </c>
      <c r="L401" s="43"/>
      <c r="M401" s="241" t="s">
        <v>1</v>
      </c>
      <c r="N401" s="242" t="s">
        <v>45</v>
      </c>
      <c r="O401" s="90"/>
      <c r="P401" s="243">
        <f>O401*H401</f>
        <v>0</v>
      </c>
      <c r="Q401" s="243">
        <v>0</v>
      </c>
      <c r="R401" s="243">
        <f>Q401*H401</f>
        <v>0</v>
      </c>
      <c r="S401" s="243">
        <v>0</v>
      </c>
      <c r="T401" s="244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45" t="s">
        <v>228</v>
      </c>
      <c r="AT401" s="245" t="s">
        <v>153</v>
      </c>
      <c r="AU401" s="245" t="s">
        <v>89</v>
      </c>
      <c r="AY401" s="16" t="s">
        <v>151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16" t="s">
        <v>21</v>
      </c>
      <c r="BK401" s="246">
        <f>ROUND(I401*H401,2)</f>
        <v>0</v>
      </c>
      <c r="BL401" s="16" t="s">
        <v>228</v>
      </c>
      <c r="BM401" s="245" t="s">
        <v>781</v>
      </c>
    </row>
    <row r="402" spans="1:51" s="13" customFormat="1" ht="12">
      <c r="A402" s="13"/>
      <c r="B402" s="247"/>
      <c r="C402" s="248"/>
      <c r="D402" s="249" t="s">
        <v>160</v>
      </c>
      <c r="E402" s="250" t="s">
        <v>1</v>
      </c>
      <c r="F402" s="251" t="s">
        <v>782</v>
      </c>
      <c r="G402" s="248"/>
      <c r="H402" s="252">
        <v>82.96</v>
      </c>
      <c r="I402" s="253"/>
      <c r="J402" s="248"/>
      <c r="K402" s="248"/>
      <c r="L402" s="254"/>
      <c r="M402" s="255"/>
      <c r="N402" s="256"/>
      <c r="O402" s="256"/>
      <c r="P402" s="256"/>
      <c r="Q402" s="256"/>
      <c r="R402" s="256"/>
      <c r="S402" s="256"/>
      <c r="T402" s="25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8" t="s">
        <v>160</v>
      </c>
      <c r="AU402" s="258" t="s">
        <v>89</v>
      </c>
      <c r="AV402" s="13" t="s">
        <v>89</v>
      </c>
      <c r="AW402" s="13" t="s">
        <v>36</v>
      </c>
      <c r="AX402" s="13" t="s">
        <v>21</v>
      </c>
      <c r="AY402" s="258" t="s">
        <v>151</v>
      </c>
    </row>
    <row r="403" spans="1:65" s="2" customFormat="1" ht="16.5" customHeight="1">
      <c r="A403" s="37"/>
      <c r="B403" s="38"/>
      <c r="C403" s="259" t="s">
        <v>783</v>
      </c>
      <c r="D403" s="259" t="s">
        <v>384</v>
      </c>
      <c r="E403" s="260" t="s">
        <v>774</v>
      </c>
      <c r="F403" s="261" t="s">
        <v>775</v>
      </c>
      <c r="G403" s="262" t="s">
        <v>191</v>
      </c>
      <c r="H403" s="263">
        <v>0.029</v>
      </c>
      <c r="I403" s="264"/>
      <c r="J403" s="265">
        <f>ROUND(I403*H403,2)</f>
        <v>0</v>
      </c>
      <c r="K403" s="261" t="s">
        <v>157</v>
      </c>
      <c r="L403" s="266"/>
      <c r="M403" s="267" t="s">
        <v>1</v>
      </c>
      <c r="N403" s="268" t="s">
        <v>45</v>
      </c>
      <c r="O403" s="90"/>
      <c r="P403" s="243">
        <f>O403*H403</f>
        <v>0</v>
      </c>
      <c r="Q403" s="243">
        <v>1</v>
      </c>
      <c r="R403" s="243">
        <f>Q403*H403</f>
        <v>0.029</v>
      </c>
      <c r="S403" s="243">
        <v>0</v>
      </c>
      <c r="T403" s="244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45" t="s">
        <v>301</v>
      </c>
      <c r="AT403" s="245" t="s">
        <v>384</v>
      </c>
      <c r="AU403" s="245" t="s">
        <v>89</v>
      </c>
      <c r="AY403" s="16" t="s">
        <v>151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16" t="s">
        <v>21</v>
      </c>
      <c r="BK403" s="246">
        <f>ROUND(I403*H403,2)</f>
        <v>0</v>
      </c>
      <c r="BL403" s="16" t="s">
        <v>228</v>
      </c>
      <c r="BM403" s="245" t="s">
        <v>784</v>
      </c>
    </row>
    <row r="404" spans="1:51" s="13" customFormat="1" ht="12">
      <c r="A404" s="13"/>
      <c r="B404" s="247"/>
      <c r="C404" s="248"/>
      <c r="D404" s="249" t="s">
        <v>160</v>
      </c>
      <c r="E404" s="248"/>
      <c r="F404" s="251" t="s">
        <v>785</v>
      </c>
      <c r="G404" s="248"/>
      <c r="H404" s="252">
        <v>0.029</v>
      </c>
      <c r="I404" s="253"/>
      <c r="J404" s="248"/>
      <c r="K404" s="248"/>
      <c r="L404" s="254"/>
      <c r="M404" s="255"/>
      <c r="N404" s="256"/>
      <c r="O404" s="256"/>
      <c r="P404" s="256"/>
      <c r="Q404" s="256"/>
      <c r="R404" s="256"/>
      <c r="S404" s="256"/>
      <c r="T404" s="25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8" t="s">
        <v>160</v>
      </c>
      <c r="AU404" s="258" t="s">
        <v>89</v>
      </c>
      <c r="AV404" s="13" t="s">
        <v>89</v>
      </c>
      <c r="AW404" s="13" t="s">
        <v>4</v>
      </c>
      <c r="AX404" s="13" t="s">
        <v>21</v>
      </c>
      <c r="AY404" s="258" t="s">
        <v>151</v>
      </c>
    </row>
    <row r="405" spans="1:65" s="2" customFormat="1" ht="16.5" customHeight="1">
      <c r="A405" s="37"/>
      <c r="B405" s="38"/>
      <c r="C405" s="234" t="s">
        <v>786</v>
      </c>
      <c r="D405" s="234" t="s">
        <v>153</v>
      </c>
      <c r="E405" s="235" t="s">
        <v>787</v>
      </c>
      <c r="F405" s="236" t="s">
        <v>788</v>
      </c>
      <c r="G405" s="237" t="s">
        <v>200</v>
      </c>
      <c r="H405" s="238">
        <v>107.46</v>
      </c>
      <c r="I405" s="239"/>
      <c r="J405" s="240">
        <f>ROUND(I405*H405,2)</f>
        <v>0</v>
      </c>
      <c r="K405" s="236" t="s">
        <v>157</v>
      </c>
      <c r="L405" s="43"/>
      <c r="M405" s="241" t="s">
        <v>1</v>
      </c>
      <c r="N405" s="242" t="s">
        <v>45</v>
      </c>
      <c r="O405" s="90"/>
      <c r="P405" s="243">
        <f>O405*H405</f>
        <v>0</v>
      </c>
      <c r="Q405" s="243">
        <v>0</v>
      </c>
      <c r="R405" s="243">
        <f>Q405*H405</f>
        <v>0</v>
      </c>
      <c r="S405" s="243">
        <v>0.004</v>
      </c>
      <c r="T405" s="244">
        <f>S405*H405</f>
        <v>0.42984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45" t="s">
        <v>228</v>
      </c>
      <c r="AT405" s="245" t="s">
        <v>153</v>
      </c>
      <c r="AU405" s="245" t="s">
        <v>89</v>
      </c>
      <c r="AY405" s="16" t="s">
        <v>151</v>
      </c>
      <c r="BE405" s="246">
        <f>IF(N405="základní",J405,0)</f>
        <v>0</v>
      </c>
      <c r="BF405" s="246">
        <f>IF(N405="snížená",J405,0)</f>
        <v>0</v>
      </c>
      <c r="BG405" s="246">
        <f>IF(N405="zákl. přenesená",J405,0)</f>
        <v>0</v>
      </c>
      <c r="BH405" s="246">
        <f>IF(N405="sníž. přenesená",J405,0)</f>
        <v>0</v>
      </c>
      <c r="BI405" s="246">
        <f>IF(N405="nulová",J405,0)</f>
        <v>0</v>
      </c>
      <c r="BJ405" s="16" t="s">
        <v>21</v>
      </c>
      <c r="BK405" s="246">
        <f>ROUND(I405*H405,2)</f>
        <v>0</v>
      </c>
      <c r="BL405" s="16" t="s">
        <v>228</v>
      </c>
      <c r="BM405" s="245" t="s">
        <v>789</v>
      </c>
    </row>
    <row r="406" spans="1:51" s="13" customFormat="1" ht="12">
      <c r="A406" s="13"/>
      <c r="B406" s="247"/>
      <c r="C406" s="248"/>
      <c r="D406" s="249" t="s">
        <v>160</v>
      </c>
      <c r="E406" s="250" t="s">
        <v>1</v>
      </c>
      <c r="F406" s="251" t="s">
        <v>790</v>
      </c>
      <c r="G406" s="248"/>
      <c r="H406" s="252">
        <v>107.46</v>
      </c>
      <c r="I406" s="253"/>
      <c r="J406" s="248"/>
      <c r="K406" s="248"/>
      <c r="L406" s="254"/>
      <c r="M406" s="255"/>
      <c r="N406" s="256"/>
      <c r="O406" s="256"/>
      <c r="P406" s="256"/>
      <c r="Q406" s="256"/>
      <c r="R406" s="256"/>
      <c r="S406" s="256"/>
      <c r="T406" s="25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8" t="s">
        <v>160</v>
      </c>
      <c r="AU406" s="258" t="s">
        <v>89</v>
      </c>
      <c r="AV406" s="13" t="s">
        <v>89</v>
      </c>
      <c r="AW406" s="13" t="s">
        <v>36</v>
      </c>
      <c r="AX406" s="13" t="s">
        <v>21</v>
      </c>
      <c r="AY406" s="258" t="s">
        <v>151</v>
      </c>
    </row>
    <row r="407" spans="1:65" s="2" customFormat="1" ht="24" customHeight="1">
      <c r="A407" s="37"/>
      <c r="B407" s="38"/>
      <c r="C407" s="234" t="s">
        <v>791</v>
      </c>
      <c r="D407" s="234" t="s">
        <v>153</v>
      </c>
      <c r="E407" s="235" t="s">
        <v>792</v>
      </c>
      <c r="F407" s="236" t="s">
        <v>793</v>
      </c>
      <c r="G407" s="237" t="s">
        <v>200</v>
      </c>
      <c r="H407" s="238">
        <v>111.529</v>
      </c>
      <c r="I407" s="239"/>
      <c r="J407" s="240">
        <f>ROUND(I407*H407,2)</f>
        <v>0</v>
      </c>
      <c r="K407" s="236" t="s">
        <v>157</v>
      </c>
      <c r="L407" s="43"/>
      <c r="M407" s="241" t="s">
        <v>1</v>
      </c>
      <c r="N407" s="242" t="s">
        <v>45</v>
      </c>
      <c r="O407" s="90"/>
      <c r="P407" s="243">
        <f>O407*H407</f>
        <v>0</v>
      </c>
      <c r="Q407" s="243">
        <v>0.0004</v>
      </c>
      <c r="R407" s="243">
        <f>Q407*H407</f>
        <v>0.0446116</v>
      </c>
      <c r="S407" s="243">
        <v>0</v>
      </c>
      <c r="T407" s="244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45" t="s">
        <v>228</v>
      </c>
      <c r="AT407" s="245" t="s">
        <v>153</v>
      </c>
      <c r="AU407" s="245" t="s">
        <v>89</v>
      </c>
      <c r="AY407" s="16" t="s">
        <v>151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16" t="s">
        <v>21</v>
      </c>
      <c r="BK407" s="246">
        <f>ROUND(I407*H407,2)</f>
        <v>0</v>
      </c>
      <c r="BL407" s="16" t="s">
        <v>228</v>
      </c>
      <c r="BM407" s="245" t="s">
        <v>794</v>
      </c>
    </row>
    <row r="408" spans="1:65" s="2" customFormat="1" ht="24" customHeight="1">
      <c r="A408" s="37"/>
      <c r="B408" s="38"/>
      <c r="C408" s="259" t="s">
        <v>795</v>
      </c>
      <c r="D408" s="259" t="s">
        <v>384</v>
      </c>
      <c r="E408" s="260" t="s">
        <v>796</v>
      </c>
      <c r="F408" s="261" t="s">
        <v>797</v>
      </c>
      <c r="G408" s="262" t="s">
        <v>200</v>
      </c>
      <c r="H408" s="263">
        <v>128.258</v>
      </c>
      <c r="I408" s="264"/>
      <c r="J408" s="265">
        <f>ROUND(I408*H408,2)</f>
        <v>0</v>
      </c>
      <c r="K408" s="261" t="s">
        <v>157</v>
      </c>
      <c r="L408" s="266"/>
      <c r="M408" s="267" t="s">
        <v>1</v>
      </c>
      <c r="N408" s="268" t="s">
        <v>45</v>
      </c>
      <c r="O408" s="90"/>
      <c r="P408" s="243">
        <f>O408*H408</f>
        <v>0</v>
      </c>
      <c r="Q408" s="243">
        <v>0.0049</v>
      </c>
      <c r="R408" s="243">
        <f>Q408*H408</f>
        <v>0.6284642</v>
      </c>
      <c r="S408" s="243">
        <v>0</v>
      </c>
      <c r="T408" s="244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45" t="s">
        <v>301</v>
      </c>
      <c r="AT408" s="245" t="s">
        <v>384</v>
      </c>
      <c r="AU408" s="245" t="s">
        <v>89</v>
      </c>
      <c r="AY408" s="16" t="s">
        <v>151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16" t="s">
        <v>21</v>
      </c>
      <c r="BK408" s="246">
        <f>ROUND(I408*H408,2)</f>
        <v>0</v>
      </c>
      <c r="BL408" s="16" t="s">
        <v>228</v>
      </c>
      <c r="BM408" s="245" t="s">
        <v>798</v>
      </c>
    </row>
    <row r="409" spans="1:51" s="13" customFormat="1" ht="12">
      <c r="A409" s="13"/>
      <c r="B409" s="247"/>
      <c r="C409" s="248"/>
      <c r="D409" s="249" t="s">
        <v>160</v>
      </c>
      <c r="E409" s="248"/>
      <c r="F409" s="251" t="s">
        <v>799</v>
      </c>
      <c r="G409" s="248"/>
      <c r="H409" s="252">
        <v>128.258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8" t="s">
        <v>160</v>
      </c>
      <c r="AU409" s="258" t="s">
        <v>89</v>
      </c>
      <c r="AV409" s="13" t="s">
        <v>89</v>
      </c>
      <c r="AW409" s="13" t="s">
        <v>4</v>
      </c>
      <c r="AX409" s="13" t="s">
        <v>21</v>
      </c>
      <c r="AY409" s="258" t="s">
        <v>151</v>
      </c>
    </row>
    <row r="410" spans="1:65" s="2" customFormat="1" ht="24" customHeight="1">
      <c r="A410" s="37"/>
      <c r="B410" s="38"/>
      <c r="C410" s="234" t="s">
        <v>800</v>
      </c>
      <c r="D410" s="234" t="s">
        <v>153</v>
      </c>
      <c r="E410" s="235" t="s">
        <v>801</v>
      </c>
      <c r="F410" s="236" t="s">
        <v>802</v>
      </c>
      <c r="G410" s="237" t="s">
        <v>200</v>
      </c>
      <c r="H410" s="238">
        <v>82.96</v>
      </c>
      <c r="I410" s="239"/>
      <c r="J410" s="240">
        <f>ROUND(I410*H410,2)</f>
        <v>0</v>
      </c>
      <c r="K410" s="236" t="s">
        <v>157</v>
      </c>
      <c r="L410" s="43"/>
      <c r="M410" s="241" t="s">
        <v>1</v>
      </c>
      <c r="N410" s="242" t="s">
        <v>45</v>
      </c>
      <c r="O410" s="90"/>
      <c r="P410" s="243">
        <f>O410*H410</f>
        <v>0</v>
      </c>
      <c r="Q410" s="243">
        <v>0.0004</v>
      </c>
      <c r="R410" s="243">
        <f>Q410*H410</f>
        <v>0.033184</v>
      </c>
      <c r="S410" s="243">
        <v>0</v>
      </c>
      <c r="T410" s="244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45" t="s">
        <v>228</v>
      </c>
      <c r="AT410" s="245" t="s">
        <v>153</v>
      </c>
      <c r="AU410" s="245" t="s">
        <v>89</v>
      </c>
      <c r="AY410" s="16" t="s">
        <v>151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16" t="s">
        <v>21</v>
      </c>
      <c r="BK410" s="246">
        <f>ROUND(I410*H410,2)</f>
        <v>0</v>
      </c>
      <c r="BL410" s="16" t="s">
        <v>228</v>
      </c>
      <c r="BM410" s="245" t="s">
        <v>803</v>
      </c>
    </row>
    <row r="411" spans="1:65" s="2" customFormat="1" ht="24" customHeight="1">
      <c r="A411" s="37"/>
      <c r="B411" s="38"/>
      <c r="C411" s="259" t="s">
        <v>804</v>
      </c>
      <c r="D411" s="259" t="s">
        <v>384</v>
      </c>
      <c r="E411" s="260" t="s">
        <v>796</v>
      </c>
      <c r="F411" s="261" t="s">
        <v>797</v>
      </c>
      <c r="G411" s="262" t="s">
        <v>200</v>
      </c>
      <c r="H411" s="263">
        <v>99.552</v>
      </c>
      <c r="I411" s="264"/>
      <c r="J411" s="265">
        <f>ROUND(I411*H411,2)</f>
        <v>0</v>
      </c>
      <c r="K411" s="261" t="s">
        <v>157</v>
      </c>
      <c r="L411" s="266"/>
      <c r="M411" s="267" t="s">
        <v>1</v>
      </c>
      <c r="N411" s="268" t="s">
        <v>45</v>
      </c>
      <c r="O411" s="90"/>
      <c r="P411" s="243">
        <f>O411*H411</f>
        <v>0</v>
      </c>
      <c r="Q411" s="243">
        <v>0.0049</v>
      </c>
      <c r="R411" s="243">
        <f>Q411*H411</f>
        <v>0.48780480000000004</v>
      </c>
      <c r="S411" s="243">
        <v>0</v>
      </c>
      <c r="T411" s="244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45" t="s">
        <v>301</v>
      </c>
      <c r="AT411" s="245" t="s">
        <v>384</v>
      </c>
      <c r="AU411" s="245" t="s">
        <v>89</v>
      </c>
      <c r="AY411" s="16" t="s">
        <v>151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16" t="s">
        <v>21</v>
      </c>
      <c r="BK411" s="246">
        <f>ROUND(I411*H411,2)</f>
        <v>0</v>
      </c>
      <c r="BL411" s="16" t="s">
        <v>228</v>
      </c>
      <c r="BM411" s="245" t="s">
        <v>805</v>
      </c>
    </row>
    <row r="412" spans="1:51" s="13" customFormat="1" ht="12">
      <c r="A412" s="13"/>
      <c r="B412" s="247"/>
      <c r="C412" s="248"/>
      <c r="D412" s="249" t="s">
        <v>160</v>
      </c>
      <c r="E412" s="248"/>
      <c r="F412" s="251" t="s">
        <v>806</v>
      </c>
      <c r="G412" s="248"/>
      <c r="H412" s="252">
        <v>99.552</v>
      </c>
      <c r="I412" s="253"/>
      <c r="J412" s="248"/>
      <c r="K412" s="248"/>
      <c r="L412" s="254"/>
      <c r="M412" s="255"/>
      <c r="N412" s="256"/>
      <c r="O412" s="256"/>
      <c r="P412" s="256"/>
      <c r="Q412" s="256"/>
      <c r="R412" s="256"/>
      <c r="S412" s="256"/>
      <c r="T412" s="25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8" t="s">
        <v>160</v>
      </c>
      <c r="AU412" s="258" t="s">
        <v>89</v>
      </c>
      <c r="AV412" s="13" t="s">
        <v>89</v>
      </c>
      <c r="AW412" s="13" t="s">
        <v>4</v>
      </c>
      <c r="AX412" s="13" t="s">
        <v>21</v>
      </c>
      <c r="AY412" s="258" t="s">
        <v>151</v>
      </c>
    </row>
    <row r="413" spans="1:65" s="2" customFormat="1" ht="24" customHeight="1">
      <c r="A413" s="37"/>
      <c r="B413" s="38"/>
      <c r="C413" s="234" t="s">
        <v>807</v>
      </c>
      <c r="D413" s="234" t="s">
        <v>153</v>
      </c>
      <c r="E413" s="235" t="s">
        <v>808</v>
      </c>
      <c r="F413" s="236" t="s">
        <v>809</v>
      </c>
      <c r="G413" s="237" t="s">
        <v>200</v>
      </c>
      <c r="H413" s="238">
        <v>82.96</v>
      </c>
      <c r="I413" s="239"/>
      <c r="J413" s="240">
        <f>ROUND(I413*H413,2)</f>
        <v>0</v>
      </c>
      <c r="K413" s="236" t="s">
        <v>157</v>
      </c>
      <c r="L413" s="43"/>
      <c r="M413" s="241" t="s">
        <v>1</v>
      </c>
      <c r="N413" s="242" t="s">
        <v>45</v>
      </c>
      <c r="O413" s="90"/>
      <c r="P413" s="243">
        <f>O413*H413</f>
        <v>0</v>
      </c>
      <c r="Q413" s="243">
        <v>0.00011</v>
      </c>
      <c r="R413" s="243">
        <f>Q413*H413</f>
        <v>0.0091256</v>
      </c>
      <c r="S413" s="243">
        <v>0</v>
      </c>
      <c r="T413" s="244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45" t="s">
        <v>228</v>
      </c>
      <c r="AT413" s="245" t="s">
        <v>153</v>
      </c>
      <c r="AU413" s="245" t="s">
        <v>89</v>
      </c>
      <c r="AY413" s="16" t="s">
        <v>151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16" t="s">
        <v>21</v>
      </c>
      <c r="BK413" s="246">
        <f>ROUND(I413*H413,2)</f>
        <v>0</v>
      </c>
      <c r="BL413" s="16" t="s">
        <v>228</v>
      </c>
      <c r="BM413" s="245" t="s">
        <v>810</v>
      </c>
    </row>
    <row r="414" spans="1:65" s="2" customFormat="1" ht="16.5" customHeight="1">
      <c r="A414" s="37"/>
      <c r="B414" s="38"/>
      <c r="C414" s="259" t="s">
        <v>811</v>
      </c>
      <c r="D414" s="259" t="s">
        <v>384</v>
      </c>
      <c r="E414" s="260" t="s">
        <v>812</v>
      </c>
      <c r="F414" s="261" t="s">
        <v>813</v>
      </c>
      <c r="G414" s="262" t="s">
        <v>200</v>
      </c>
      <c r="H414" s="263">
        <v>99.552</v>
      </c>
      <c r="I414" s="264"/>
      <c r="J414" s="265">
        <f>ROUND(I414*H414,2)</f>
        <v>0</v>
      </c>
      <c r="K414" s="261" t="s">
        <v>157</v>
      </c>
      <c r="L414" s="266"/>
      <c r="M414" s="267" t="s">
        <v>1</v>
      </c>
      <c r="N414" s="268" t="s">
        <v>45</v>
      </c>
      <c r="O414" s="90"/>
      <c r="P414" s="243">
        <f>O414*H414</f>
        <v>0</v>
      </c>
      <c r="Q414" s="243">
        <v>0.0004</v>
      </c>
      <c r="R414" s="243">
        <f>Q414*H414</f>
        <v>0.0398208</v>
      </c>
      <c r="S414" s="243">
        <v>0</v>
      </c>
      <c r="T414" s="244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45" t="s">
        <v>301</v>
      </c>
      <c r="AT414" s="245" t="s">
        <v>384</v>
      </c>
      <c r="AU414" s="245" t="s">
        <v>89</v>
      </c>
      <c r="AY414" s="16" t="s">
        <v>151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16" t="s">
        <v>21</v>
      </c>
      <c r="BK414" s="246">
        <f>ROUND(I414*H414,2)</f>
        <v>0</v>
      </c>
      <c r="BL414" s="16" t="s">
        <v>228</v>
      </c>
      <c r="BM414" s="245" t="s">
        <v>814</v>
      </c>
    </row>
    <row r="415" spans="1:51" s="13" customFormat="1" ht="12">
      <c r="A415" s="13"/>
      <c r="B415" s="247"/>
      <c r="C415" s="248"/>
      <c r="D415" s="249" t="s">
        <v>160</v>
      </c>
      <c r="E415" s="248"/>
      <c r="F415" s="251" t="s">
        <v>806</v>
      </c>
      <c r="G415" s="248"/>
      <c r="H415" s="252">
        <v>99.552</v>
      </c>
      <c r="I415" s="253"/>
      <c r="J415" s="248"/>
      <c r="K415" s="248"/>
      <c r="L415" s="254"/>
      <c r="M415" s="255"/>
      <c r="N415" s="256"/>
      <c r="O415" s="256"/>
      <c r="P415" s="256"/>
      <c r="Q415" s="256"/>
      <c r="R415" s="256"/>
      <c r="S415" s="256"/>
      <c r="T415" s="25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8" t="s">
        <v>160</v>
      </c>
      <c r="AU415" s="258" t="s">
        <v>89</v>
      </c>
      <c r="AV415" s="13" t="s">
        <v>89</v>
      </c>
      <c r="AW415" s="13" t="s">
        <v>4</v>
      </c>
      <c r="AX415" s="13" t="s">
        <v>21</v>
      </c>
      <c r="AY415" s="258" t="s">
        <v>151</v>
      </c>
    </row>
    <row r="416" spans="1:65" s="2" customFormat="1" ht="24" customHeight="1">
      <c r="A416" s="37"/>
      <c r="B416" s="38"/>
      <c r="C416" s="234" t="s">
        <v>815</v>
      </c>
      <c r="D416" s="234" t="s">
        <v>153</v>
      </c>
      <c r="E416" s="235" t="s">
        <v>816</v>
      </c>
      <c r="F416" s="236" t="s">
        <v>817</v>
      </c>
      <c r="G416" s="237" t="s">
        <v>200</v>
      </c>
      <c r="H416" s="238">
        <v>21.879</v>
      </c>
      <c r="I416" s="239"/>
      <c r="J416" s="240">
        <f>ROUND(I416*H416,2)</f>
        <v>0</v>
      </c>
      <c r="K416" s="236" t="s">
        <v>157</v>
      </c>
      <c r="L416" s="43"/>
      <c r="M416" s="241" t="s">
        <v>1</v>
      </c>
      <c r="N416" s="242" t="s">
        <v>45</v>
      </c>
      <c r="O416" s="90"/>
      <c r="P416" s="243">
        <f>O416*H416</f>
        <v>0</v>
      </c>
      <c r="Q416" s="243">
        <v>0.00458</v>
      </c>
      <c r="R416" s="243">
        <f>Q416*H416</f>
        <v>0.10020582</v>
      </c>
      <c r="S416" s="243">
        <v>0</v>
      </c>
      <c r="T416" s="244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45" t="s">
        <v>228</v>
      </c>
      <c r="AT416" s="245" t="s">
        <v>153</v>
      </c>
      <c r="AU416" s="245" t="s">
        <v>89</v>
      </c>
      <c r="AY416" s="16" t="s">
        <v>151</v>
      </c>
      <c r="BE416" s="246">
        <f>IF(N416="základní",J416,0)</f>
        <v>0</v>
      </c>
      <c r="BF416" s="246">
        <f>IF(N416="snížená",J416,0)</f>
        <v>0</v>
      </c>
      <c r="BG416" s="246">
        <f>IF(N416="zákl. přenesená",J416,0)</f>
        <v>0</v>
      </c>
      <c r="BH416" s="246">
        <f>IF(N416="sníž. přenesená",J416,0)</f>
        <v>0</v>
      </c>
      <c r="BI416" s="246">
        <f>IF(N416="nulová",J416,0)</f>
        <v>0</v>
      </c>
      <c r="BJ416" s="16" t="s">
        <v>21</v>
      </c>
      <c r="BK416" s="246">
        <f>ROUND(I416*H416,2)</f>
        <v>0</v>
      </c>
      <c r="BL416" s="16" t="s">
        <v>228</v>
      </c>
      <c r="BM416" s="245" t="s">
        <v>818</v>
      </c>
    </row>
    <row r="417" spans="1:51" s="13" customFormat="1" ht="12">
      <c r="A417" s="13"/>
      <c r="B417" s="247"/>
      <c r="C417" s="248"/>
      <c r="D417" s="249" t="s">
        <v>160</v>
      </c>
      <c r="E417" s="250" t="s">
        <v>1</v>
      </c>
      <c r="F417" s="251" t="s">
        <v>819</v>
      </c>
      <c r="G417" s="248"/>
      <c r="H417" s="252">
        <v>21.879</v>
      </c>
      <c r="I417" s="253"/>
      <c r="J417" s="248"/>
      <c r="K417" s="248"/>
      <c r="L417" s="254"/>
      <c r="M417" s="255"/>
      <c r="N417" s="256"/>
      <c r="O417" s="256"/>
      <c r="P417" s="256"/>
      <c r="Q417" s="256"/>
      <c r="R417" s="256"/>
      <c r="S417" s="256"/>
      <c r="T417" s="25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8" t="s">
        <v>160</v>
      </c>
      <c r="AU417" s="258" t="s">
        <v>89</v>
      </c>
      <c r="AV417" s="13" t="s">
        <v>89</v>
      </c>
      <c r="AW417" s="13" t="s">
        <v>36</v>
      </c>
      <c r="AX417" s="13" t="s">
        <v>21</v>
      </c>
      <c r="AY417" s="258" t="s">
        <v>151</v>
      </c>
    </row>
    <row r="418" spans="1:65" s="2" customFormat="1" ht="24" customHeight="1">
      <c r="A418" s="37"/>
      <c r="B418" s="38"/>
      <c r="C418" s="234" t="s">
        <v>820</v>
      </c>
      <c r="D418" s="234" t="s">
        <v>153</v>
      </c>
      <c r="E418" s="235" t="s">
        <v>821</v>
      </c>
      <c r="F418" s="236" t="s">
        <v>822</v>
      </c>
      <c r="G418" s="237" t="s">
        <v>823</v>
      </c>
      <c r="H418" s="280"/>
      <c r="I418" s="239"/>
      <c r="J418" s="240">
        <f>ROUND(I418*H418,2)</f>
        <v>0</v>
      </c>
      <c r="K418" s="236" t="s">
        <v>157</v>
      </c>
      <c r="L418" s="43"/>
      <c r="M418" s="241" t="s">
        <v>1</v>
      </c>
      <c r="N418" s="242" t="s">
        <v>45</v>
      </c>
      <c r="O418" s="90"/>
      <c r="P418" s="243">
        <f>O418*H418</f>
        <v>0</v>
      </c>
      <c r="Q418" s="243">
        <v>0</v>
      </c>
      <c r="R418" s="243">
        <f>Q418*H418</f>
        <v>0</v>
      </c>
      <c r="S418" s="243">
        <v>0</v>
      </c>
      <c r="T418" s="244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45" t="s">
        <v>228</v>
      </c>
      <c r="AT418" s="245" t="s">
        <v>153</v>
      </c>
      <c r="AU418" s="245" t="s">
        <v>89</v>
      </c>
      <c r="AY418" s="16" t="s">
        <v>151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16" t="s">
        <v>21</v>
      </c>
      <c r="BK418" s="246">
        <f>ROUND(I418*H418,2)</f>
        <v>0</v>
      </c>
      <c r="BL418" s="16" t="s">
        <v>228</v>
      </c>
      <c r="BM418" s="245" t="s">
        <v>824</v>
      </c>
    </row>
    <row r="419" spans="1:63" s="12" customFormat="1" ht="22.8" customHeight="1">
      <c r="A419" s="12"/>
      <c r="B419" s="218"/>
      <c r="C419" s="219"/>
      <c r="D419" s="220" t="s">
        <v>79</v>
      </c>
      <c r="E419" s="232" t="s">
        <v>825</v>
      </c>
      <c r="F419" s="232" t="s">
        <v>826</v>
      </c>
      <c r="G419" s="219"/>
      <c r="H419" s="219"/>
      <c r="I419" s="222"/>
      <c r="J419" s="233">
        <f>BK419</f>
        <v>0</v>
      </c>
      <c r="K419" s="219"/>
      <c r="L419" s="224"/>
      <c r="M419" s="225"/>
      <c r="N419" s="226"/>
      <c r="O419" s="226"/>
      <c r="P419" s="227">
        <f>SUM(P420:P433)</f>
        <v>0</v>
      </c>
      <c r="Q419" s="226"/>
      <c r="R419" s="227">
        <f>SUM(R420:R433)</f>
        <v>1.63856975</v>
      </c>
      <c r="S419" s="226"/>
      <c r="T419" s="228">
        <f>SUM(T420:T433)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29" t="s">
        <v>89</v>
      </c>
      <c r="AT419" s="230" t="s">
        <v>79</v>
      </c>
      <c r="AU419" s="230" t="s">
        <v>21</v>
      </c>
      <c r="AY419" s="229" t="s">
        <v>151</v>
      </c>
      <c r="BK419" s="231">
        <f>SUM(BK420:BK433)</f>
        <v>0</v>
      </c>
    </row>
    <row r="420" spans="1:65" s="2" customFormat="1" ht="24" customHeight="1">
      <c r="A420" s="37"/>
      <c r="B420" s="38"/>
      <c r="C420" s="234" t="s">
        <v>827</v>
      </c>
      <c r="D420" s="234" t="s">
        <v>153</v>
      </c>
      <c r="E420" s="235" t="s">
        <v>828</v>
      </c>
      <c r="F420" s="236" t="s">
        <v>829</v>
      </c>
      <c r="G420" s="237" t="s">
        <v>200</v>
      </c>
      <c r="H420" s="238">
        <v>126.72</v>
      </c>
      <c r="I420" s="239"/>
      <c r="J420" s="240">
        <f>ROUND(I420*H420,2)</f>
        <v>0</v>
      </c>
      <c r="K420" s="236" t="s">
        <v>157</v>
      </c>
      <c r="L420" s="43"/>
      <c r="M420" s="241" t="s">
        <v>1</v>
      </c>
      <c r="N420" s="242" t="s">
        <v>45</v>
      </c>
      <c r="O420" s="90"/>
      <c r="P420" s="243">
        <f>O420*H420</f>
        <v>0</v>
      </c>
      <c r="Q420" s="243">
        <v>0.0003</v>
      </c>
      <c r="R420" s="243">
        <f>Q420*H420</f>
        <v>0.038015999999999994</v>
      </c>
      <c r="S420" s="243">
        <v>0</v>
      </c>
      <c r="T420" s="244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45" t="s">
        <v>228</v>
      </c>
      <c r="AT420" s="245" t="s">
        <v>153</v>
      </c>
      <c r="AU420" s="245" t="s">
        <v>89</v>
      </c>
      <c r="AY420" s="16" t="s">
        <v>151</v>
      </c>
      <c r="BE420" s="246">
        <f>IF(N420="základní",J420,0)</f>
        <v>0</v>
      </c>
      <c r="BF420" s="246">
        <f>IF(N420="snížená",J420,0)</f>
        <v>0</v>
      </c>
      <c r="BG420" s="246">
        <f>IF(N420="zákl. přenesená",J420,0)</f>
        <v>0</v>
      </c>
      <c r="BH420" s="246">
        <f>IF(N420="sníž. přenesená",J420,0)</f>
        <v>0</v>
      </c>
      <c r="BI420" s="246">
        <f>IF(N420="nulová",J420,0)</f>
        <v>0</v>
      </c>
      <c r="BJ420" s="16" t="s">
        <v>21</v>
      </c>
      <c r="BK420" s="246">
        <f>ROUND(I420*H420,2)</f>
        <v>0</v>
      </c>
      <c r="BL420" s="16" t="s">
        <v>228</v>
      </c>
      <c r="BM420" s="245" t="s">
        <v>830</v>
      </c>
    </row>
    <row r="421" spans="1:65" s="2" customFormat="1" ht="24" customHeight="1">
      <c r="A421" s="37"/>
      <c r="B421" s="38"/>
      <c r="C421" s="259" t="s">
        <v>831</v>
      </c>
      <c r="D421" s="259" t="s">
        <v>384</v>
      </c>
      <c r="E421" s="260" t="s">
        <v>832</v>
      </c>
      <c r="F421" s="261" t="s">
        <v>833</v>
      </c>
      <c r="G421" s="262" t="s">
        <v>200</v>
      </c>
      <c r="H421" s="263">
        <v>129.254</v>
      </c>
      <c r="I421" s="264"/>
      <c r="J421" s="265">
        <f>ROUND(I421*H421,2)</f>
        <v>0</v>
      </c>
      <c r="K421" s="261" t="s">
        <v>157</v>
      </c>
      <c r="L421" s="266"/>
      <c r="M421" s="267" t="s">
        <v>1</v>
      </c>
      <c r="N421" s="268" t="s">
        <v>45</v>
      </c>
      <c r="O421" s="90"/>
      <c r="P421" s="243">
        <f>O421*H421</f>
        <v>0</v>
      </c>
      <c r="Q421" s="243">
        <v>0.01</v>
      </c>
      <c r="R421" s="243">
        <f>Q421*H421</f>
        <v>1.29254</v>
      </c>
      <c r="S421" s="243">
        <v>0</v>
      </c>
      <c r="T421" s="244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45" t="s">
        <v>301</v>
      </c>
      <c r="AT421" s="245" t="s">
        <v>384</v>
      </c>
      <c r="AU421" s="245" t="s">
        <v>89</v>
      </c>
      <c r="AY421" s="16" t="s">
        <v>151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16" t="s">
        <v>21</v>
      </c>
      <c r="BK421" s="246">
        <f>ROUND(I421*H421,2)</f>
        <v>0</v>
      </c>
      <c r="BL421" s="16" t="s">
        <v>228</v>
      </c>
      <c r="BM421" s="245" t="s">
        <v>834</v>
      </c>
    </row>
    <row r="422" spans="1:51" s="13" customFormat="1" ht="12">
      <c r="A422" s="13"/>
      <c r="B422" s="247"/>
      <c r="C422" s="248"/>
      <c r="D422" s="249" t="s">
        <v>160</v>
      </c>
      <c r="E422" s="248"/>
      <c r="F422" s="251" t="s">
        <v>835</v>
      </c>
      <c r="G422" s="248"/>
      <c r="H422" s="252">
        <v>129.254</v>
      </c>
      <c r="I422" s="253"/>
      <c r="J422" s="248"/>
      <c r="K422" s="248"/>
      <c r="L422" s="254"/>
      <c r="M422" s="255"/>
      <c r="N422" s="256"/>
      <c r="O422" s="256"/>
      <c r="P422" s="256"/>
      <c r="Q422" s="256"/>
      <c r="R422" s="256"/>
      <c r="S422" s="256"/>
      <c r="T422" s="25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8" t="s">
        <v>160</v>
      </c>
      <c r="AU422" s="258" t="s">
        <v>89</v>
      </c>
      <c r="AV422" s="13" t="s">
        <v>89</v>
      </c>
      <c r="AW422" s="13" t="s">
        <v>4</v>
      </c>
      <c r="AX422" s="13" t="s">
        <v>21</v>
      </c>
      <c r="AY422" s="258" t="s">
        <v>151</v>
      </c>
    </row>
    <row r="423" spans="1:65" s="2" customFormat="1" ht="24" customHeight="1">
      <c r="A423" s="37"/>
      <c r="B423" s="38"/>
      <c r="C423" s="234" t="s">
        <v>836</v>
      </c>
      <c r="D423" s="234" t="s">
        <v>153</v>
      </c>
      <c r="E423" s="235" t="s">
        <v>837</v>
      </c>
      <c r="F423" s="236" t="s">
        <v>838</v>
      </c>
      <c r="G423" s="237" t="s">
        <v>200</v>
      </c>
      <c r="H423" s="238">
        <v>101.39</v>
      </c>
      <c r="I423" s="239"/>
      <c r="J423" s="240">
        <f>ROUND(I423*H423,2)</f>
        <v>0</v>
      </c>
      <c r="K423" s="236" t="s">
        <v>157</v>
      </c>
      <c r="L423" s="43"/>
      <c r="M423" s="241" t="s">
        <v>1</v>
      </c>
      <c r="N423" s="242" t="s">
        <v>45</v>
      </c>
      <c r="O423" s="90"/>
      <c r="P423" s="243">
        <f>O423*H423</f>
        <v>0</v>
      </c>
      <c r="Q423" s="243">
        <v>0</v>
      </c>
      <c r="R423" s="243">
        <f>Q423*H423</f>
        <v>0</v>
      </c>
      <c r="S423" s="243">
        <v>0</v>
      </c>
      <c r="T423" s="244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45" t="s">
        <v>228</v>
      </c>
      <c r="AT423" s="245" t="s">
        <v>153</v>
      </c>
      <c r="AU423" s="245" t="s">
        <v>89</v>
      </c>
      <c r="AY423" s="16" t="s">
        <v>151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16" t="s">
        <v>21</v>
      </c>
      <c r="BK423" s="246">
        <f>ROUND(I423*H423,2)</f>
        <v>0</v>
      </c>
      <c r="BL423" s="16" t="s">
        <v>228</v>
      </c>
      <c r="BM423" s="245" t="s">
        <v>839</v>
      </c>
    </row>
    <row r="424" spans="1:51" s="13" customFormat="1" ht="12">
      <c r="A424" s="13"/>
      <c r="B424" s="247"/>
      <c r="C424" s="248"/>
      <c r="D424" s="249" t="s">
        <v>160</v>
      </c>
      <c r="E424" s="250" t="s">
        <v>1</v>
      </c>
      <c r="F424" s="251" t="s">
        <v>840</v>
      </c>
      <c r="G424" s="248"/>
      <c r="H424" s="252">
        <v>101.39</v>
      </c>
      <c r="I424" s="253"/>
      <c r="J424" s="248"/>
      <c r="K424" s="248"/>
      <c r="L424" s="254"/>
      <c r="M424" s="255"/>
      <c r="N424" s="256"/>
      <c r="O424" s="256"/>
      <c r="P424" s="256"/>
      <c r="Q424" s="256"/>
      <c r="R424" s="256"/>
      <c r="S424" s="256"/>
      <c r="T424" s="25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8" t="s">
        <v>160</v>
      </c>
      <c r="AU424" s="258" t="s">
        <v>89</v>
      </c>
      <c r="AV424" s="13" t="s">
        <v>89</v>
      </c>
      <c r="AW424" s="13" t="s">
        <v>36</v>
      </c>
      <c r="AX424" s="13" t="s">
        <v>21</v>
      </c>
      <c r="AY424" s="258" t="s">
        <v>151</v>
      </c>
    </row>
    <row r="425" spans="1:65" s="2" customFormat="1" ht="24" customHeight="1">
      <c r="A425" s="37"/>
      <c r="B425" s="38"/>
      <c r="C425" s="259" t="s">
        <v>841</v>
      </c>
      <c r="D425" s="259" t="s">
        <v>384</v>
      </c>
      <c r="E425" s="260" t="s">
        <v>842</v>
      </c>
      <c r="F425" s="261" t="s">
        <v>843</v>
      </c>
      <c r="G425" s="262" t="s">
        <v>200</v>
      </c>
      <c r="H425" s="263">
        <v>103.418</v>
      </c>
      <c r="I425" s="264"/>
      <c r="J425" s="265">
        <f>ROUND(I425*H425,2)</f>
        <v>0</v>
      </c>
      <c r="K425" s="261" t="s">
        <v>157</v>
      </c>
      <c r="L425" s="266"/>
      <c r="M425" s="267" t="s">
        <v>1</v>
      </c>
      <c r="N425" s="268" t="s">
        <v>45</v>
      </c>
      <c r="O425" s="90"/>
      <c r="P425" s="243">
        <f>O425*H425</f>
        <v>0</v>
      </c>
      <c r="Q425" s="243">
        <v>0.0015</v>
      </c>
      <c r="R425" s="243">
        <f>Q425*H425</f>
        <v>0.15512700000000001</v>
      </c>
      <c r="S425" s="243">
        <v>0</v>
      </c>
      <c r="T425" s="244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45" t="s">
        <v>301</v>
      </c>
      <c r="AT425" s="245" t="s">
        <v>384</v>
      </c>
      <c r="AU425" s="245" t="s">
        <v>89</v>
      </c>
      <c r="AY425" s="16" t="s">
        <v>151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16" t="s">
        <v>21</v>
      </c>
      <c r="BK425" s="246">
        <f>ROUND(I425*H425,2)</f>
        <v>0</v>
      </c>
      <c r="BL425" s="16" t="s">
        <v>228</v>
      </c>
      <c r="BM425" s="245" t="s">
        <v>844</v>
      </c>
    </row>
    <row r="426" spans="1:51" s="13" customFormat="1" ht="12">
      <c r="A426" s="13"/>
      <c r="B426" s="247"/>
      <c r="C426" s="248"/>
      <c r="D426" s="249" t="s">
        <v>160</v>
      </c>
      <c r="E426" s="248"/>
      <c r="F426" s="251" t="s">
        <v>845</v>
      </c>
      <c r="G426" s="248"/>
      <c r="H426" s="252">
        <v>103.418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8" t="s">
        <v>160</v>
      </c>
      <c r="AU426" s="258" t="s">
        <v>89</v>
      </c>
      <c r="AV426" s="13" t="s">
        <v>89</v>
      </c>
      <c r="AW426" s="13" t="s">
        <v>4</v>
      </c>
      <c r="AX426" s="13" t="s">
        <v>21</v>
      </c>
      <c r="AY426" s="258" t="s">
        <v>151</v>
      </c>
    </row>
    <row r="427" spans="1:65" s="2" customFormat="1" ht="24" customHeight="1">
      <c r="A427" s="37"/>
      <c r="B427" s="38"/>
      <c r="C427" s="234" t="s">
        <v>846</v>
      </c>
      <c r="D427" s="234" t="s">
        <v>153</v>
      </c>
      <c r="E427" s="235" t="s">
        <v>837</v>
      </c>
      <c r="F427" s="236" t="s">
        <v>838</v>
      </c>
      <c r="G427" s="237" t="s">
        <v>200</v>
      </c>
      <c r="H427" s="238">
        <v>85.58</v>
      </c>
      <c r="I427" s="239"/>
      <c r="J427" s="240">
        <f>ROUND(I427*H427,2)</f>
        <v>0</v>
      </c>
      <c r="K427" s="236" t="s">
        <v>157</v>
      </c>
      <c r="L427" s="43"/>
      <c r="M427" s="241" t="s">
        <v>1</v>
      </c>
      <c r="N427" s="242" t="s">
        <v>45</v>
      </c>
      <c r="O427" s="90"/>
      <c r="P427" s="243">
        <f>O427*H427</f>
        <v>0</v>
      </c>
      <c r="Q427" s="243">
        <v>0</v>
      </c>
      <c r="R427" s="243">
        <f>Q427*H427</f>
        <v>0</v>
      </c>
      <c r="S427" s="243">
        <v>0</v>
      </c>
      <c r="T427" s="244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45" t="s">
        <v>228</v>
      </c>
      <c r="AT427" s="245" t="s">
        <v>153</v>
      </c>
      <c r="AU427" s="245" t="s">
        <v>89</v>
      </c>
      <c r="AY427" s="16" t="s">
        <v>151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16" t="s">
        <v>21</v>
      </c>
      <c r="BK427" s="246">
        <f>ROUND(I427*H427,2)</f>
        <v>0</v>
      </c>
      <c r="BL427" s="16" t="s">
        <v>228</v>
      </c>
      <c r="BM427" s="245" t="s">
        <v>847</v>
      </c>
    </row>
    <row r="428" spans="1:51" s="13" customFormat="1" ht="12">
      <c r="A428" s="13"/>
      <c r="B428" s="247"/>
      <c r="C428" s="248"/>
      <c r="D428" s="249" t="s">
        <v>160</v>
      </c>
      <c r="E428" s="250" t="s">
        <v>1</v>
      </c>
      <c r="F428" s="251" t="s">
        <v>497</v>
      </c>
      <c r="G428" s="248"/>
      <c r="H428" s="252">
        <v>85.58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8" t="s">
        <v>160</v>
      </c>
      <c r="AU428" s="258" t="s">
        <v>89</v>
      </c>
      <c r="AV428" s="13" t="s">
        <v>89</v>
      </c>
      <c r="AW428" s="13" t="s">
        <v>36</v>
      </c>
      <c r="AX428" s="13" t="s">
        <v>21</v>
      </c>
      <c r="AY428" s="258" t="s">
        <v>151</v>
      </c>
    </row>
    <row r="429" spans="1:65" s="2" customFormat="1" ht="24" customHeight="1">
      <c r="A429" s="37"/>
      <c r="B429" s="38"/>
      <c r="C429" s="259" t="s">
        <v>848</v>
      </c>
      <c r="D429" s="259" t="s">
        <v>384</v>
      </c>
      <c r="E429" s="260" t="s">
        <v>849</v>
      </c>
      <c r="F429" s="261" t="s">
        <v>850</v>
      </c>
      <c r="G429" s="262" t="s">
        <v>200</v>
      </c>
      <c r="H429" s="263">
        <v>28.927</v>
      </c>
      <c r="I429" s="264"/>
      <c r="J429" s="265">
        <f>ROUND(I429*H429,2)</f>
        <v>0</v>
      </c>
      <c r="K429" s="261" t="s">
        <v>157</v>
      </c>
      <c r="L429" s="266"/>
      <c r="M429" s="267" t="s">
        <v>1</v>
      </c>
      <c r="N429" s="268" t="s">
        <v>45</v>
      </c>
      <c r="O429" s="90"/>
      <c r="P429" s="243">
        <f>O429*H429</f>
        <v>0</v>
      </c>
      <c r="Q429" s="243">
        <v>0.00125</v>
      </c>
      <c r="R429" s="243">
        <f>Q429*H429</f>
        <v>0.03615875</v>
      </c>
      <c r="S429" s="243">
        <v>0</v>
      </c>
      <c r="T429" s="244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45" t="s">
        <v>301</v>
      </c>
      <c r="AT429" s="245" t="s">
        <v>384</v>
      </c>
      <c r="AU429" s="245" t="s">
        <v>89</v>
      </c>
      <c r="AY429" s="16" t="s">
        <v>151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16" t="s">
        <v>21</v>
      </c>
      <c r="BK429" s="246">
        <f>ROUND(I429*H429,2)</f>
        <v>0</v>
      </c>
      <c r="BL429" s="16" t="s">
        <v>228</v>
      </c>
      <c r="BM429" s="245" t="s">
        <v>851</v>
      </c>
    </row>
    <row r="430" spans="1:51" s="13" customFormat="1" ht="12">
      <c r="A430" s="13"/>
      <c r="B430" s="247"/>
      <c r="C430" s="248"/>
      <c r="D430" s="249" t="s">
        <v>160</v>
      </c>
      <c r="E430" s="250" t="s">
        <v>1</v>
      </c>
      <c r="F430" s="251" t="s">
        <v>852</v>
      </c>
      <c r="G430" s="248"/>
      <c r="H430" s="252">
        <v>28.927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8" t="s">
        <v>160</v>
      </c>
      <c r="AU430" s="258" t="s">
        <v>89</v>
      </c>
      <c r="AV430" s="13" t="s">
        <v>89</v>
      </c>
      <c r="AW430" s="13" t="s">
        <v>36</v>
      </c>
      <c r="AX430" s="13" t="s">
        <v>21</v>
      </c>
      <c r="AY430" s="258" t="s">
        <v>151</v>
      </c>
    </row>
    <row r="431" spans="1:65" s="2" customFormat="1" ht="24" customHeight="1">
      <c r="A431" s="37"/>
      <c r="B431" s="38"/>
      <c r="C431" s="259" t="s">
        <v>853</v>
      </c>
      <c r="D431" s="259" t="s">
        <v>384</v>
      </c>
      <c r="E431" s="260" t="s">
        <v>854</v>
      </c>
      <c r="F431" s="261" t="s">
        <v>855</v>
      </c>
      <c r="G431" s="262" t="s">
        <v>200</v>
      </c>
      <c r="H431" s="263">
        <v>58.364</v>
      </c>
      <c r="I431" s="264"/>
      <c r="J431" s="265">
        <f>ROUND(I431*H431,2)</f>
        <v>0</v>
      </c>
      <c r="K431" s="261" t="s">
        <v>157</v>
      </c>
      <c r="L431" s="266"/>
      <c r="M431" s="267" t="s">
        <v>1</v>
      </c>
      <c r="N431" s="268" t="s">
        <v>45</v>
      </c>
      <c r="O431" s="90"/>
      <c r="P431" s="243">
        <f>O431*H431</f>
        <v>0</v>
      </c>
      <c r="Q431" s="243">
        <v>0.002</v>
      </c>
      <c r="R431" s="243">
        <f>Q431*H431</f>
        <v>0.116728</v>
      </c>
      <c r="S431" s="243">
        <v>0</v>
      </c>
      <c r="T431" s="244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45" t="s">
        <v>301</v>
      </c>
      <c r="AT431" s="245" t="s">
        <v>384</v>
      </c>
      <c r="AU431" s="245" t="s">
        <v>89</v>
      </c>
      <c r="AY431" s="16" t="s">
        <v>151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16" t="s">
        <v>21</v>
      </c>
      <c r="BK431" s="246">
        <f>ROUND(I431*H431,2)</f>
        <v>0</v>
      </c>
      <c r="BL431" s="16" t="s">
        <v>228</v>
      </c>
      <c r="BM431" s="245" t="s">
        <v>856</v>
      </c>
    </row>
    <row r="432" spans="1:51" s="13" customFormat="1" ht="12">
      <c r="A432" s="13"/>
      <c r="B432" s="247"/>
      <c r="C432" s="248"/>
      <c r="D432" s="249" t="s">
        <v>160</v>
      </c>
      <c r="E432" s="250" t="s">
        <v>1</v>
      </c>
      <c r="F432" s="251" t="s">
        <v>857</v>
      </c>
      <c r="G432" s="248"/>
      <c r="H432" s="252">
        <v>58.364</v>
      </c>
      <c r="I432" s="253"/>
      <c r="J432" s="248"/>
      <c r="K432" s="248"/>
      <c r="L432" s="254"/>
      <c r="M432" s="255"/>
      <c r="N432" s="256"/>
      <c r="O432" s="256"/>
      <c r="P432" s="256"/>
      <c r="Q432" s="256"/>
      <c r="R432" s="256"/>
      <c r="S432" s="256"/>
      <c r="T432" s="25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8" t="s">
        <v>160</v>
      </c>
      <c r="AU432" s="258" t="s">
        <v>89</v>
      </c>
      <c r="AV432" s="13" t="s">
        <v>89</v>
      </c>
      <c r="AW432" s="13" t="s">
        <v>36</v>
      </c>
      <c r="AX432" s="13" t="s">
        <v>21</v>
      </c>
      <c r="AY432" s="258" t="s">
        <v>151</v>
      </c>
    </row>
    <row r="433" spans="1:65" s="2" customFormat="1" ht="24" customHeight="1">
      <c r="A433" s="37"/>
      <c r="B433" s="38"/>
      <c r="C433" s="234" t="s">
        <v>858</v>
      </c>
      <c r="D433" s="234" t="s">
        <v>153</v>
      </c>
      <c r="E433" s="235" t="s">
        <v>859</v>
      </c>
      <c r="F433" s="236" t="s">
        <v>860</v>
      </c>
      <c r="G433" s="237" t="s">
        <v>823</v>
      </c>
      <c r="H433" s="280"/>
      <c r="I433" s="239"/>
      <c r="J433" s="240">
        <f>ROUND(I433*H433,2)</f>
        <v>0</v>
      </c>
      <c r="K433" s="236" t="s">
        <v>157</v>
      </c>
      <c r="L433" s="43"/>
      <c r="M433" s="241" t="s">
        <v>1</v>
      </c>
      <c r="N433" s="242" t="s">
        <v>45</v>
      </c>
      <c r="O433" s="90"/>
      <c r="P433" s="243">
        <f>O433*H433</f>
        <v>0</v>
      </c>
      <c r="Q433" s="243">
        <v>0</v>
      </c>
      <c r="R433" s="243">
        <f>Q433*H433</f>
        <v>0</v>
      </c>
      <c r="S433" s="243">
        <v>0</v>
      </c>
      <c r="T433" s="244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45" t="s">
        <v>228</v>
      </c>
      <c r="AT433" s="245" t="s">
        <v>153</v>
      </c>
      <c r="AU433" s="245" t="s">
        <v>89</v>
      </c>
      <c r="AY433" s="16" t="s">
        <v>151</v>
      </c>
      <c r="BE433" s="246">
        <f>IF(N433="základní",J433,0)</f>
        <v>0</v>
      </c>
      <c r="BF433" s="246">
        <f>IF(N433="snížená",J433,0)</f>
        <v>0</v>
      </c>
      <c r="BG433" s="246">
        <f>IF(N433="zákl. přenesená",J433,0)</f>
        <v>0</v>
      </c>
      <c r="BH433" s="246">
        <f>IF(N433="sníž. přenesená",J433,0)</f>
        <v>0</v>
      </c>
      <c r="BI433" s="246">
        <f>IF(N433="nulová",J433,0)</f>
        <v>0</v>
      </c>
      <c r="BJ433" s="16" t="s">
        <v>21</v>
      </c>
      <c r="BK433" s="246">
        <f>ROUND(I433*H433,2)</f>
        <v>0</v>
      </c>
      <c r="BL433" s="16" t="s">
        <v>228</v>
      </c>
      <c r="BM433" s="245" t="s">
        <v>861</v>
      </c>
    </row>
    <row r="434" spans="1:63" s="12" customFormat="1" ht="22.8" customHeight="1">
      <c r="A434" s="12"/>
      <c r="B434" s="218"/>
      <c r="C434" s="219"/>
      <c r="D434" s="220" t="s">
        <v>79</v>
      </c>
      <c r="E434" s="232" t="s">
        <v>862</v>
      </c>
      <c r="F434" s="232" t="s">
        <v>863</v>
      </c>
      <c r="G434" s="219"/>
      <c r="H434" s="219"/>
      <c r="I434" s="222"/>
      <c r="J434" s="233">
        <f>BK434</f>
        <v>0</v>
      </c>
      <c r="K434" s="219"/>
      <c r="L434" s="224"/>
      <c r="M434" s="225"/>
      <c r="N434" s="226"/>
      <c r="O434" s="226"/>
      <c r="P434" s="227">
        <f>P435</f>
        <v>0</v>
      </c>
      <c r="Q434" s="226"/>
      <c r="R434" s="227">
        <f>R435</f>
        <v>0</v>
      </c>
      <c r="S434" s="226"/>
      <c r="T434" s="228">
        <f>T435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29" t="s">
        <v>89</v>
      </c>
      <c r="AT434" s="230" t="s">
        <v>79</v>
      </c>
      <c r="AU434" s="230" t="s">
        <v>21</v>
      </c>
      <c r="AY434" s="229" t="s">
        <v>151</v>
      </c>
      <c r="BK434" s="231">
        <f>BK435</f>
        <v>0</v>
      </c>
    </row>
    <row r="435" spans="1:65" s="2" customFormat="1" ht="24" customHeight="1">
      <c r="A435" s="37"/>
      <c r="B435" s="38"/>
      <c r="C435" s="234" t="s">
        <v>864</v>
      </c>
      <c r="D435" s="234" t="s">
        <v>153</v>
      </c>
      <c r="E435" s="235" t="s">
        <v>865</v>
      </c>
      <c r="F435" s="236" t="s">
        <v>866</v>
      </c>
      <c r="G435" s="237" t="s">
        <v>585</v>
      </c>
      <c r="H435" s="238">
        <v>1</v>
      </c>
      <c r="I435" s="239"/>
      <c r="J435" s="240">
        <f>ROUND(I435*H435,2)</f>
        <v>0</v>
      </c>
      <c r="K435" s="236" t="s">
        <v>1</v>
      </c>
      <c r="L435" s="43"/>
      <c r="M435" s="241" t="s">
        <v>1</v>
      </c>
      <c r="N435" s="242" t="s">
        <v>45</v>
      </c>
      <c r="O435" s="90"/>
      <c r="P435" s="243">
        <f>O435*H435</f>
        <v>0</v>
      </c>
      <c r="Q435" s="243">
        <v>0</v>
      </c>
      <c r="R435" s="243">
        <f>Q435*H435</f>
        <v>0</v>
      </c>
      <c r="S435" s="243">
        <v>0</v>
      </c>
      <c r="T435" s="244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45" t="s">
        <v>228</v>
      </c>
      <c r="AT435" s="245" t="s">
        <v>153</v>
      </c>
      <c r="AU435" s="245" t="s">
        <v>89</v>
      </c>
      <c r="AY435" s="16" t="s">
        <v>151</v>
      </c>
      <c r="BE435" s="246">
        <f>IF(N435="základní",J435,0)</f>
        <v>0</v>
      </c>
      <c r="BF435" s="246">
        <f>IF(N435="snížená",J435,0)</f>
        <v>0</v>
      </c>
      <c r="BG435" s="246">
        <f>IF(N435="zákl. přenesená",J435,0)</f>
        <v>0</v>
      </c>
      <c r="BH435" s="246">
        <f>IF(N435="sníž. přenesená",J435,0)</f>
        <v>0</v>
      </c>
      <c r="BI435" s="246">
        <f>IF(N435="nulová",J435,0)</f>
        <v>0</v>
      </c>
      <c r="BJ435" s="16" t="s">
        <v>21</v>
      </c>
      <c r="BK435" s="246">
        <f>ROUND(I435*H435,2)</f>
        <v>0</v>
      </c>
      <c r="BL435" s="16" t="s">
        <v>228</v>
      </c>
      <c r="BM435" s="245" t="s">
        <v>867</v>
      </c>
    </row>
    <row r="436" spans="1:63" s="12" customFormat="1" ht="22.8" customHeight="1">
      <c r="A436" s="12"/>
      <c r="B436" s="218"/>
      <c r="C436" s="219"/>
      <c r="D436" s="220" t="s">
        <v>79</v>
      </c>
      <c r="E436" s="232" t="s">
        <v>868</v>
      </c>
      <c r="F436" s="232" t="s">
        <v>869</v>
      </c>
      <c r="G436" s="219"/>
      <c r="H436" s="219"/>
      <c r="I436" s="222"/>
      <c r="J436" s="233">
        <f>BK436</f>
        <v>0</v>
      </c>
      <c r="K436" s="219"/>
      <c r="L436" s="224"/>
      <c r="M436" s="225"/>
      <c r="N436" s="226"/>
      <c r="O436" s="226"/>
      <c r="P436" s="227">
        <f>P437</f>
        <v>0</v>
      </c>
      <c r="Q436" s="226"/>
      <c r="R436" s="227">
        <f>R437</f>
        <v>0</v>
      </c>
      <c r="S436" s="226"/>
      <c r="T436" s="228">
        <f>T437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29" t="s">
        <v>89</v>
      </c>
      <c r="AT436" s="230" t="s">
        <v>79</v>
      </c>
      <c r="AU436" s="230" t="s">
        <v>21</v>
      </c>
      <c r="AY436" s="229" t="s">
        <v>151</v>
      </c>
      <c r="BK436" s="231">
        <f>BK437</f>
        <v>0</v>
      </c>
    </row>
    <row r="437" spans="1:65" s="2" customFormat="1" ht="24" customHeight="1">
      <c r="A437" s="37"/>
      <c r="B437" s="38"/>
      <c r="C437" s="234" t="s">
        <v>870</v>
      </c>
      <c r="D437" s="234" t="s">
        <v>153</v>
      </c>
      <c r="E437" s="235" t="s">
        <v>871</v>
      </c>
      <c r="F437" s="236" t="s">
        <v>872</v>
      </c>
      <c r="G437" s="237" t="s">
        <v>585</v>
      </c>
      <c r="H437" s="238">
        <v>1</v>
      </c>
      <c r="I437" s="239"/>
      <c r="J437" s="240">
        <f>ROUND(I437*H437,2)</f>
        <v>0</v>
      </c>
      <c r="K437" s="236" t="s">
        <v>1</v>
      </c>
      <c r="L437" s="43"/>
      <c r="M437" s="241" t="s">
        <v>1</v>
      </c>
      <c r="N437" s="242" t="s">
        <v>45</v>
      </c>
      <c r="O437" s="90"/>
      <c r="P437" s="243">
        <f>O437*H437</f>
        <v>0</v>
      </c>
      <c r="Q437" s="243">
        <v>0</v>
      </c>
      <c r="R437" s="243">
        <f>Q437*H437</f>
        <v>0</v>
      </c>
      <c r="S437" s="243">
        <v>0</v>
      </c>
      <c r="T437" s="244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45" t="s">
        <v>228</v>
      </c>
      <c r="AT437" s="245" t="s">
        <v>153</v>
      </c>
      <c r="AU437" s="245" t="s">
        <v>89</v>
      </c>
      <c r="AY437" s="16" t="s">
        <v>151</v>
      </c>
      <c r="BE437" s="246">
        <f>IF(N437="základní",J437,0)</f>
        <v>0</v>
      </c>
      <c r="BF437" s="246">
        <f>IF(N437="snížená",J437,0)</f>
        <v>0</v>
      </c>
      <c r="BG437" s="246">
        <f>IF(N437="zákl. přenesená",J437,0)</f>
        <v>0</v>
      </c>
      <c r="BH437" s="246">
        <f>IF(N437="sníž. přenesená",J437,0)</f>
        <v>0</v>
      </c>
      <c r="BI437" s="246">
        <f>IF(N437="nulová",J437,0)</f>
        <v>0</v>
      </c>
      <c r="BJ437" s="16" t="s">
        <v>21</v>
      </c>
      <c r="BK437" s="246">
        <f>ROUND(I437*H437,2)</f>
        <v>0</v>
      </c>
      <c r="BL437" s="16" t="s">
        <v>228</v>
      </c>
      <c r="BM437" s="245" t="s">
        <v>873</v>
      </c>
    </row>
    <row r="438" spans="1:63" s="12" customFormat="1" ht="22.8" customHeight="1">
      <c r="A438" s="12"/>
      <c r="B438" s="218"/>
      <c r="C438" s="219"/>
      <c r="D438" s="220" t="s">
        <v>79</v>
      </c>
      <c r="E438" s="232" t="s">
        <v>874</v>
      </c>
      <c r="F438" s="232" t="s">
        <v>875</v>
      </c>
      <c r="G438" s="219"/>
      <c r="H438" s="219"/>
      <c r="I438" s="222"/>
      <c r="J438" s="233">
        <f>BK438</f>
        <v>0</v>
      </c>
      <c r="K438" s="219"/>
      <c r="L438" s="224"/>
      <c r="M438" s="225"/>
      <c r="N438" s="226"/>
      <c r="O438" s="226"/>
      <c r="P438" s="227">
        <f>SUM(P439:P486)</f>
        <v>0</v>
      </c>
      <c r="Q438" s="226"/>
      <c r="R438" s="227">
        <f>SUM(R439:R486)</f>
        <v>13.415185190000003</v>
      </c>
      <c r="S438" s="226"/>
      <c r="T438" s="228">
        <f>SUM(T439:T486)</f>
        <v>8.09006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29" t="s">
        <v>89</v>
      </c>
      <c r="AT438" s="230" t="s">
        <v>79</v>
      </c>
      <c r="AU438" s="230" t="s">
        <v>21</v>
      </c>
      <c r="AY438" s="229" t="s">
        <v>151</v>
      </c>
      <c r="BK438" s="231">
        <f>SUM(BK439:BK486)</f>
        <v>0</v>
      </c>
    </row>
    <row r="439" spans="1:65" s="2" customFormat="1" ht="16.5" customHeight="1">
      <c r="A439" s="37"/>
      <c r="B439" s="38"/>
      <c r="C439" s="234" t="s">
        <v>876</v>
      </c>
      <c r="D439" s="234" t="s">
        <v>153</v>
      </c>
      <c r="E439" s="235" t="s">
        <v>877</v>
      </c>
      <c r="F439" s="236" t="s">
        <v>878</v>
      </c>
      <c r="G439" s="237" t="s">
        <v>358</v>
      </c>
      <c r="H439" s="238">
        <v>4</v>
      </c>
      <c r="I439" s="239"/>
      <c r="J439" s="240">
        <f>ROUND(I439*H439,2)</f>
        <v>0</v>
      </c>
      <c r="K439" s="236" t="s">
        <v>1</v>
      </c>
      <c r="L439" s="43"/>
      <c r="M439" s="241" t="s">
        <v>1</v>
      </c>
      <c r="N439" s="242" t="s">
        <v>45</v>
      </c>
      <c r="O439" s="90"/>
      <c r="P439" s="243">
        <f>O439*H439</f>
        <v>0</v>
      </c>
      <c r="Q439" s="243">
        <v>0</v>
      </c>
      <c r="R439" s="243">
        <f>Q439*H439</f>
        <v>0</v>
      </c>
      <c r="S439" s="243">
        <v>0</v>
      </c>
      <c r="T439" s="244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45" t="s">
        <v>228</v>
      </c>
      <c r="AT439" s="245" t="s">
        <v>153</v>
      </c>
      <c r="AU439" s="245" t="s">
        <v>89</v>
      </c>
      <c r="AY439" s="16" t="s">
        <v>151</v>
      </c>
      <c r="BE439" s="246">
        <f>IF(N439="základní",J439,0)</f>
        <v>0</v>
      </c>
      <c r="BF439" s="246">
        <f>IF(N439="snížená",J439,0)</f>
        <v>0</v>
      </c>
      <c r="BG439" s="246">
        <f>IF(N439="zákl. přenesená",J439,0)</f>
        <v>0</v>
      </c>
      <c r="BH439" s="246">
        <f>IF(N439="sníž. přenesená",J439,0)</f>
        <v>0</v>
      </c>
      <c r="BI439" s="246">
        <f>IF(N439="nulová",J439,0)</f>
        <v>0</v>
      </c>
      <c r="BJ439" s="16" t="s">
        <v>21</v>
      </c>
      <c r="BK439" s="246">
        <f>ROUND(I439*H439,2)</f>
        <v>0</v>
      </c>
      <c r="BL439" s="16" t="s">
        <v>228</v>
      </c>
      <c r="BM439" s="245" t="s">
        <v>879</v>
      </c>
    </row>
    <row r="440" spans="1:65" s="2" customFormat="1" ht="24" customHeight="1">
      <c r="A440" s="37"/>
      <c r="B440" s="38"/>
      <c r="C440" s="234" t="s">
        <v>880</v>
      </c>
      <c r="D440" s="234" t="s">
        <v>153</v>
      </c>
      <c r="E440" s="235" t="s">
        <v>881</v>
      </c>
      <c r="F440" s="236" t="s">
        <v>882</v>
      </c>
      <c r="G440" s="237" t="s">
        <v>358</v>
      </c>
      <c r="H440" s="238">
        <v>4</v>
      </c>
      <c r="I440" s="239"/>
      <c r="J440" s="240">
        <f>ROUND(I440*H440,2)</f>
        <v>0</v>
      </c>
      <c r="K440" s="236" t="s">
        <v>1</v>
      </c>
      <c r="L440" s="43"/>
      <c r="M440" s="241" t="s">
        <v>1</v>
      </c>
      <c r="N440" s="242" t="s">
        <v>45</v>
      </c>
      <c r="O440" s="90"/>
      <c r="P440" s="243">
        <f>O440*H440</f>
        <v>0</v>
      </c>
      <c r="Q440" s="243">
        <v>0</v>
      </c>
      <c r="R440" s="243">
        <f>Q440*H440</f>
        <v>0</v>
      </c>
      <c r="S440" s="243">
        <v>0</v>
      </c>
      <c r="T440" s="244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45" t="s">
        <v>228</v>
      </c>
      <c r="AT440" s="245" t="s">
        <v>153</v>
      </c>
      <c r="AU440" s="245" t="s">
        <v>89</v>
      </c>
      <c r="AY440" s="16" t="s">
        <v>151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16" t="s">
        <v>21</v>
      </c>
      <c r="BK440" s="246">
        <f>ROUND(I440*H440,2)</f>
        <v>0</v>
      </c>
      <c r="BL440" s="16" t="s">
        <v>228</v>
      </c>
      <c r="BM440" s="245" t="s">
        <v>883</v>
      </c>
    </row>
    <row r="441" spans="1:65" s="2" customFormat="1" ht="24" customHeight="1">
      <c r="A441" s="37"/>
      <c r="B441" s="38"/>
      <c r="C441" s="234" t="s">
        <v>884</v>
      </c>
      <c r="D441" s="234" t="s">
        <v>153</v>
      </c>
      <c r="E441" s="235" t="s">
        <v>885</v>
      </c>
      <c r="F441" s="236" t="s">
        <v>886</v>
      </c>
      <c r="G441" s="237" t="s">
        <v>156</v>
      </c>
      <c r="H441" s="238">
        <v>33.581</v>
      </c>
      <c r="I441" s="239"/>
      <c r="J441" s="240">
        <f>ROUND(I441*H441,2)</f>
        <v>0</v>
      </c>
      <c r="K441" s="236" t="s">
        <v>157</v>
      </c>
      <c r="L441" s="43"/>
      <c r="M441" s="241" t="s">
        <v>1</v>
      </c>
      <c r="N441" s="242" t="s">
        <v>45</v>
      </c>
      <c r="O441" s="90"/>
      <c r="P441" s="243">
        <f>O441*H441</f>
        <v>0</v>
      </c>
      <c r="Q441" s="243">
        <v>0.00108</v>
      </c>
      <c r="R441" s="243">
        <f>Q441*H441</f>
        <v>0.036267480000000005</v>
      </c>
      <c r="S441" s="243">
        <v>0</v>
      </c>
      <c r="T441" s="244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45" t="s">
        <v>228</v>
      </c>
      <c r="AT441" s="245" t="s">
        <v>153</v>
      </c>
      <c r="AU441" s="245" t="s">
        <v>89</v>
      </c>
      <c r="AY441" s="16" t="s">
        <v>151</v>
      </c>
      <c r="BE441" s="246">
        <f>IF(N441="základní",J441,0)</f>
        <v>0</v>
      </c>
      <c r="BF441" s="246">
        <f>IF(N441="snížená",J441,0)</f>
        <v>0</v>
      </c>
      <c r="BG441" s="246">
        <f>IF(N441="zákl. přenesená",J441,0)</f>
        <v>0</v>
      </c>
      <c r="BH441" s="246">
        <f>IF(N441="sníž. přenesená",J441,0)</f>
        <v>0</v>
      </c>
      <c r="BI441" s="246">
        <f>IF(N441="nulová",J441,0)</f>
        <v>0</v>
      </c>
      <c r="BJ441" s="16" t="s">
        <v>21</v>
      </c>
      <c r="BK441" s="246">
        <f>ROUND(I441*H441,2)</f>
        <v>0</v>
      </c>
      <c r="BL441" s="16" t="s">
        <v>228</v>
      </c>
      <c r="BM441" s="245" t="s">
        <v>887</v>
      </c>
    </row>
    <row r="442" spans="1:51" s="13" customFormat="1" ht="12">
      <c r="A442" s="13"/>
      <c r="B442" s="247"/>
      <c r="C442" s="248"/>
      <c r="D442" s="249" t="s">
        <v>160</v>
      </c>
      <c r="E442" s="250" t="s">
        <v>1</v>
      </c>
      <c r="F442" s="251" t="s">
        <v>888</v>
      </c>
      <c r="G442" s="248"/>
      <c r="H442" s="252">
        <v>19.781</v>
      </c>
      <c r="I442" s="253"/>
      <c r="J442" s="248"/>
      <c r="K442" s="248"/>
      <c r="L442" s="254"/>
      <c r="M442" s="255"/>
      <c r="N442" s="256"/>
      <c r="O442" s="256"/>
      <c r="P442" s="256"/>
      <c r="Q442" s="256"/>
      <c r="R442" s="256"/>
      <c r="S442" s="256"/>
      <c r="T442" s="25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8" t="s">
        <v>160</v>
      </c>
      <c r="AU442" s="258" t="s">
        <v>89</v>
      </c>
      <c r="AV442" s="13" t="s">
        <v>89</v>
      </c>
      <c r="AW442" s="13" t="s">
        <v>36</v>
      </c>
      <c r="AX442" s="13" t="s">
        <v>80</v>
      </c>
      <c r="AY442" s="258" t="s">
        <v>151</v>
      </c>
    </row>
    <row r="443" spans="1:51" s="13" customFormat="1" ht="12">
      <c r="A443" s="13"/>
      <c r="B443" s="247"/>
      <c r="C443" s="248"/>
      <c r="D443" s="249" t="s">
        <v>160</v>
      </c>
      <c r="E443" s="250" t="s">
        <v>1</v>
      </c>
      <c r="F443" s="251" t="s">
        <v>889</v>
      </c>
      <c r="G443" s="248"/>
      <c r="H443" s="252">
        <v>13.8</v>
      </c>
      <c r="I443" s="253"/>
      <c r="J443" s="248"/>
      <c r="K443" s="248"/>
      <c r="L443" s="254"/>
      <c r="M443" s="255"/>
      <c r="N443" s="256"/>
      <c r="O443" s="256"/>
      <c r="P443" s="256"/>
      <c r="Q443" s="256"/>
      <c r="R443" s="256"/>
      <c r="S443" s="256"/>
      <c r="T443" s="25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8" t="s">
        <v>160</v>
      </c>
      <c r="AU443" s="258" t="s">
        <v>89</v>
      </c>
      <c r="AV443" s="13" t="s">
        <v>89</v>
      </c>
      <c r="AW443" s="13" t="s">
        <v>36</v>
      </c>
      <c r="AX443" s="13" t="s">
        <v>80</v>
      </c>
      <c r="AY443" s="258" t="s">
        <v>151</v>
      </c>
    </row>
    <row r="444" spans="1:51" s="14" customFormat="1" ht="12">
      <c r="A444" s="14"/>
      <c r="B444" s="269"/>
      <c r="C444" s="270"/>
      <c r="D444" s="249" t="s">
        <v>160</v>
      </c>
      <c r="E444" s="271" t="s">
        <v>1</v>
      </c>
      <c r="F444" s="272" t="s">
        <v>425</v>
      </c>
      <c r="G444" s="270"/>
      <c r="H444" s="273">
        <v>33.581</v>
      </c>
      <c r="I444" s="274"/>
      <c r="J444" s="270"/>
      <c r="K444" s="270"/>
      <c r="L444" s="275"/>
      <c r="M444" s="276"/>
      <c r="N444" s="277"/>
      <c r="O444" s="277"/>
      <c r="P444" s="277"/>
      <c r="Q444" s="277"/>
      <c r="R444" s="277"/>
      <c r="S444" s="277"/>
      <c r="T444" s="27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9" t="s">
        <v>160</v>
      </c>
      <c r="AU444" s="279" t="s">
        <v>89</v>
      </c>
      <c r="AV444" s="14" t="s">
        <v>158</v>
      </c>
      <c r="AW444" s="14" t="s">
        <v>36</v>
      </c>
      <c r="AX444" s="14" t="s">
        <v>21</v>
      </c>
      <c r="AY444" s="279" t="s">
        <v>151</v>
      </c>
    </row>
    <row r="445" spans="1:65" s="2" customFormat="1" ht="24" customHeight="1">
      <c r="A445" s="37"/>
      <c r="B445" s="38"/>
      <c r="C445" s="234" t="s">
        <v>890</v>
      </c>
      <c r="D445" s="234" t="s">
        <v>153</v>
      </c>
      <c r="E445" s="235" t="s">
        <v>891</v>
      </c>
      <c r="F445" s="236" t="s">
        <v>892</v>
      </c>
      <c r="G445" s="237" t="s">
        <v>200</v>
      </c>
      <c r="H445" s="238">
        <v>187.88</v>
      </c>
      <c r="I445" s="239"/>
      <c r="J445" s="240">
        <f>ROUND(I445*H445,2)</f>
        <v>0</v>
      </c>
      <c r="K445" s="236" t="s">
        <v>157</v>
      </c>
      <c r="L445" s="43"/>
      <c r="M445" s="241" t="s">
        <v>1</v>
      </c>
      <c r="N445" s="242" t="s">
        <v>45</v>
      </c>
      <c r="O445" s="90"/>
      <c r="P445" s="243">
        <f>O445*H445</f>
        <v>0</v>
      </c>
      <c r="Q445" s="243">
        <v>0</v>
      </c>
      <c r="R445" s="243">
        <f>Q445*H445</f>
        <v>0</v>
      </c>
      <c r="S445" s="243">
        <v>0</v>
      </c>
      <c r="T445" s="244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45" t="s">
        <v>228</v>
      </c>
      <c r="AT445" s="245" t="s">
        <v>153</v>
      </c>
      <c r="AU445" s="245" t="s">
        <v>89</v>
      </c>
      <c r="AY445" s="16" t="s">
        <v>151</v>
      </c>
      <c r="BE445" s="246">
        <f>IF(N445="základní",J445,0)</f>
        <v>0</v>
      </c>
      <c r="BF445" s="246">
        <f>IF(N445="snížená",J445,0)</f>
        <v>0</v>
      </c>
      <c r="BG445" s="246">
        <f>IF(N445="zákl. přenesená",J445,0)</f>
        <v>0</v>
      </c>
      <c r="BH445" s="246">
        <f>IF(N445="sníž. přenesená",J445,0)</f>
        <v>0</v>
      </c>
      <c r="BI445" s="246">
        <f>IF(N445="nulová",J445,0)</f>
        <v>0</v>
      </c>
      <c r="BJ445" s="16" t="s">
        <v>21</v>
      </c>
      <c r="BK445" s="246">
        <f>ROUND(I445*H445,2)</f>
        <v>0</v>
      </c>
      <c r="BL445" s="16" t="s">
        <v>228</v>
      </c>
      <c r="BM445" s="245" t="s">
        <v>893</v>
      </c>
    </row>
    <row r="446" spans="1:51" s="13" customFormat="1" ht="12">
      <c r="A446" s="13"/>
      <c r="B446" s="247"/>
      <c r="C446" s="248"/>
      <c r="D446" s="249" t="s">
        <v>160</v>
      </c>
      <c r="E446" s="250" t="s">
        <v>1</v>
      </c>
      <c r="F446" s="251" t="s">
        <v>894</v>
      </c>
      <c r="G446" s="248"/>
      <c r="H446" s="252">
        <v>187.88</v>
      </c>
      <c r="I446" s="253"/>
      <c r="J446" s="248"/>
      <c r="K446" s="248"/>
      <c r="L446" s="254"/>
      <c r="M446" s="255"/>
      <c r="N446" s="256"/>
      <c r="O446" s="256"/>
      <c r="P446" s="256"/>
      <c r="Q446" s="256"/>
      <c r="R446" s="256"/>
      <c r="S446" s="256"/>
      <c r="T446" s="25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8" t="s">
        <v>160</v>
      </c>
      <c r="AU446" s="258" t="s">
        <v>89</v>
      </c>
      <c r="AV446" s="13" t="s">
        <v>89</v>
      </c>
      <c r="AW446" s="13" t="s">
        <v>36</v>
      </c>
      <c r="AX446" s="13" t="s">
        <v>21</v>
      </c>
      <c r="AY446" s="258" t="s">
        <v>151</v>
      </c>
    </row>
    <row r="447" spans="1:65" s="2" customFormat="1" ht="16.5" customHeight="1">
      <c r="A447" s="37"/>
      <c r="B447" s="38"/>
      <c r="C447" s="259" t="s">
        <v>895</v>
      </c>
      <c r="D447" s="259" t="s">
        <v>384</v>
      </c>
      <c r="E447" s="260" t="s">
        <v>896</v>
      </c>
      <c r="F447" s="261" t="s">
        <v>897</v>
      </c>
      <c r="G447" s="262" t="s">
        <v>156</v>
      </c>
      <c r="H447" s="263">
        <v>1.29</v>
      </c>
      <c r="I447" s="264"/>
      <c r="J447" s="265">
        <f>ROUND(I447*H447,2)</f>
        <v>0</v>
      </c>
      <c r="K447" s="261" t="s">
        <v>157</v>
      </c>
      <c r="L447" s="266"/>
      <c r="M447" s="267" t="s">
        <v>1</v>
      </c>
      <c r="N447" s="268" t="s">
        <v>45</v>
      </c>
      <c r="O447" s="90"/>
      <c r="P447" s="243">
        <f>O447*H447</f>
        <v>0</v>
      </c>
      <c r="Q447" s="243">
        <v>0.55</v>
      </c>
      <c r="R447" s="243">
        <f>Q447*H447</f>
        <v>0.7095000000000001</v>
      </c>
      <c r="S447" s="243">
        <v>0</v>
      </c>
      <c r="T447" s="244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45" t="s">
        <v>301</v>
      </c>
      <c r="AT447" s="245" t="s">
        <v>384</v>
      </c>
      <c r="AU447" s="245" t="s">
        <v>89</v>
      </c>
      <c r="AY447" s="16" t="s">
        <v>151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16" t="s">
        <v>21</v>
      </c>
      <c r="BK447" s="246">
        <f>ROUND(I447*H447,2)</f>
        <v>0</v>
      </c>
      <c r="BL447" s="16" t="s">
        <v>228</v>
      </c>
      <c r="BM447" s="245" t="s">
        <v>898</v>
      </c>
    </row>
    <row r="448" spans="1:51" s="13" customFormat="1" ht="12">
      <c r="A448" s="13"/>
      <c r="B448" s="247"/>
      <c r="C448" s="248"/>
      <c r="D448" s="249" t="s">
        <v>160</v>
      </c>
      <c r="E448" s="250" t="s">
        <v>1</v>
      </c>
      <c r="F448" s="251" t="s">
        <v>899</v>
      </c>
      <c r="G448" s="248"/>
      <c r="H448" s="252">
        <v>1.29</v>
      </c>
      <c r="I448" s="253"/>
      <c r="J448" s="248"/>
      <c r="K448" s="248"/>
      <c r="L448" s="254"/>
      <c r="M448" s="255"/>
      <c r="N448" s="256"/>
      <c r="O448" s="256"/>
      <c r="P448" s="256"/>
      <c r="Q448" s="256"/>
      <c r="R448" s="256"/>
      <c r="S448" s="256"/>
      <c r="T448" s="25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8" t="s">
        <v>160</v>
      </c>
      <c r="AU448" s="258" t="s">
        <v>89</v>
      </c>
      <c r="AV448" s="13" t="s">
        <v>89</v>
      </c>
      <c r="AW448" s="13" t="s">
        <v>36</v>
      </c>
      <c r="AX448" s="13" t="s">
        <v>21</v>
      </c>
      <c r="AY448" s="258" t="s">
        <v>151</v>
      </c>
    </row>
    <row r="449" spans="1:65" s="2" customFormat="1" ht="24" customHeight="1">
      <c r="A449" s="37"/>
      <c r="B449" s="38"/>
      <c r="C449" s="234" t="s">
        <v>900</v>
      </c>
      <c r="D449" s="234" t="s">
        <v>153</v>
      </c>
      <c r="E449" s="235" t="s">
        <v>901</v>
      </c>
      <c r="F449" s="236" t="s">
        <v>902</v>
      </c>
      <c r="G449" s="237" t="s">
        <v>206</v>
      </c>
      <c r="H449" s="238">
        <v>244.244</v>
      </c>
      <c r="I449" s="239"/>
      <c r="J449" s="240">
        <f>ROUND(I449*H449,2)</f>
        <v>0</v>
      </c>
      <c r="K449" s="236" t="s">
        <v>157</v>
      </c>
      <c r="L449" s="43"/>
      <c r="M449" s="241" t="s">
        <v>1</v>
      </c>
      <c r="N449" s="242" t="s">
        <v>45</v>
      </c>
      <c r="O449" s="90"/>
      <c r="P449" s="243">
        <f>O449*H449</f>
        <v>0</v>
      </c>
      <c r="Q449" s="243">
        <v>0</v>
      </c>
      <c r="R449" s="243">
        <f>Q449*H449</f>
        <v>0</v>
      </c>
      <c r="S449" s="243">
        <v>0</v>
      </c>
      <c r="T449" s="244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45" t="s">
        <v>228</v>
      </c>
      <c r="AT449" s="245" t="s">
        <v>153</v>
      </c>
      <c r="AU449" s="245" t="s">
        <v>89</v>
      </c>
      <c r="AY449" s="16" t="s">
        <v>151</v>
      </c>
      <c r="BE449" s="246">
        <f>IF(N449="základní",J449,0)</f>
        <v>0</v>
      </c>
      <c r="BF449" s="246">
        <f>IF(N449="snížená",J449,0)</f>
        <v>0</v>
      </c>
      <c r="BG449" s="246">
        <f>IF(N449="zákl. přenesená",J449,0)</f>
        <v>0</v>
      </c>
      <c r="BH449" s="246">
        <f>IF(N449="sníž. přenesená",J449,0)</f>
        <v>0</v>
      </c>
      <c r="BI449" s="246">
        <f>IF(N449="nulová",J449,0)</f>
        <v>0</v>
      </c>
      <c r="BJ449" s="16" t="s">
        <v>21</v>
      </c>
      <c r="BK449" s="246">
        <f>ROUND(I449*H449,2)</f>
        <v>0</v>
      </c>
      <c r="BL449" s="16" t="s">
        <v>228</v>
      </c>
      <c r="BM449" s="245" t="s">
        <v>903</v>
      </c>
    </row>
    <row r="450" spans="1:51" s="13" customFormat="1" ht="12">
      <c r="A450" s="13"/>
      <c r="B450" s="247"/>
      <c r="C450" s="248"/>
      <c r="D450" s="249" t="s">
        <v>160</v>
      </c>
      <c r="E450" s="250" t="s">
        <v>1</v>
      </c>
      <c r="F450" s="251" t="s">
        <v>904</v>
      </c>
      <c r="G450" s="248"/>
      <c r="H450" s="252">
        <v>244.244</v>
      </c>
      <c r="I450" s="253"/>
      <c r="J450" s="248"/>
      <c r="K450" s="248"/>
      <c r="L450" s="254"/>
      <c r="M450" s="255"/>
      <c r="N450" s="256"/>
      <c r="O450" s="256"/>
      <c r="P450" s="256"/>
      <c r="Q450" s="256"/>
      <c r="R450" s="256"/>
      <c r="S450" s="256"/>
      <c r="T450" s="25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8" t="s">
        <v>160</v>
      </c>
      <c r="AU450" s="258" t="s">
        <v>89</v>
      </c>
      <c r="AV450" s="13" t="s">
        <v>89</v>
      </c>
      <c r="AW450" s="13" t="s">
        <v>36</v>
      </c>
      <c r="AX450" s="13" t="s">
        <v>21</v>
      </c>
      <c r="AY450" s="258" t="s">
        <v>151</v>
      </c>
    </row>
    <row r="451" spans="1:65" s="2" customFormat="1" ht="16.5" customHeight="1">
      <c r="A451" s="37"/>
      <c r="B451" s="38"/>
      <c r="C451" s="259" t="s">
        <v>905</v>
      </c>
      <c r="D451" s="259" t="s">
        <v>384</v>
      </c>
      <c r="E451" s="260" t="s">
        <v>896</v>
      </c>
      <c r="F451" s="261" t="s">
        <v>897</v>
      </c>
      <c r="G451" s="262" t="s">
        <v>156</v>
      </c>
      <c r="H451" s="263">
        <v>0.645</v>
      </c>
      <c r="I451" s="264"/>
      <c r="J451" s="265">
        <f>ROUND(I451*H451,2)</f>
        <v>0</v>
      </c>
      <c r="K451" s="261" t="s">
        <v>157</v>
      </c>
      <c r="L451" s="266"/>
      <c r="M451" s="267" t="s">
        <v>1</v>
      </c>
      <c r="N451" s="268" t="s">
        <v>45</v>
      </c>
      <c r="O451" s="90"/>
      <c r="P451" s="243">
        <f>O451*H451</f>
        <v>0</v>
      </c>
      <c r="Q451" s="243">
        <v>0.55</v>
      </c>
      <c r="R451" s="243">
        <f>Q451*H451</f>
        <v>0.35475000000000007</v>
      </c>
      <c r="S451" s="243">
        <v>0</v>
      </c>
      <c r="T451" s="244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45" t="s">
        <v>301</v>
      </c>
      <c r="AT451" s="245" t="s">
        <v>384</v>
      </c>
      <c r="AU451" s="245" t="s">
        <v>89</v>
      </c>
      <c r="AY451" s="16" t="s">
        <v>151</v>
      </c>
      <c r="BE451" s="246">
        <f>IF(N451="základní",J451,0)</f>
        <v>0</v>
      </c>
      <c r="BF451" s="246">
        <f>IF(N451="snížená",J451,0)</f>
        <v>0</v>
      </c>
      <c r="BG451" s="246">
        <f>IF(N451="zákl. přenesená",J451,0)</f>
        <v>0</v>
      </c>
      <c r="BH451" s="246">
        <f>IF(N451="sníž. přenesená",J451,0)</f>
        <v>0</v>
      </c>
      <c r="BI451" s="246">
        <f>IF(N451="nulová",J451,0)</f>
        <v>0</v>
      </c>
      <c r="BJ451" s="16" t="s">
        <v>21</v>
      </c>
      <c r="BK451" s="246">
        <f>ROUND(I451*H451,2)</f>
        <v>0</v>
      </c>
      <c r="BL451" s="16" t="s">
        <v>228</v>
      </c>
      <c r="BM451" s="245" t="s">
        <v>906</v>
      </c>
    </row>
    <row r="452" spans="1:51" s="13" customFormat="1" ht="12">
      <c r="A452" s="13"/>
      <c r="B452" s="247"/>
      <c r="C452" s="248"/>
      <c r="D452" s="249" t="s">
        <v>160</v>
      </c>
      <c r="E452" s="250" t="s">
        <v>1</v>
      </c>
      <c r="F452" s="251" t="s">
        <v>907</v>
      </c>
      <c r="G452" s="248"/>
      <c r="H452" s="252">
        <v>0.645</v>
      </c>
      <c r="I452" s="253"/>
      <c r="J452" s="248"/>
      <c r="K452" s="248"/>
      <c r="L452" s="254"/>
      <c r="M452" s="255"/>
      <c r="N452" s="256"/>
      <c r="O452" s="256"/>
      <c r="P452" s="256"/>
      <c r="Q452" s="256"/>
      <c r="R452" s="256"/>
      <c r="S452" s="256"/>
      <c r="T452" s="25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8" t="s">
        <v>160</v>
      </c>
      <c r="AU452" s="258" t="s">
        <v>89</v>
      </c>
      <c r="AV452" s="13" t="s">
        <v>89</v>
      </c>
      <c r="AW452" s="13" t="s">
        <v>36</v>
      </c>
      <c r="AX452" s="13" t="s">
        <v>21</v>
      </c>
      <c r="AY452" s="258" t="s">
        <v>151</v>
      </c>
    </row>
    <row r="453" spans="1:65" s="2" customFormat="1" ht="24" customHeight="1">
      <c r="A453" s="37"/>
      <c r="B453" s="38"/>
      <c r="C453" s="234" t="s">
        <v>908</v>
      </c>
      <c r="D453" s="234" t="s">
        <v>153</v>
      </c>
      <c r="E453" s="235" t="s">
        <v>909</v>
      </c>
      <c r="F453" s="236" t="s">
        <v>910</v>
      </c>
      <c r="G453" s="237" t="s">
        <v>200</v>
      </c>
      <c r="H453" s="238">
        <v>187.88</v>
      </c>
      <c r="I453" s="239"/>
      <c r="J453" s="240">
        <f>ROUND(I453*H453,2)</f>
        <v>0</v>
      </c>
      <c r="K453" s="236" t="s">
        <v>157</v>
      </c>
      <c r="L453" s="43"/>
      <c r="M453" s="241" t="s">
        <v>1</v>
      </c>
      <c r="N453" s="242" t="s">
        <v>45</v>
      </c>
      <c r="O453" s="90"/>
      <c r="P453" s="243">
        <f>O453*H453</f>
        <v>0</v>
      </c>
      <c r="Q453" s="243">
        <v>0</v>
      </c>
      <c r="R453" s="243">
        <f>Q453*H453</f>
        <v>0</v>
      </c>
      <c r="S453" s="243">
        <v>0.005</v>
      </c>
      <c r="T453" s="244">
        <f>S453*H453</f>
        <v>0.9394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45" t="s">
        <v>228</v>
      </c>
      <c r="AT453" s="245" t="s">
        <v>153</v>
      </c>
      <c r="AU453" s="245" t="s">
        <v>89</v>
      </c>
      <c r="AY453" s="16" t="s">
        <v>151</v>
      </c>
      <c r="BE453" s="246">
        <f>IF(N453="základní",J453,0)</f>
        <v>0</v>
      </c>
      <c r="BF453" s="246">
        <f>IF(N453="snížená",J453,0)</f>
        <v>0</v>
      </c>
      <c r="BG453" s="246">
        <f>IF(N453="zákl. přenesená",J453,0)</f>
        <v>0</v>
      </c>
      <c r="BH453" s="246">
        <f>IF(N453="sníž. přenesená",J453,0)</f>
        <v>0</v>
      </c>
      <c r="BI453" s="246">
        <f>IF(N453="nulová",J453,0)</f>
        <v>0</v>
      </c>
      <c r="BJ453" s="16" t="s">
        <v>21</v>
      </c>
      <c r="BK453" s="246">
        <f>ROUND(I453*H453,2)</f>
        <v>0</v>
      </c>
      <c r="BL453" s="16" t="s">
        <v>228</v>
      </c>
      <c r="BM453" s="245" t="s">
        <v>911</v>
      </c>
    </row>
    <row r="454" spans="1:51" s="13" customFormat="1" ht="12">
      <c r="A454" s="13"/>
      <c r="B454" s="247"/>
      <c r="C454" s="248"/>
      <c r="D454" s="249" t="s">
        <v>160</v>
      </c>
      <c r="E454" s="250" t="s">
        <v>1</v>
      </c>
      <c r="F454" s="251" t="s">
        <v>894</v>
      </c>
      <c r="G454" s="248"/>
      <c r="H454" s="252">
        <v>187.88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8" t="s">
        <v>160</v>
      </c>
      <c r="AU454" s="258" t="s">
        <v>89</v>
      </c>
      <c r="AV454" s="13" t="s">
        <v>89</v>
      </c>
      <c r="AW454" s="13" t="s">
        <v>36</v>
      </c>
      <c r="AX454" s="13" t="s">
        <v>21</v>
      </c>
      <c r="AY454" s="258" t="s">
        <v>151</v>
      </c>
    </row>
    <row r="455" spans="1:65" s="2" customFormat="1" ht="24" customHeight="1">
      <c r="A455" s="37"/>
      <c r="B455" s="38"/>
      <c r="C455" s="234" t="s">
        <v>912</v>
      </c>
      <c r="D455" s="234" t="s">
        <v>153</v>
      </c>
      <c r="E455" s="235" t="s">
        <v>913</v>
      </c>
      <c r="F455" s="236" t="s">
        <v>914</v>
      </c>
      <c r="G455" s="237" t="s">
        <v>156</v>
      </c>
      <c r="H455" s="238">
        <v>1.935</v>
      </c>
      <c r="I455" s="239"/>
      <c r="J455" s="240">
        <f>ROUND(I455*H455,2)</f>
        <v>0</v>
      </c>
      <c r="K455" s="236" t="s">
        <v>157</v>
      </c>
      <c r="L455" s="43"/>
      <c r="M455" s="241" t="s">
        <v>1</v>
      </c>
      <c r="N455" s="242" t="s">
        <v>45</v>
      </c>
      <c r="O455" s="90"/>
      <c r="P455" s="243">
        <f>O455*H455</f>
        <v>0</v>
      </c>
      <c r="Q455" s="243">
        <v>0.02337</v>
      </c>
      <c r="R455" s="243">
        <f>Q455*H455</f>
        <v>0.045220949999999996</v>
      </c>
      <c r="S455" s="243">
        <v>0</v>
      </c>
      <c r="T455" s="244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45" t="s">
        <v>228</v>
      </c>
      <c r="AT455" s="245" t="s">
        <v>153</v>
      </c>
      <c r="AU455" s="245" t="s">
        <v>89</v>
      </c>
      <c r="AY455" s="16" t="s">
        <v>151</v>
      </c>
      <c r="BE455" s="246">
        <f>IF(N455="základní",J455,0)</f>
        <v>0</v>
      </c>
      <c r="BF455" s="246">
        <f>IF(N455="snížená",J455,0)</f>
        <v>0</v>
      </c>
      <c r="BG455" s="246">
        <f>IF(N455="zákl. přenesená",J455,0)</f>
        <v>0</v>
      </c>
      <c r="BH455" s="246">
        <f>IF(N455="sníž. přenesená",J455,0)</f>
        <v>0</v>
      </c>
      <c r="BI455" s="246">
        <f>IF(N455="nulová",J455,0)</f>
        <v>0</v>
      </c>
      <c r="BJ455" s="16" t="s">
        <v>21</v>
      </c>
      <c r="BK455" s="246">
        <f>ROUND(I455*H455,2)</f>
        <v>0</v>
      </c>
      <c r="BL455" s="16" t="s">
        <v>228</v>
      </c>
      <c r="BM455" s="245" t="s">
        <v>915</v>
      </c>
    </row>
    <row r="456" spans="1:51" s="13" customFormat="1" ht="12">
      <c r="A456" s="13"/>
      <c r="B456" s="247"/>
      <c r="C456" s="248"/>
      <c r="D456" s="249" t="s">
        <v>160</v>
      </c>
      <c r="E456" s="250" t="s">
        <v>1</v>
      </c>
      <c r="F456" s="251" t="s">
        <v>916</v>
      </c>
      <c r="G456" s="248"/>
      <c r="H456" s="252">
        <v>1.935</v>
      </c>
      <c r="I456" s="253"/>
      <c r="J456" s="248"/>
      <c r="K456" s="248"/>
      <c r="L456" s="254"/>
      <c r="M456" s="255"/>
      <c r="N456" s="256"/>
      <c r="O456" s="256"/>
      <c r="P456" s="256"/>
      <c r="Q456" s="256"/>
      <c r="R456" s="256"/>
      <c r="S456" s="256"/>
      <c r="T456" s="25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8" t="s">
        <v>160</v>
      </c>
      <c r="AU456" s="258" t="s">
        <v>89</v>
      </c>
      <c r="AV456" s="13" t="s">
        <v>89</v>
      </c>
      <c r="AW456" s="13" t="s">
        <v>36</v>
      </c>
      <c r="AX456" s="13" t="s">
        <v>21</v>
      </c>
      <c r="AY456" s="258" t="s">
        <v>151</v>
      </c>
    </row>
    <row r="457" spans="1:65" s="2" customFormat="1" ht="24" customHeight="1">
      <c r="A457" s="37"/>
      <c r="B457" s="38"/>
      <c r="C457" s="234" t="s">
        <v>917</v>
      </c>
      <c r="D457" s="234" t="s">
        <v>153</v>
      </c>
      <c r="E457" s="235" t="s">
        <v>918</v>
      </c>
      <c r="F457" s="236" t="s">
        <v>919</v>
      </c>
      <c r="G457" s="237" t="s">
        <v>200</v>
      </c>
      <c r="H457" s="238">
        <v>94.09</v>
      </c>
      <c r="I457" s="239"/>
      <c r="J457" s="240">
        <f>ROUND(I457*H457,2)</f>
        <v>0</v>
      </c>
      <c r="K457" s="236" t="s">
        <v>157</v>
      </c>
      <c r="L457" s="43"/>
      <c r="M457" s="241" t="s">
        <v>1</v>
      </c>
      <c r="N457" s="242" t="s">
        <v>45</v>
      </c>
      <c r="O457" s="90"/>
      <c r="P457" s="243">
        <f>O457*H457</f>
        <v>0</v>
      </c>
      <c r="Q457" s="243">
        <v>0.01129</v>
      </c>
      <c r="R457" s="243">
        <f>Q457*H457</f>
        <v>1.0622761</v>
      </c>
      <c r="S457" s="243">
        <v>0</v>
      </c>
      <c r="T457" s="244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45" t="s">
        <v>228</v>
      </c>
      <c r="AT457" s="245" t="s">
        <v>153</v>
      </c>
      <c r="AU457" s="245" t="s">
        <v>89</v>
      </c>
      <c r="AY457" s="16" t="s">
        <v>151</v>
      </c>
      <c r="BE457" s="246">
        <f>IF(N457="základní",J457,0)</f>
        <v>0</v>
      </c>
      <c r="BF457" s="246">
        <f>IF(N457="snížená",J457,0)</f>
        <v>0</v>
      </c>
      <c r="BG457" s="246">
        <f>IF(N457="zákl. přenesená",J457,0)</f>
        <v>0</v>
      </c>
      <c r="BH457" s="246">
        <f>IF(N457="sníž. přenesená",J457,0)</f>
        <v>0</v>
      </c>
      <c r="BI457" s="246">
        <f>IF(N457="nulová",J457,0)</f>
        <v>0</v>
      </c>
      <c r="BJ457" s="16" t="s">
        <v>21</v>
      </c>
      <c r="BK457" s="246">
        <f>ROUND(I457*H457,2)</f>
        <v>0</v>
      </c>
      <c r="BL457" s="16" t="s">
        <v>228</v>
      </c>
      <c r="BM457" s="245" t="s">
        <v>920</v>
      </c>
    </row>
    <row r="458" spans="1:51" s="13" customFormat="1" ht="12">
      <c r="A458" s="13"/>
      <c r="B458" s="247"/>
      <c r="C458" s="248"/>
      <c r="D458" s="249" t="s">
        <v>160</v>
      </c>
      <c r="E458" s="250" t="s">
        <v>1</v>
      </c>
      <c r="F458" s="251" t="s">
        <v>921</v>
      </c>
      <c r="G458" s="248"/>
      <c r="H458" s="252">
        <v>94.09</v>
      </c>
      <c r="I458" s="253"/>
      <c r="J458" s="248"/>
      <c r="K458" s="248"/>
      <c r="L458" s="254"/>
      <c r="M458" s="255"/>
      <c r="N458" s="256"/>
      <c r="O458" s="256"/>
      <c r="P458" s="256"/>
      <c r="Q458" s="256"/>
      <c r="R458" s="256"/>
      <c r="S458" s="256"/>
      <c r="T458" s="25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8" t="s">
        <v>160</v>
      </c>
      <c r="AU458" s="258" t="s">
        <v>89</v>
      </c>
      <c r="AV458" s="13" t="s">
        <v>89</v>
      </c>
      <c r="AW458" s="13" t="s">
        <v>36</v>
      </c>
      <c r="AX458" s="13" t="s">
        <v>21</v>
      </c>
      <c r="AY458" s="258" t="s">
        <v>151</v>
      </c>
    </row>
    <row r="459" spans="1:65" s="2" customFormat="1" ht="24" customHeight="1">
      <c r="A459" s="37"/>
      <c r="B459" s="38"/>
      <c r="C459" s="234" t="s">
        <v>922</v>
      </c>
      <c r="D459" s="234" t="s">
        <v>153</v>
      </c>
      <c r="E459" s="235" t="s">
        <v>923</v>
      </c>
      <c r="F459" s="236" t="s">
        <v>924</v>
      </c>
      <c r="G459" s="237" t="s">
        <v>200</v>
      </c>
      <c r="H459" s="238">
        <v>94.09</v>
      </c>
      <c r="I459" s="239"/>
      <c r="J459" s="240">
        <f>ROUND(I459*H459,2)</f>
        <v>0</v>
      </c>
      <c r="K459" s="236" t="s">
        <v>157</v>
      </c>
      <c r="L459" s="43"/>
      <c r="M459" s="241" t="s">
        <v>1</v>
      </c>
      <c r="N459" s="242" t="s">
        <v>45</v>
      </c>
      <c r="O459" s="90"/>
      <c r="P459" s="243">
        <f>O459*H459</f>
        <v>0</v>
      </c>
      <c r="Q459" s="243">
        <v>0.01388</v>
      </c>
      <c r="R459" s="243">
        <f>Q459*H459</f>
        <v>1.3059692</v>
      </c>
      <c r="S459" s="243">
        <v>0</v>
      </c>
      <c r="T459" s="244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45" t="s">
        <v>228</v>
      </c>
      <c r="AT459" s="245" t="s">
        <v>153</v>
      </c>
      <c r="AU459" s="245" t="s">
        <v>89</v>
      </c>
      <c r="AY459" s="16" t="s">
        <v>151</v>
      </c>
      <c r="BE459" s="246">
        <f>IF(N459="základní",J459,0)</f>
        <v>0</v>
      </c>
      <c r="BF459" s="246">
        <f>IF(N459="snížená",J459,0)</f>
        <v>0</v>
      </c>
      <c r="BG459" s="246">
        <f>IF(N459="zákl. přenesená",J459,0)</f>
        <v>0</v>
      </c>
      <c r="BH459" s="246">
        <f>IF(N459="sníž. přenesená",J459,0)</f>
        <v>0</v>
      </c>
      <c r="BI459" s="246">
        <f>IF(N459="nulová",J459,0)</f>
        <v>0</v>
      </c>
      <c r="BJ459" s="16" t="s">
        <v>21</v>
      </c>
      <c r="BK459" s="246">
        <f>ROUND(I459*H459,2)</f>
        <v>0</v>
      </c>
      <c r="BL459" s="16" t="s">
        <v>228</v>
      </c>
      <c r="BM459" s="245" t="s">
        <v>925</v>
      </c>
    </row>
    <row r="460" spans="1:65" s="2" customFormat="1" ht="24" customHeight="1">
      <c r="A460" s="37"/>
      <c r="B460" s="38"/>
      <c r="C460" s="234" t="s">
        <v>926</v>
      </c>
      <c r="D460" s="234" t="s">
        <v>153</v>
      </c>
      <c r="E460" s="235" t="s">
        <v>927</v>
      </c>
      <c r="F460" s="236" t="s">
        <v>928</v>
      </c>
      <c r="G460" s="237" t="s">
        <v>200</v>
      </c>
      <c r="H460" s="238">
        <v>94.09</v>
      </c>
      <c r="I460" s="239"/>
      <c r="J460" s="240">
        <f>ROUND(I460*H460,2)</f>
        <v>0</v>
      </c>
      <c r="K460" s="236" t="s">
        <v>157</v>
      </c>
      <c r="L460" s="43"/>
      <c r="M460" s="241" t="s">
        <v>1</v>
      </c>
      <c r="N460" s="242" t="s">
        <v>45</v>
      </c>
      <c r="O460" s="90"/>
      <c r="P460" s="243">
        <f>O460*H460</f>
        <v>0</v>
      </c>
      <c r="Q460" s="243">
        <v>0</v>
      </c>
      <c r="R460" s="243">
        <f>Q460*H460</f>
        <v>0</v>
      </c>
      <c r="S460" s="243">
        <v>0</v>
      </c>
      <c r="T460" s="244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45" t="s">
        <v>228</v>
      </c>
      <c r="AT460" s="245" t="s">
        <v>153</v>
      </c>
      <c r="AU460" s="245" t="s">
        <v>89</v>
      </c>
      <c r="AY460" s="16" t="s">
        <v>151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16" t="s">
        <v>21</v>
      </c>
      <c r="BK460" s="246">
        <f>ROUND(I460*H460,2)</f>
        <v>0</v>
      </c>
      <c r="BL460" s="16" t="s">
        <v>228</v>
      </c>
      <c r="BM460" s="245" t="s">
        <v>929</v>
      </c>
    </row>
    <row r="461" spans="1:51" s="13" customFormat="1" ht="12">
      <c r="A461" s="13"/>
      <c r="B461" s="247"/>
      <c r="C461" s="248"/>
      <c r="D461" s="249" t="s">
        <v>160</v>
      </c>
      <c r="E461" s="250" t="s">
        <v>1</v>
      </c>
      <c r="F461" s="251" t="s">
        <v>921</v>
      </c>
      <c r="G461" s="248"/>
      <c r="H461" s="252">
        <v>94.09</v>
      </c>
      <c r="I461" s="253"/>
      <c r="J461" s="248"/>
      <c r="K461" s="248"/>
      <c r="L461" s="254"/>
      <c r="M461" s="255"/>
      <c r="N461" s="256"/>
      <c r="O461" s="256"/>
      <c r="P461" s="256"/>
      <c r="Q461" s="256"/>
      <c r="R461" s="256"/>
      <c r="S461" s="256"/>
      <c r="T461" s="25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8" t="s">
        <v>160</v>
      </c>
      <c r="AU461" s="258" t="s">
        <v>89</v>
      </c>
      <c r="AV461" s="13" t="s">
        <v>89</v>
      </c>
      <c r="AW461" s="13" t="s">
        <v>36</v>
      </c>
      <c r="AX461" s="13" t="s">
        <v>21</v>
      </c>
      <c r="AY461" s="258" t="s">
        <v>151</v>
      </c>
    </row>
    <row r="462" spans="1:65" s="2" customFormat="1" ht="16.5" customHeight="1">
      <c r="A462" s="37"/>
      <c r="B462" s="38"/>
      <c r="C462" s="259" t="s">
        <v>930</v>
      </c>
      <c r="D462" s="259" t="s">
        <v>384</v>
      </c>
      <c r="E462" s="260" t="s">
        <v>931</v>
      </c>
      <c r="F462" s="261" t="s">
        <v>932</v>
      </c>
      <c r="G462" s="262" t="s">
        <v>156</v>
      </c>
      <c r="H462" s="263">
        <v>0.725</v>
      </c>
      <c r="I462" s="264"/>
      <c r="J462" s="265">
        <f>ROUND(I462*H462,2)</f>
        <v>0</v>
      </c>
      <c r="K462" s="261" t="s">
        <v>222</v>
      </c>
      <c r="L462" s="266"/>
      <c r="M462" s="267" t="s">
        <v>1</v>
      </c>
      <c r="N462" s="268" t="s">
        <v>45</v>
      </c>
      <c r="O462" s="90"/>
      <c r="P462" s="243">
        <f>O462*H462</f>
        <v>0</v>
      </c>
      <c r="Q462" s="243">
        <v>0.55</v>
      </c>
      <c r="R462" s="243">
        <f>Q462*H462</f>
        <v>0.39875</v>
      </c>
      <c r="S462" s="243">
        <v>0</v>
      </c>
      <c r="T462" s="244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45" t="s">
        <v>301</v>
      </c>
      <c r="AT462" s="245" t="s">
        <v>384</v>
      </c>
      <c r="AU462" s="245" t="s">
        <v>89</v>
      </c>
      <c r="AY462" s="16" t="s">
        <v>151</v>
      </c>
      <c r="BE462" s="246">
        <f>IF(N462="základní",J462,0)</f>
        <v>0</v>
      </c>
      <c r="BF462" s="246">
        <f>IF(N462="snížená",J462,0)</f>
        <v>0</v>
      </c>
      <c r="BG462" s="246">
        <f>IF(N462="zákl. přenesená",J462,0)</f>
        <v>0</v>
      </c>
      <c r="BH462" s="246">
        <f>IF(N462="sníž. přenesená",J462,0)</f>
        <v>0</v>
      </c>
      <c r="BI462" s="246">
        <f>IF(N462="nulová",J462,0)</f>
        <v>0</v>
      </c>
      <c r="BJ462" s="16" t="s">
        <v>21</v>
      </c>
      <c r="BK462" s="246">
        <f>ROUND(I462*H462,2)</f>
        <v>0</v>
      </c>
      <c r="BL462" s="16" t="s">
        <v>228</v>
      </c>
      <c r="BM462" s="245" t="s">
        <v>933</v>
      </c>
    </row>
    <row r="463" spans="1:51" s="13" customFormat="1" ht="12">
      <c r="A463" s="13"/>
      <c r="B463" s="247"/>
      <c r="C463" s="248"/>
      <c r="D463" s="249" t="s">
        <v>160</v>
      </c>
      <c r="E463" s="250" t="s">
        <v>1</v>
      </c>
      <c r="F463" s="251" t="s">
        <v>934</v>
      </c>
      <c r="G463" s="248"/>
      <c r="H463" s="252">
        <v>0.725</v>
      </c>
      <c r="I463" s="253"/>
      <c r="J463" s="248"/>
      <c r="K463" s="248"/>
      <c r="L463" s="254"/>
      <c r="M463" s="255"/>
      <c r="N463" s="256"/>
      <c r="O463" s="256"/>
      <c r="P463" s="256"/>
      <c r="Q463" s="256"/>
      <c r="R463" s="256"/>
      <c r="S463" s="256"/>
      <c r="T463" s="25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8" t="s">
        <v>160</v>
      </c>
      <c r="AU463" s="258" t="s">
        <v>89</v>
      </c>
      <c r="AV463" s="13" t="s">
        <v>89</v>
      </c>
      <c r="AW463" s="13" t="s">
        <v>36</v>
      </c>
      <c r="AX463" s="13" t="s">
        <v>21</v>
      </c>
      <c r="AY463" s="258" t="s">
        <v>151</v>
      </c>
    </row>
    <row r="464" spans="1:65" s="2" customFormat="1" ht="24" customHeight="1">
      <c r="A464" s="37"/>
      <c r="B464" s="38"/>
      <c r="C464" s="234" t="s">
        <v>935</v>
      </c>
      <c r="D464" s="234" t="s">
        <v>153</v>
      </c>
      <c r="E464" s="235" t="s">
        <v>936</v>
      </c>
      <c r="F464" s="236" t="s">
        <v>937</v>
      </c>
      <c r="G464" s="237" t="s">
        <v>200</v>
      </c>
      <c r="H464" s="238">
        <v>188.18</v>
      </c>
      <c r="I464" s="239"/>
      <c r="J464" s="240">
        <f>ROUND(I464*H464,2)</f>
        <v>0</v>
      </c>
      <c r="K464" s="236" t="s">
        <v>157</v>
      </c>
      <c r="L464" s="43"/>
      <c r="M464" s="241" t="s">
        <v>1</v>
      </c>
      <c r="N464" s="242" t="s">
        <v>45</v>
      </c>
      <c r="O464" s="90"/>
      <c r="P464" s="243">
        <f>O464*H464</f>
        <v>0</v>
      </c>
      <c r="Q464" s="243">
        <v>0.00019</v>
      </c>
      <c r="R464" s="243">
        <f>Q464*H464</f>
        <v>0.0357542</v>
      </c>
      <c r="S464" s="243">
        <v>0</v>
      </c>
      <c r="T464" s="244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45" t="s">
        <v>228</v>
      </c>
      <c r="AT464" s="245" t="s">
        <v>153</v>
      </c>
      <c r="AU464" s="245" t="s">
        <v>89</v>
      </c>
      <c r="AY464" s="16" t="s">
        <v>151</v>
      </c>
      <c r="BE464" s="246">
        <f>IF(N464="základní",J464,0)</f>
        <v>0</v>
      </c>
      <c r="BF464" s="246">
        <f>IF(N464="snížená",J464,0)</f>
        <v>0</v>
      </c>
      <c r="BG464" s="246">
        <f>IF(N464="zákl. přenesená",J464,0)</f>
        <v>0</v>
      </c>
      <c r="BH464" s="246">
        <f>IF(N464="sníž. přenesená",J464,0)</f>
        <v>0</v>
      </c>
      <c r="BI464" s="246">
        <f>IF(N464="nulová",J464,0)</f>
        <v>0</v>
      </c>
      <c r="BJ464" s="16" t="s">
        <v>21</v>
      </c>
      <c r="BK464" s="246">
        <f>ROUND(I464*H464,2)</f>
        <v>0</v>
      </c>
      <c r="BL464" s="16" t="s">
        <v>228</v>
      </c>
      <c r="BM464" s="245" t="s">
        <v>938</v>
      </c>
    </row>
    <row r="465" spans="1:51" s="13" customFormat="1" ht="12">
      <c r="A465" s="13"/>
      <c r="B465" s="247"/>
      <c r="C465" s="248"/>
      <c r="D465" s="249" t="s">
        <v>160</v>
      </c>
      <c r="E465" s="250" t="s">
        <v>1</v>
      </c>
      <c r="F465" s="251" t="s">
        <v>939</v>
      </c>
      <c r="G465" s="248"/>
      <c r="H465" s="252">
        <v>188.18</v>
      </c>
      <c r="I465" s="253"/>
      <c r="J465" s="248"/>
      <c r="K465" s="248"/>
      <c r="L465" s="254"/>
      <c r="M465" s="255"/>
      <c r="N465" s="256"/>
      <c r="O465" s="256"/>
      <c r="P465" s="256"/>
      <c r="Q465" s="256"/>
      <c r="R465" s="256"/>
      <c r="S465" s="256"/>
      <c r="T465" s="25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8" t="s">
        <v>160</v>
      </c>
      <c r="AU465" s="258" t="s">
        <v>89</v>
      </c>
      <c r="AV465" s="13" t="s">
        <v>89</v>
      </c>
      <c r="AW465" s="13" t="s">
        <v>36</v>
      </c>
      <c r="AX465" s="13" t="s">
        <v>21</v>
      </c>
      <c r="AY465" s="258" t="s">
        <v>151</v>
      </c>
    </row>
    <row r="466" spans="1:65" s="2" customFormat="1" ht="24" customHeight="1">
      <c r="A466" s="37"/>
      <c r="B466" s="38"/>
      <c r="C466" s="234" t="s">
        <v>940</v>
      </c>
      <c r="D466" s="234" t="s">
        <v>153</v>
      </c>
      <c r="E466" s="235" t="s">
        <v>941</v>
      </c>
      <c r="F466" s="236" t="s">
        <v>942</v>
      </c>
      <c r="G466" s="237" t="s">
        <v>200</v>
      </c>
      <c r="H466" s="238">
        <v>253.44</v>
      </c>
      <c r="I466" s="239"/>
      <c r="J466" s="240">
        <f>ROUND(I466*H466,2)</f>
        <v>0</v>
      </c>
      <c r="K466" s="236" t="s">
        <v>157</v>
      </c>
      <c r="L466" s="43"/>
      <c r="M466" s="241" t="s">
        <v>1</v>
      </c>
      <c r="N466" s="242" t="s">
        <v>45</v>
      </c>
      <c r="O466" s="90"/>
      <c r="P466" s="243">
        <f>O466*H466</f>
        <v>0</v>
      </c>
      <c r="Q466" s="243">
        <v>0</v>
      </c>
      <c r="R466" s="243">
        <f>Q466*H466</f>
        <v>0</v>
      </c>
      <c r="S466" s="243">
        <v>0</v>
      </c>
      <c r="T466" s="24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45" t="s">
        <v>228</v>
      </c>
      <c r="AT466" s="245" t="s">
        <v>153</v>
      </c>
      <c r="AU466" s="245" t="s">
        <v>89</v>
      </c>
      <c r="AY466" s="16" t="s">
        <v>151</v>
      </c>
      <c r="BE466" s="246">
        <f>IF(N466="základní",J466,0)</f>
        <v>0</v>
      </c>
      <c r="BF466" s="246">
        <f>IF(N466="snížená",J466,0)</f>
        <v>0</v>
      </c>
      <c r="BG466" s="246">
        <f>IF(N466="zákl. přenesená",J466,0)</f>
        <v>0</v>
      </c>
      <c r="BH466" s="246">
        <f>IF(N466="sníž. přenesená",J466,0)</f>
        <v>0</v>
      </c>
      <c r="BI466" s="246">
        <f>IF(N466="nulová",J466,0)</f>
        <v>0</v>
      </c>
      <c r="BJ466" s="16" t="s">
        <v>21</v>
      </c>
      <c r="BK466" s="246">
        <f>ROUND(I466*H466,2)</f>
        <v>0</v>
      </c>
      <c r="BL466" s="16" t="s">
        <v>228</v>
      </c>
      <c r="BM466" s="245" t="s">
        <v>943</v>
      </c>
    </row>
    <row r="467" spans="1:51" s="13" customFormat="1" ht="12">
      <c r="A467" s="13"/>
      <c r="B467" s="247"/>
      <c r="C467" s="248"/>
      <c r="D467" s="249" t="s">
        <v>160</v>
      </c>
      <c r="E467" s="250" t="s">
        <v>1</v>
      </c>
      <c r="F467" s="251" t="s">
        <v>944</v>
      </c>
      <c r="G467" s="248"/>
      <c r="H467" s="252">
        <v>253.44</v>
      </c>
      <c r="I467" s="253"/>
      <c r="J467" s="248"/>
      <c r="K467" s="248"/>
      <c r="L467" s="254"/>
      <c r="M467" s="255"/>
      <c r="N467" s="256"/>
      <c r="O467" s="256"/>
      <c r="P467" s="256"/>
      <c r="Q467" s="256"/>
      <c r="R467" s="256"/>
      <c r="S467" s="256"/>
      <c r="T467" s="25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8" t="s">
        <v>160</v>
      </c>
      <c r="AU467" s="258" t="s">
        <v>89</v>
      </c>
      <c r="AV467" s="13" t="s">
        <v>89</v>
      </c>
      <c r="AW467" s="13" t="s">
        <v>36</v>
      </c>
      <c r="AX467" s="13" t="s">
        <v>21</v>
      </c>
      <c r="AY467" s="258" t="s">
        <v>151</v>
      </c>
    </row>
    <row r="468" spans="1:65" s="2" customFormat="1" ht="24" customHeight="1">
      <c r="A468" s="37"/>
      <c r="B468" s="38"/>
      <c r="C468" s="259" t="s">
        <v>945</v>
      </c>
      <c r="D468" s="259" t="s">
        <v>384</v>
      </c>
      <c r="E468" s="260" t="s">
        <v>946</v>
      </c>
      <c r="F468" s="261" t="s">
        <v>947</v>
      </c>
      <c r="G468" s="262" t="s">
        <v>156</v>
      </c>
      <c r="H468" s="263">
        <v>4.106</v>
      </c>
      <c r="I468" s="264"/>
      <c r="J468" s="265">
        <f>ROUND(I468*H468,2)</f>
        <v>0</v>
      </c>
      <c r="K468" s="261" t="s">
        <v>157</v>
      </c>
      <c r="L468" s="266"/>
      <c r="M468" s="267" t="s">
        <v>1</v>
      </c>
      <c r="N468" s="268" t="s">
        <v>45</v>
      </c>
      <c r="O468" s="90"/>
      <c r="P468" s="243">
        <f>O468*H468</f>
        <v>0</v>
      </c>
      <c r="Q468" s="243">
        <v>0.55</v>
      </c>
      <c r="R468" s="243">
        <f>Q468*H468</f>
        <v>2.2583</v>
      </c>
      <c r="S468" s="243">
        <v>0</v>
      </c>
      <c r="T468" s="244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45" t="s">
        <v>301</v>
      </c>
      <c r="AT468" s="245" t="s">
        <v>384</v>
      </c>
      <c r="AU468" s="245" t="s">
        <v>89</v>
      </c>
      <c r="AY468" s="16" t="s">
        <v>151</v>
      </c>
      <c r="BE468" s="246">
        <f>IF(N468="základní",J468,0)</f>
        <v>0</v>
      </c>
      <c r="BF468" s="246">
        <f>IF(N468="snížená",J468,0)</f>
        <v>0</v>
      </c>
      <c r="BG468" s="246">
        <f>IF(N468="zákl. přenesená",J468,0)</f>
        <v>0</v>
      </c>
      <c r="BH468" s="246">
        <f>IF(N468="sníž. přenesená",J468,0)</f>
        <v>0</v>
      </c>
      <c r="BI468" s="246">
        <f>IF(N468="nulová",J468,0)</f>
        <v>0</v>
      </c>
      <c r="BJ468" s="16" t="s">
        <v>21</v>
      </c>
      <c r="BK468" s="246">
        <f>ROUND(I468*H468,2)</f>
        <v>0</v>
      </c>
      <c r="BL468" s="16" t="s">
        <v>228</v>
      </c>
      <c r="BM468" s="245" t="s">
        <v>948</v>
      </c>
    </row>
    <row r="469" spans="1:51" s="13" customFormat="1" ht="12">
      <c r="A469" s="13"/>
      <c r="B469" s="247"/>
      <c r="C469" s="248"/>
      <c r="D469" s="249" t="s">
        <v>160</v>
      </c>
      <c r="E469" s="250" t="s">
        <v>1</v>
      </c>
      <c r="F469" s="251" t="s">
        <v>949</v>
      </c>
      <c r="G469" s="248"/>
      <c r="H469" s="252">
        <v>4.106</v>
      </c>
      <c r="I469" s="253"/>
      <c r="J469" s="248"/>
      <c r="K469" s="248"/>
      <c r="L469" s="254"/>
      <c r="M469" s="255"/>
      <c r="N469" s="256"/>
      <c r="O469" s="256"/>
      <c r="P469" s="256"/>
      <c r="Q469" s="256"/>
      <c r="R469" s="256"/>
      <c r="S469" s="256"/>
      <c r="T469" s="25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8" t="s">
        <v>160</v>
      </c>
      <c r="AU469" s="258" t="s">
        <v>89</v>
      </c>
      <c r="AV469" s="13" t="s">
        <v>89</v>
      </c>
      <c r="AW469" s="13" t="s">
        <v>36</v>
      </c>
      <c r="AX469" s="13" t="s">
        <v>21</v>
      </c>
      <c r="AY469" s="258" t="s">
        <v>151</v>
      </c>
    </row>
    <row r="470" spans="1:65" s="2" customFormat="1" ht="24" customHeight="1">
      <c r="A470" s="37"/>
      <c r="B470" s="38"/>
      <c r="C470" s="259" t="s">
        <v>950</v>
      </c>
      <c r="D470" s="259" t="s">
        <v>384</v>
      </c>
      <c r="E470" s="260" t="s">
        <v>951</v>
      </c>
      <c r="F470" s="261" t="s">
        <v>952</v>
      </c>
      <c r="G470" s="262" t="s">
        <v>156</v>
      </c>
      <c r="H470" s="263">
        <v>3.285</v>
      </c>
      <c r="I470" s="264"/>
      <c r="J470" s="265">
        <f>ROUND(I470*H470,2)</f>
        <v>0</v>
      </c>
      <c r="K470" s="261" t="s">
        <v>157</v>
      </c>
      <c r="L470" s="266"/>
      <c r="M470" s="267" t="s">
        <v>1</v>
      </c>
      <c r="N470" s="268" t="s">
        <v>45</v>
      </c>
      <c r="O470" s="90"/>
      <c r="P470" s="243">
        <f>O470*H470</f>
        <v>0</v>
      </c>
      <c r="Q470" s="243">
        <v>0.55</v>
      </c>
      <c r="R470" s="243">
        <f>Q470*H470</f>
        <v>1.8067500000000003</v>
      </c>
      <c r="S470" s="243">
        <v>0</v>
      </c>
      <c r="T470" s="244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45" t="s">
        <v>301</v>
      </c>
      <c r="AT470" s="245" t="s">
        <v>384</v>
      </c>
      <c r="AU470" s="245" t="s">
        <v>89</v>
      </c>
      <c r="AY470" s="16" t="s">
        <v>151</v>
      </c>
      <c r="BE470" s="246">
        <f>IF(N470="základní",J470,0)</f>
        <v>0</v>
      </c>
      <c r="BF470" s="246">
        <f>IF(N470="snížená",J470,0)</f>
        <v>0</v>
      </c>
      <c r="BG470" s="246">
        <f>IF(N470="zákl. přenesená",J470,0)</f>
        <v>0</v>
      </c>
      <c r="BH470" s="246">
        <f>IF(N470="sníž. přenesená",J470,0)</f>
        <v>0</v>
      </c>
      <c r="BI470" s="246">
        <f>IF(N470="nulová",J470,0)</f>
        <v>0</v>
      </c>
      <c r="BJ470" s="16" t="s">
        <v>21</v>
      </c>
      <c r="BK470" s="246">
        <f>ROUND(I470*H470,2)</f>
        <v>0</v>
      </c>
      <c r="BL470" s="16" t="s">
        <v>228</v>
      </c>
      <c r="BM470" s="245" t="s">
        <v>953</v>
      </c>
    </row>
    <row r="471" spans="1:51" s="13" customFormat="1" ht="12">
      <c r="A471" s="13"/>
      <c r="B471" s="247"/>
      <c r="C471" s="248"/>
      <c r="D471" s="249" t="s">
        <v>160</v>
      </c>
      <c r="E471" s="250" t="s">
        <v>1</v>
      </c>
      <c r="F471" s="251" t="s">
        <v>954</v>
      </c>
      <c r="G471" s="248"/>
      <c r="H471" s="252">
        <v>3.285</v>
      </c>
      <c r="I471" s="253"/>
      <c r="J471" s="248"/>
      <c r="K471" s="248"/>
      <c r="L471" s="254"/>
      <c r="M471" s="255"/>
      <c r="N471" s="256"/>
      <c r="O471" s="256"/>
      <c r="P471" s="256"/>
      <c r="Q471" s="256"/>
      <c r="R471" s="256"/>
      <c r="S471" s="256"/>
      <c r="T471" s="25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8" t="s">
        <v>160</v>
      </c>
      <c r="AU471" s="258" t="s">
        <v>89</v>
      </c>
      <c r="AV471" s="13" t="s">
        <v>89</v>
      </c>
      <c r="AW471" s="13" t="s">
        <v>36</v>
      </c>
      <c r="AX471" s="13" t="s">
        <v>21</v>
      </c>
      <c r="AY471" s="258" t="s">
        <v>151</v>
      </c>
    </row>
    <row r="472" spans="1:65" s="2" customFormat="1" ht="16.5" customHeight="1">
      <c r="A472" s="37"/>
      <c r="B472" s="38"/>
      <c r="C472" s="234" t="s">
        <v>955</v>
      </c>
      <c r="D472" s="234" t="s">
        <v>153</v>
      </c>
      <c r="E472" s="235" t="s">
        <v>956</v>
      </c>
      <c r="F472" s="236" t="s">
        <v>957</v>
      </c>
      <c r="G472" s="237" t="s">
        <v>200</v>
      </c>
      <c r="H472" s="238">
        <v>126.72</v>
      </c>
      <c r="I472" s="239"/>
      <c r="J472" s="240">
        <f>ROUND(I472*H472,2)</f>
        <v>0</v>
      </c>
      <c r="K472" s="236" t="s">
        <v>157</v>
      </c>
      <c r="L472" s="43"/>
      <c r="M472" s="241" t="s">
        <v>1</v>
      </c>
      <c r="N472" s="242" t="s">
        <v>45</v>
      </c>
      <c r="O472" s="90"/>
      <c r="P472" s="243">
        <f>O472*H472</f>
        <v>0</v>
      </c>
      <c r="Q472" s="243">
        <v>0</v>
      </c>
      <c r="R472" s="243">
        <f>Q472*H472</f>
        <v>0</v>
      </c>
      <c r="S472" s="243">
        <v>0.014</v>
      </c>
      <c r="T472" s="244">
        <f>S472*H472</f>
        <v>1.77408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45" t="s">
        <v>228</v>
      </c>
      <c r="AT472" s="245" t="s">
        <v>153</v>
      </c>
      <c r="AU472" s="245" t="s">
        <v>89</v>
      </c>
      <c r="AY472" s="16" t="s">
        <v>151</v>
      </c>
      <c r="BE472" s="246">
        <f>IF(N472="základní",J472,0)</f>
        <v>0</v>
      </c>
      <c r="BF472" s="246">
        <f>IF(N472="snížená",J472,0)</f>
        <v>0</v>
      </c>
      <c r="BG472" s="246">
        <f>IF(N472="zákl. přenesená",J472,0)</f>
        <v>0</v>
      </c>
      <c r="BH472" s="246">
        <f>IF(N472="sníž. přenesená",J472,0)</f>
        <v>0</v>
      </c>
      <c r="BI472" s="246">
        <f>IF(N472="nulová",J472,0)</f>
        <v>0</v>
      </c>
      <c r="BJ472" s="16" t="s">
        <v>21</v>
      </c>
      <c r="BK472" s="246">
        <f>ROUND(I472*H472,2)</f>
        <v>0</v>
      </c>
      <c r="BL472" s="16" t="s">
        <v>228</v>
      </c>
      <c r="BM472" s="245" t="s">
        <v>958</v>
      </c>
    </row>
    <row r="473" spans="1:65" s="2" customFormat="1" ht="24" customHeight="1">
      <c r="A473" s="37"/>
      <c r="B473" s="38"/>
      <c r="C473" s="234" t="s">
        <v>959</v>
      </c>
      <c r="D473" s="234" t="s">
        <v>153</v>
      </c>
      <c r="E473" s="235" t="s">
        <v>960</v>
      </c>
      <c r="F473" s="236" t="s">
        <v>961</v>
      </c>
      <c r="G473" s="237" t="s">
        <v>206</v>
      </c>
      <c r="H473" s="238">
        <v>144.1</v>
      </c>
      <c r="I473" s="239"/>
      <c r="J473" s="240">
        <f>ROUND(I473*H473,2)</f>
        <v>0</v>
      </c>
      <c r="K473" s="236" t="s">
        <v>157</v>
      </c>
      <c r="L473" s="43"/>
      <c r="M473" s="241" t="s">
        <v>1</v>
      </c>
      <c r="N473" s="242" t="s">
        <v>45</v>
      </c>
      <c r="O473" s="90"/>
      <c r="P473" s="243">
        <f>O473*H473</f>
        <v>0</v>
      </c>
      <c r="Q473" s="243">
        <v>0</v>
      </c>
      <c r="R473" s="243">
        <f>Q473*H473</f>
        <v>0</v>
      </c>
      <c r="S473" s="243">
        <v>0</v>
      </c>
      <c r="T473" s="244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45" t="s">
        <v>228</v>
      </c>
      <c r="AT473" s="245" t="s">
        <v>153</v>
      </c>
      <c r="AU473" s="245" t="s">
        <v>89</v>
      </c>
      <c r="AY473" s="16" t="s">
        <v>151</v>
      </c>
      <c r="BE473" s="246">
        <f>IF(N473="základní",J473,0)</f>
        <v>0</v>
      </c>
      <c r="BF473" s="246">
        <f>IF(N473="snížená",J473,0)</f>
        <v>0</v>
      </c>
      <c r="BG473" s="246">
        <f>IF(N473="zákl. přenesená",J473,0)</f>
        <v>0</v>
      </c>
      <c r="BH473" s="246">
        <f>IF(N473="sníž. přenesená",J473,0)</f>
        <v>0</v>
      </c>
      <c r="BI473" s="246">
        <f>IF(N473="nulová",J473,0)</f>
        <v>0</v>
      </c>
      <c r="BJ473" s="16" t="s">
        <v>21</v>
      </c>
      <c r="BK473" s="246">
        <f>ROUND(I473*H473,2)</f>
        <v>0</v>
      </c>
      <c r="BL473" s="16" t="s">
        <v>228</v>
      </c>
      <c r="BM473" s="245" t="s">
        <v>962</v>
      </c>
    </row>
    <row r="474" spans="1:51" s="13" customFormat="1" ht="12">
      <c r="A474" s="13"/>
      <c r="B474" s="247"/>
      <c r="C474" s="248"/>
      <c r="D474" s="249" t="s">
        <v>160</v>
      </c>
      <c r="E474" s="250" t="s">
        <v>1</v>
      </c>
      <c r="F474" s="251" t="s">
        <v>963</v>
      </c>
      <c r="G474" s="248"/>
      <c r="H474" s="252">
        <v>144.1</v>
      </c>
      <c r="I474" s="253"/>
      <c r="J474" s="248"/>
      <c r="K474" s="248"/>
      <c r="L474" s="254"/>
      <c r="M474" s="255"/>
      <c r="N474" s="256"/>
      <c r="O474" s="256"/>
      <c r="P474" s="256"/>
      <c r="Q474" s="256"/>
      <c r="R474" s="256"/>
      <c r="S474" s="256"/>
      <c r="T474" s="25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8" t="s">
        <v>160</v>
      </c>
      <c r="AU474" s="258" t="s">
        <v>89</v>
      </c>
      <c r="AV474" s="13" t="s">
        <v>89</v>
      </c>
      <c r="AW474" s="13" t="s">
        <v>36</v>
      </c>
      <c r="AX474" s="13" t="s">
        <v>21</v>
      </c>
      <c r="AY474" s="258" t="s">
        <v>151</v>
      </c>
    </row>
    <row r="475" spans="1:65" s="2" customFormat="1" ht="16.5" customHeight="1">
      <c r="A475" s="37"/>
      <c r="B475" s="38"/>
      <c r="C475" s="259" t="s">
        <v>964</v>
      </c>
      <c r="D475" s="259" t="s">
        <v>384</v>
      </c>
      <c r="E475" s="260" t="s">
        <v>965</v>
      </c>
      <c r="F475" s="261" t="s">
        <v>966</v>
      </c>
      <c r="G475" s="262" t="s">
        <v>156</v>
      </c>
      <c r="H475" s="263">
        <v>6.993</v>
      </c>
      <c r="I475" s="264"/>
      <c r="J475" s="265">
        <f>ROUND(I475*H475,2)</f>
        <v>0</v>
      </c>
      <c r="K475" s="261" t="s">
        <v>222</v>
      </c>
      <c r="L475" s="266"/>
      <c r="M475" s="267" t="s">
        <v>1</v>
      </c>
      <c r="N475" s="268" t="s">
        <v>45</v>
      </c>
      <c r="O475" s="90"/>
      <c r="P475" s="243">
        <f>O475*H475</f>
        <v>0</v>
      </c>
      <c r="Q475" s="243">
        <v>0.55</v>
      </c>
      <c r="R475" s="243">
        <f>Q475*H475</f>
        <v>3.8461500000000006</v>
      </c>
      <c r="S475" s="243">
        <v>0</v>
      </c>
      <c r="T475" s="244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45" t="s">
        <v>301</v>
      </c>
      <c r="AT475" s="245" t="s">
        <v>384</v>
      </c>
      <c r="AU475" s="245" t="s">
        <v>89</v>
      </c>
      <c r="AY475" s="16" t="s">
        <v>151</v>
      </c>
      <c r="BE475" s="246">
        <f>IF(N475="základní",J475,0)</f>
        <v>0</v>
      </c>
      <c r="BF475" s="246">
        <f>IF(N475="snížená",J475,0)</f>
        <v>0</v>
      </c>
      <c r="BG475" s="246">
        <f>IF(N475="zákl. přenesená",J475,0)</f>
        <v>0</v>
      </c>
      <c r="BH475" s="246">
        <f>IF(N475="sníž. přenesená",J475,0)</f>
        <v>0</v>
      </c>
      <c r="BI475" s="246">
        <f>IF(N475="nulová",J475,0)</f>
        <v>0</v>
      </c>
      <c r="BJ475" s="16" t="s">
        <v>21</v>
      </c>
      <c r="BK475" s="246">
        <f>ROUND(I475*H475,2)</f>
        <v>0</v>
      </c>
      <c r="BL475" s="16" t="s">
        <v>228</v>
      </c>
      <c r="BM475" s="245" t="s">
        <v>967</v>
      </c>
    </row>
    <row r="476" spans="1:51" s="13" customFormat="1" ht="12">
      <c r="A476" s="13"/>
      <c r="B476" s="247"/>
      <c r="C476" s="248"/>
      <c r="D476" s="249" t="s">
        <v>160</v>
      </c>
      <c r="E476" s="250" t="s">
        <v>1</v>
      </c>
      <c r="F476" s="251" t="s">
        <v>968</v>
      </c>
      <c r="G476" s="248"/>
      <c r="H476" s="252">
        <v>6.993</v>
      </c>
      <c r="I476" s="253"/>
      <c r="J476" s="248"/>
      <c r="K476" s="248"/>
      <c r="L476" s="254"/>
      <c r="M476" s="255"/>
      <c r="N476" s="256"/>
      <c r="O476" s="256"/>
      <c r="P476" s="256"/>
      <c r="Q476" s="256"/>
      <c r="R476" s="256"/>
      <c r="S476" s="256"/>
      <c r="T476" s="25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8" t="s">
        <v>160</v>
      </c>
      <c r="AU476" s="258" t="s">
        <v>89</v>
      </c>
      <c r="AV476" s="13" t="s">
        <v>89</v>
      </c>
      <c r="AW476" s="13" t="s">
        <v>36</v>
      </c>
      <c r="AX476" s="13" t="s">
        <v>21</v>
      </c>
      <c r="AY476" s="258" t="s">
        <v>151</v>
      </c>
    </row>
    <row r="477" spans="1:65" s="2" customFormat="1" ht="24" customHeight="1">
      <c r="A477" s="37"/>
      <c r="B477" s="38"/>
      <c r="C477" s="234" t="s">
        <v>969</v>
      </c>
      <c r="D477" s="234" t="s">
        <v>153</v>
      </c>
      <c r="E477" s="235" t="s">
        <v>970</v>
      </c>
      <c r="F477" s="236" t="s">
        <v>971</v>
      </c>
      <c r="G477" s="237" t="s">
        <v>206</v>
      </c>
      <c r="H477" s="238">
        <v>144.1</v>
      </c>
      <c r="I477" s="239"/>
      <c r="J477" s="240">
        <f>ROUND(I477*H477,2)</f>
        <v>0</v>
      </c>
      <c r="K477" s="236" t="s">
        <v>157</v>
      </c>
      <c r="L477" s="43"/>
      <c r="M477" s="241" t="s">
        <v>1</v>
      </c>
      <c r="N477" s="242" t="s">
        <v>45</v>
      </c>
      <c r="O477" s="90"/>
      <c r="P477" s="243">
        <f>O477*H477</f>
        <v>0</v>
      </c>
      <c r="Q477" s="243">
        <v>0</v>
      </c>
      <c r="R477" s="243">
        <f>Q477*H477</f>
        <v>0</v>
      </c>
      <c r="S477" s="243">
        <v>0.025</v>
      </c>
      <c r="T477" s="244">
        <f>S477*H477</f>
        <v>3.6025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45" t="s">
        <v>228</v>
      </c>
      <c r="AT477" s="245" t="s">
        <v>153</v>
      </c>
      <c r="AU477" s="245" t="s">
        <v>89</v>
      </c>
      <c r="AY477" s="16" t="s">
        <v>151</v>
      </c>
      <c r="BE477" s="246">
        <f>IF(N477="základní",J477,0)</f>
        <v>0</v>
      </c>
      <c r="BF477" s="246">
        <f>IF(N477="snížená",J477,0)</f>
        <v>0</v>
      </c>
      <c r="BG477" s="246">
        <f>IF(N477="zákl. přenesená",J477,0)</f>
        <v>0</v>
      </c>
      <c r="BH477" s="246">
        <f>IF(N477="sníž. přenesená",J477,0)</f>
        <v>0</v>
      </c>
      <c r="BI477" s="246">
        <f>IF(N477="nulová",J477,0)</f>
        <v>0</v>
      </c>
      <c r="BJ477" s="16" t="s">
        <v>21</v>
      </c>
      <c r="BK477" s="246">
        <f>ROUND(I477*H477,2)</f>
        <v>0</v>
      </c>
      <c r="BL477" s="16" t="s">
        <v>228</v>
      </c>
      <c r="BM477" s="245" t="s">
        <v>972</v>
      </c>
    </row>
    <row r="478" spans="1:51" s="13" customFormat="1" ht="12">
      <c r="A478" s="13"/>
      <c r="B478" s="247"/>
      <c r="C478" s="248"/>
      <c r="D478" s="249" t="s">
        <v>160</v>
      </c>
      <c r="E478" s="250" t="s">
        <v>1</v>
      </c>
      <c r="F478" s="251" t="s">
        <v>963</v>
      </c>
      <c r="G478" s="248"/>
      <c r="H478" s="252">
        <v>144.1</v>
      </c>
      <c r="I478" s="253"/>
      <c r="J478" s="248"/>
      <c r="K478" s="248"/>
      <c r="L478" s="254"/>
      <c r="M478" s="255"/>
      <c r="N478" s="256"/>
      <c r="O478" s="256"/>
      <c r="P478" s="256"/>
      <c r="Q478" s="256"/>
      <c r="R478" s="256"/>
      <c r="S478" s="256"/>
      <c r="T478" s="25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8" t="s">
        <v>160</v>
      </c>
      <c r="AU478" s="258" t="s">
        <v>89</v>
      </c>
      <c r="AV478" s="13" t="s">
        <v>89</v>
      </c>
      <c r="AW478" s="13" t="s">
        <v>36</v>
      </c>
      <c r="AX478" s="13" t="s">
        <v>21</v>
      </c>
      <c r="AY478" s="258" t="s">
        <v>151</v>
      </c>
    </row>
    <row r="479" spans="1:65" s="2" customFormat="1" ht="24" customHeight="1">
      <c r="A479" s="37"/>
      <c r="B479" s="38"/>
      <c r="C479" s="234" t="s">
        <v>973</v>
      </c>
      <c r="D479" s="234" t="s">
        <v>153</v>
      </c>
      <c r="E479" s="235" t="s">
        <v>974</v>
      </c>
      <c r="F479" s="236" t="s">
        <v>975</v>
      </c>
      <c r="G479" s="237" t="s">
        <v>200</v>
      </c>
      <c r="H479" s="238">
        <v>126.72</v>
      </c>
      <c r="I479" s="239"/>
      <c r="J479" s="240">
        <f>ROUND(I479*H479,2)</f>
        <v>0</v>
      </c>
      <c r="K479" s="236" t="s">
        <v>157</v>
      </c>
      <c r="L479" s="43"/>
      <c r="M479" s="241" t="s">
        <v>1</v>
      </c>
      <c r="N479" s="242" t="s">
        <v>45</v>
      </c>
      <c r="O479" s="90"/>
      <c r="P479" s="243">
        <f>O479*H479</f>
        <v>0</v>
      </c>
      <c r="Q479" s="243">
        <v>0</v>
      </c>
      <c r="R479" s="243">
        <f>Q479*H479</f>
        <v>0</v>
      </c>
      <c r="S479" s="243">
        <v>0</v>
      </c>
      <c r="T479" s="244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45" t="s">
        <v>228</v>
      </c>
      <c r="AT479" s="245" t="s">
        <v>153</v>
      </c>
      <c r="AU479" s="245" t="s">
        <v>89</v>
      </c>
      <c r="AY479" s="16" t="s">
        <v>151</v>
      </c>
      <c r="BE479" s="246">
        <f>IF(N479="základní",J479,0)</f>
        <v>0</v>
      </c>
      <c r="BF479" s="246">
        <f>IF(N479="snížená",J479,0)</f>
        <v>0</v>
      </c>
      <c r="BG479" s="246">
        <f>IF(N479="zákl. přenesená",J479,0)</f>
        <v>0</v>
      </c>
      <c r="BH479" s="246">
        <f>IF(N479="sníž. přenesená",J479,0)</f>
        <v>0</v>
      </c>
      <c r="BI479" s="246">
        <f>IF(N479="nulová",J479,0)</f>
        <v>0</v>
      </c>
      <c r="BJ479" s="16" t="s">
        <v>21</v>
      </c>
      <c r="BK479" s="246">
        <f>ROUND(I479*H479,2)</f>
        <v>0</v>
      </c>
      <c r="BL479" s="16" t="s">
        <v>228</v>
      </c>
      <c r="BM479" s="245" t="s">
        <v>976</v>
      </c>
    </row>
    <row r="480" spans="1:51" s="13" customFormat="1" ht="12">
      <c r="A480" s="13"/>
      <c r="B480" s="247"/>
      <c r="C480" s="248"/>
      <c r="D480" s="249" t="s">
        <v>160</v>
      </c>
      <c r="E480" s="250" t="s">
        <v>1</v>
      </c>
      <c r="F480" s="251" t="s">
        <v>977</v>
      </c>
      <c r="G480" s="248"/>
      <c r="H480" s="252">
        <v>126.72</v>
      </c>
      <c r="I480" s="253"/>
      <c r="J480" s="248"/>
      <c r="K480" s="248"/>
      <c r="L480" s="254"/>
      <c r="M480" s="255"/>
      <c r="N480" s="256"/>
      <c r="O480" s="256"/>
      <c r="P480" s="256"/>
      <c r="Q480" s="256"/>
      <c r="R480" s="256"/>
      <c r="S480" s="256"/>
      <c r="T480" s="25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8" t="s">
        <v>160</v>
      </c>
      <c r="AU480" s="258" t="s">
        <v>89</v>
      </c>
      <c r="AV480" s="13" t="s">
        <v>89</v>
      </c>
      <c r="AW480" s="13" t="s">
        <v>36</v>
      </c>
      <c r="AX480" s="13" t="s">
        <v>21</v>
      </c>
      <c r="AY480" s="258" t="s">
        <v>151</v>
      </c>
    </row>
    <row r="481" spans="1:65" s="2" customFormat="1" ht="24" customHeight="1">
      <c r="A481" s="37"/>
      <c r="B481" s="38"/>
      <c r="C481" s="259" t="s">
        <v>978</v>
      </c>
      <c r="D481" s="259" t="s">
        <v>384</v>
      </c>
      <c r="E481" s="260" t="s">
        <v>946</v>
      </c>
      <c r="F481" s="261" t="s">
        <v>947</v>
      </c>
      <c r="G481" s="262" t="s">
        <v>156</v>
      </c>
      <c r="H481" s="263">
        <v>2.737</v>
      </c>
      <c r="I481" s="264"/>
      <c r="J481" s="265">
        <f>ROUND(I481*H481,2)</f>
        <v>0</v>
      </c>
      <c r="K481" s="261" t="s">
        <v>157</v>
      </c>
      <c r="L481" s="266"/>
      <c r="M481" s="267" t="s">
        <v>1</v>
      </c>
      <c r="N481" s="268" t="s">
        <v>45</v>
      </c>
      <c r="O481" s="90"/>
      <c r="P481" s="243">
        <f>O481*H481</f>
        <v>0</v>
      </c>
      <c r="Q481" s="243">
        <v>0.55</v>
      </c>
      <c r="R481" s="243">
        <f>Q481*H481</f>
        <v>1.5053500000000002</v>
      </c>
      <c r="S481" s="243">
        <v>0</v>
      </c>
      <c r="T481" s="244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45" t="s">
        <v>301</v>
      </c>
      <c r="AT481" s="245" t="s">
        <v>384</v>
      </c>
      <c r="AU481" s="245" t="s">
        <v>89</v>
      </c>
      <c r="AY481" s="16" t="s">
        <v>151</v>
      </c>
      <c r="BE481" s="246">
        <f>IF(N481="základní",J481,0)</f>
        <v>0</v>
      </c>
      <c r="BF481" s="246">
        <f>IF(N481="snížená",J481,0)</f>
        <v>0</v>
      </c>
      <c r="BG481" s="246">
        <f>IF(N481="zákl. přenesená",J481,0)</f>
        <v>0</v>
      </c>
      <c r="BH481" s="246">
        <f>IF(N481="sníž. přenesená",J481,0)</f>
        <v>0</v>
      </c>
      <c r="BI481" s="246">
        <f>IF(N481="nulová",J481,0)</f>
        <v>0</v>
      </c>
      <c r="BJ481" s="16" t="s">
        <v>21</v>
      </c>
      <c r="BK481" s="246">
        <f>ROUND(I481*H481,2)</f>
        <v>0</v>
      </c>
      <c r="BL481" s="16" t="s">
        <v>228</v>
      </c>
      <c r="BM481" s="245" t="s">
        <v>979</v>
      </c>
    </row>
    <row r="482" spans="1:51" s="13" customFormat="1" ht="12">
      <c r="A482" s="13"/>
      <c r="B482" s="247"/>
      <c r="C482" s="248"/>
      <c r="D482" s="249" t="s">
        <v>160</v>
      </c>
      <c r="E482" s="250" t="s">
        <v>1</v>
      </c>
      <c r="F482" s="251" t="s">
        <v>980</v>
      </c>
      <c r="G482" s="248"/>
      <c r="H482" s="252">
        <v>2.737</v>
      </c>
      <c r="I482" s="253"/>
      <c r="J482" s="248"/>
      <c r="K482" s="248"/>
      <c r="L482" s="254"/>
      <c r="M482" s="255"/>
      <c r="N482" s="256"/>
      <c r="O482" s="256"/>
      <c r="P482" s="256"/>
      <c r="Q482" s="256"/>
      <c r="R482" s="256"/>
      <c r="S482" s="256"/>
      <c r="T482" s="25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8" t="s">
        <v>160</v>
      </c>
      <c r="AU482" s="258" t="s">
        <v>89</v>
      </c>
      <c r="AV482" s="13" t="s">
        <v>89</v>
      </c>
      <c r="AW482" s="13" t="s">
        <v>36</v>
      </c>
      <c r="AX482" s="13" t="s">
        <v>21</v>
      </c>
      <c r="AY482" s="258" t="s">
        <v>151</v>
      </c>
    </row>
    <row r="483" spans="1:65" s="2" customFormat="1" ht="24" customHeight="1">
      <c r="A483" s="37"/>
      <c r="B483" s="38"/>
      <c r="C483" s="234" t="s">
        <v>981</v>
      </c>
      <c r="D483" s="234" t="s">
        <v>153</v>
      </c>
      <c r="E483" s="235" t="s">
        <v>982</v>
      </c>
      <c r="F483" s="236" t="s">
        <v>983</v>
      </c>
      <c r="G483" s="237" t="s">
        <v>200</v>
      </c>
      <c r="H483" s="238">
        <v>126.72</v>
      </c>
      <c r="I483" s="239"/>
      <c r="J483" s="240">
        <f>ROUND(I483*H483,2)</f>
        <v>0</v>
      </c>
      <c r="K483" s="236" t="s">
        <v>157</v>
      </c>
      <c r="L483" s="43"/>
      <c r="M483" s="241" t="s">
        <v>1</v>
      </c>
      <c r="N483" s="242" t="s">
        <v>45</v>
      </c>
      <c r="O483" s="90"/>
      <c r="P483" s="243">
        <f>O483*H483</f>
        <v>0</v>
      </c>
      <c r="Q483" s="243">
        <v>0</v>
      </c>
      <c r="R483" s="243">
        <f>Q483*H483</f>
        <v>0</v>
      </c>
      <c r="S483" s="243">
        <v>0.014</v>
      </c>
      <c r="T483" s="244">
        <f>S483*H483</f>
        <v>1.77408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45" t="s">
        <v>228</v>
      </c>
      <c r="AT483" s="245" t="s">
        <v>153</v>
      </c>
      <c r="AU483" s="245" t="s">
        <v>89</v>
      </c>
      <c r="AY483" s="16" t="s">
        <v>151</v>
      </c>
      <c r="BE483" s="246">
        <f>IF(N483="základní",J483,0)</f>
        <v>0</v>
      </c>
      <c r="BF483" s="246">
        <f>IF(N483="snížená",J483,0)</f>
        <v>0</v>
      </c>
      <c r="BG483" s="246">
        <f>IF(N483="zákl. přenesená",J483,0)</f>
        <v>0</v>
      </c>
      <c r="BH483" s="246">
        <f>IF(N483="sníž. přenesená",J483,0)</f>
        <v>0</v>
      </c>
      <c r="BI483" s="246">
        <f>IF(N483="nulová",J483,0)</f>
        <v>0</v>
      </c>
      <c r="BJ483" s="16" t="s">
        <v>21</v>
      </c>
      <c r="BK483" s="246">
        <f>ROUND(I483*H483,2)</f>
        <v>0</v>
      </c>
      <c r="BL483" s="16" t="s">
        <v>228</v>
      </c>
      <c r="BM483" s="245" t="s">
        <v>984</v>
      </c>
    </row>
    <row r="484" spans="1:65" s="2" customFormat="1" ht="24" customHeight="1">
      <c r="A484" s="37"/>
      <c r="B484" s="38"/>
      <c r="C484" s="234" t="s">
        <v>985</v>
      </c>
      <c r="D484" s="234" t="s">
        <v>153</v>
      </c>
      <c r="E484" s="235" t="s">
        <v>986</v>
      </c>
      <c r="F484" s="236" t="s">
        <v>987</v>
      </c>
      <c r="G484" s="237" t="s">
        <v>156</v>
      </c>
      <c r="H484" s="238">
        <v>17.846</v>
      </c>
      <c r="I484" s="239"/>
      <c r="J484" s="240">
        <f>ROUND(I484*H484,2)</f>
        <v>0</v>
      </c>
      <c r="K484" s="236" t="s">
        <v>157</v>
      </c>
      <c r="L484" s="43"/>
      <c r="M484" s="241" t="s">
        <v>1</v>
      </c>
      <c r="N484" s="242" t="s">
        <v>45</v>
      </c>
      <c r="O484" s="90"/>
      <c r="P484" s="243">
        <f>O484*H484</f>
        <v>0</v>
      </c>
      <c r="Q484" s="243">
        <v>0.00281</v>
      </c>
      <c r="R484" s="243">
        <f>Q484*H484</f>
        <v>0.05014726</v>
      </c>
      <c r="S484" s="243">
        <v>0</v>
      </c>
      <c r="T484" s="244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45" t="s">
        <v>228</v>
      </c>
      <c r="AT484" s="245" t="s">
        <v>153</v>
      </c>
      <c r="AU484" s="245" t="s">
        <v>89</v>
      </c>
      <c r="AY484" s="16" t="s">
        <v>151</v>
      </c>
      <c r="BE484" s="246">
        <f>IF(N484="základní",J484,0)</f>
        <v>0</v>
      </c>
      <c r="BF484" s="246">
        <f>IF(N484="snížená",J484,0)</f>
        <v>0</v>
      </c>
      <c r="BG484" s="246">
        <f>IF(N484="zákl. přenesená",J484,0)</f>
        <v>0</v>
      </c>
      <c r="BH484" s="246">
        <f>IF(N484="sníž. přenesená",J484,0)</f>
        <v>0</v>
      </c>
      <c r="BI484" s="246">
        <f>IF(N484="nulová",J484,0)</f>
        <v>0</v>
      </c>
      <c r="BJ484" s="16" t="s">
        <v>21</v>
      </c>
      <c r="BK484" s="246">
        <f>ROUND(I484*H484,2)</f>
        <v>0</v>
      </c>
      <c r="BL484" s="16" t="s">
        <v>228</v>
      </c>
      <c r="BM484" s="245" t="s">
        <v>988</v>
      </c>
    </row>
    <row r="485" spans="1:51" s="13" customFormat="1" ht="12">
      <c r="A485" s="13"/>
      <c r="B485" s="247"/>
      <c r="C485" s="248"/>
      <c r="D485" s="249" t="s">
        <v>160</v>
      </c>
      <c r="E485" s="250" t="s">
        <v>1</v>
      </c>
      <c r="F485" s="251" t="s">
        <v>989</v>
      </c>
      <c r="G485" s="248"/>
      <c r="H485" s="252">
        <v>17.846</v>
      </c>
      <c r="I485" s="253"/>
      <c r="J485" s="248"/>
      <c r="K485" s="248"/>
      <c r="L485" s="254"/>
      <c r="M485" s="255"/>
      <c r="N485" s="256"/>
      <c r="O485" s="256"/>
      <c r="P485" s="256"/>
      <c r="Q485" s="256"/>
      <c r="R485" s="256"/>
      <c r="S485" s="256"/>
      <c r="T485" s="25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8" t="s">
        <v>160</v>
      </c>
      <c r="AU485" s="258" t="s">
        <v>89</v>
      </c>
      <c r="AV485" s="13" t="s">
        <v>89</v>
      </c>
      <c r="AW485" s="13" t="s">
        <v>36</v>
      </c>
      <c r="AX485" s="13" t="s">
        <v>21</v>
      </c>
      <c r="AY485" s="258" t="s">
        <v>151</v>
      </c>
    </row>
    <row r="486" spans="1:65" s="2" customFormat="1" ht="24" customHeight="1">
      <c r="A486" s="37"/>
      <c r="B486" s="38"/>
      <c r="C486" s="234" t="s">
        <v>990</v>
      </c>
      <c r="D486" s="234" t="s">
        <v>153</v>
      </c>
      <c r="E486" s="235" t="s">
        <v>991</v>
      </c>
      <c r="F486" s="236" t="s">
        <v>992</v>
      </c>
      <c r="G486" s="237" t="s">
        <v>823</v>
      </c>
      <c r="H486" s="280"/>
      <c r="I486" s="239"/>
      <c r="J486" s="240">
        <f>ROUND(I486*H486,2)</f>
        <v>0</v>
      </c>
      <c r="K486" s="236" t="s">
        <v>157</v>
      </c>
      <c r="L486" s="43"/>
      <c r="M486" s="241" t="s">
        <v>1</v>
      </c>
      <c r="N486" s="242" t="s">
        <v>45</v>
      </c>
      <c r="O486" s="90"/>
      <c r="P486" s="243">
        <f>O486*H486</f>
        <v>0</v>
      </c>
      <c r="Q486" s="243">
        <v>0</v>
      </c>
      <c r="R486" s="243">
        <f>Q486*H486</f>
        <v>0</v>
      </c>
      <c r="S486" s="243">
        <v>0</v>
      </c>
      <c r="T486" s="244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45" t="s">
        <v>228</v>
      </c>
      <c r="AT486" s="245" t="s">
        <v>153</v>
      </c>
      <c r="AU486" s="245" t="s">
        <v>89</v>
      </c>
      <c r="AY486" s="16" t="s">
        <v>151</v>
      </c>
      <c r="BE486" s="246">
        <f>IF(N486="základní",J486,0)</f>
        <v>0</v>
      </c>
      <c r="BF486" s="246">
        <f>IF(N486="snížená",J486,0)</f>
        <v>0</v>
      </c>
      <c r="BG486" s="246">
        <f>IF(N486="zákl. přenesená",J486,0)</f>
        <v>0</v>
      </c>
      <c r="BH486" s="246">
        <f>IF(N486="sníž. přenesená",J486,0)</f>
        <v>0</v>
      </c>
      <c r="BI486" s="246">
        <f>IF(N486="nulová",J486,0)</f>
        <v>0</v>
      </c>
      <c r="BJ486" s="16" t="s">
        <v>21</v>
      </c>
      <c r="BK486" s="246">
        <f>ROUND(I486*H486,2)</f>
        <v>0</v>
      </c>
      <c r="BL486" s="16" t="s">
        <v>228</v>
      </c>
      <c r="BM486" s="245" t="s">
        <v>993</v>
      </c>
    </row>
    <row r="487" spans="1:63" s="12" customFormat="1" ht="22.8" customHeight="1">
      <c r="A487" s="12"/>
      <c r="B487" s="218"/>
      <c r="C487" s="219"/>
      <c r="D487" s="220" t="s">
        <v>79</v>
      </c>
      <c r="E487" s="232" t="s">
        <v>994</v>
      </c>
      <c r="F487" s="232" t="s">
        <v>995</v>
      </c>
      <c r="G487" s="219"/>
      <c r="H487" s="219"/>
      <c r="I487" s="222"/>
      <c r="J487" s="233">
        <f>BK487</f>
        <v>0</v>
      </c>
      <c r="K487" s="219"/>
      <c r="L487" s="224"/>
      <c r="M487" s="225"/>
      <c r="N487" s="226"/>
      <c r="O487" s="226"/>
      <c r="P487" s="227">
        <f>SUM(P488:P502)</f>
        <v>0</v>
      </c>
      <c r="Q487" s="226"/>
      <c r="R487" s="227">
        <f>SUM(R488:R502)</f>
        <v>5.0594414599999995</v>
      </c>
      <c r="S487" s="226"/>
      <c r="T487" s="228">
        <f>SUM(T488:T502)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29" t="s">
        <v>89</v>
      </c>
      <c r="AT487" s="230" t="s">
        <v>79</v>
      </c>
      <c r="AU487" s="230" t="s">
        <v>21</v>
      </c>
      <c r="AY487" s="229" t="s">
        <v>151</v>
      </c>
      <c r="BK487" s="231">
        <f>SUM(BK488:BK502)</f>
        <v>0</v>
      </c>
    </row>
    <row r="488" spans="1:65" s="2" customFormat="1" ht="24" customHeight="1">
      <c r="A488" s="37"/>
      <c r="B488" s="38"/>
      <c r="C488" s="234" t="s">
        <v>996</v>
      </c>
      <c r="D488" s="234" t="s">
        <v>153</v>
      </c>
      <c r="E488" s="235" t="s">
        <v>997</v>
      </c>
      <c r="F488" s="236" t="s">
        <v>998</v>
      </c>
      <c r="G488" s="237" t="s">
        <v>200</v>
      </c>
      <c r="H488" s="238">
        <v>16.83</v>
      </c>
      <c r="I488" s="239"/>
      <c r="J488" s="240">
        <f>ROUND(I488*H488,2)</f>
        <v>0</v>
      </c>
      <c r="K488" s="236" t="s">
        <v>157</v>
      </c>
      <c r="L488" s="43"/>
      <c r="M488" s="241" t="s">
        <v>1</v>
      </c>
      <c r="N488" s="242" t="s">
        <v>45</v>
      </c>
      <c r="O488" s="90"/>
      <c r="P488" s="243">
        <f>O488*H488</f>
        <v>0</v>
      </c>
      <c r="Q488" s="243">
        <v>0.01254</v>
      </c>
      <c r="R488" s="243">
        <f>Q488*H488</f>
        <v>0.2110482</v>
      </c>
      <c r="S488" s="243">
        <v>0</v>
      </c>
      <c r="T488" s="244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45" t="s">
        <v>228</v>
      </c>
      <c r="AT488" s="245" t="s">
        <v>153</v>
      </c>
      <c r="AU488" s="245" t="s">
        <v>89</v>
      </c>
      <c r="AY488" s="16" t="s">
        <v>151</v>
      </c>
      <c r="BE488" s="246">
        <f>IF(N488="základní",J488,0)</f>
        <v>0</v>
      </c>
      <c r="BF488" s="246">
        <f>IF(N488="snížená",J488,0)</f>
        <v>0</v>
      </c>
      <c r="BG488" s="246">
        <f>IF(N488="zákl. přenesená",J488,0)</f>
        <v>0</v>
      </c>
      <c r="BH488" s="246">
        <f>IF(N488="sníž. přenesená",J488,0)</f>
        <v>0</v>
      </c>
      <c r="BI488" s="246">
        <f>IF(N488="nulová",J488,0)</f>
        <v>0</v>
      </c>
      <c r="BJ488" s="16" t="s">
        <v>21</v>
      </c>
      <c r="BK488" s="246">
        <f>ROUND(I488*H488,2)</f>
        <v>0</v>
      </c>
      <c r="BL488" s="16" t="s">
        <v>228</v>
      </c>
      <c r="BM488" s="245" t="s">
        <v>999</v>
      </c>
    </row>
    <row r="489" spans="1:51" s="13" customFormat="1" ht="12">
      <c r="A489" s="13"/>
      <c r="B489" s="247"/>
      <c r="C489" s="248"/>
      <c r="D489" s="249" t="s">
        <v>160</v>
      </c>
      <c r="E489" s="250" t="s">
        <v>1</v>
      </c>
      <c r="F489" s="251" t="s">
        <v>1000</v>
      </c>
      <c r="G489" s="248"/>
      <c r="H489" s="252">
        <v>16.83</v>
      </c>
      <c r="I489" s="253"/>
      <c r="J489" s="248"/>
      <c r="K489" s="248"/>
      <c r="L489" s="254"/>
      <c r="M489" s="255"/>
      <c r="N489" s="256"/>
      <c r="O489" s="256"/>
      <c r="P489" s="256"/>
      <c r="Q489" s="256"/>
      <c r="R489" s="256"/>
      <c r="S489" s="256"/>
      <c r="T489" s="25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8" t="s">
        <v>160</v>
      </c>
      <c r="AU489" s="258" t="s">
        <v>89</v>
      </c>
      <c r="AV489" s="13" t="s">
        <v>89</v>
      </c>
      <c r="AW489" s="13" t="s">
        <v>36</v>
      </c>
      <c r="AX489" s="13" t="s">
        <v>21</v>
      </c>
      <c r="AY489" s="258" t="s">
        <v>151</v>
      </c>
    </row>
    <row r="490" spans="1:65" s="2" customFormat="1" ht="24" customHeight="1">
      <c r="A490" s="37"/>
      <c r="B490" s="38"/>
      <c r="C490" s="234" t="s">
        <v>1001</v>
      </c>
      <c r="D490" s="234" t="s">
        <v>153</v>
      </c>
      <c r="E490" s="235" t="s">
        <v>1002</v>
      </c>
      <c r="F490" s="236" t="s">
        <v>1003</v>
      </c>
      <c r="G490" s="237" t="s">
        <v>200</v>
      </c>
      <c r="H490" s="238">
        <v>274.75</v>
      </c>
      <c r="I490" s="239"/>
      <c r="J490" s="240">
        <f>ROUND(I490*H490,2)</f>
        <v>0</v>
      </c>
      <c r="K490" s="236" t="s">
        <v>157</v>
      </c>
      <c r="L490" s="43"/>
      <c r="M490" s="241" t="s">
        <v>1</v>
      </c>
      <c r="N490" s="242" t="s">
        <v>45</v>
      </c>
      <c r="O490" s="90"/>
      <c r="P490" s="243">
        <f>O490*H490</f>
        <v>0</v>
      </c>
      <c r="Q490" s="243">
        <v>0.01681</v>
      </c>
      <c r="R490" s="243">
        <f>Q490*H490</f>
        <v>4.6185475</v>
      </c>
      <c r="S490" s="243">
        <v>0</v>
      </c>
      <c r="T490" s="244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45" t="s">
        <v>228</v>
      </c>
      <c r="AT490" s="245" t="s">
        <v>153</v>
      </c>
      <c r="AU490" s="245" t="s">
        <v>89</v>
      </c>
      <c r="AY490" s="16" t="s">
        <v>151</v>
      </c>
      <c r="BE490" s="246">
        <f>IF(N490="základní",J490,0)</f>
        <v>0</v>
      </c>
      <c r="BF490" s="246">
        <f>IF(N490="snížená",J490,0)</f>
        <v>0</v>
      </c>
      <c r="BG490" s="246">
        <f>IF(N490="zákl. přenesená",J490,0)</f>
        <v>0</v>
      </c>
      <c r="BH490" s="246">
        <f>IF(N490="sníž. přenesená",J490,0)</f>
        <v>0</v>
      </c>
      <c r="BI490" s="246">
        <f>IF(N490="nulová",J490,0)</f>
        <v>0</v>
      </c>
      <c r="BJ490" s="16" t="s">
        <v>21</v>
      </c>
      <c r="BK490" s="246">
        <f>ROUND(I490*H490,2)</f>
        <v>0</v>
      </c>
      <c r="BL490" s="16" t="s">
        <v>228</v>
      </c>
      <c r="BM490" s="245" t="s">
        <v>1004</v>
      </c>
    </row>
    <row r="491" spans="1:51" s="13" customFormat="1" ht="12">
      <c r="A491" s="13"/>
      <c r="B491" s="247"/>
      <c r="C491" s="248"/>
      <c r="D491" s="249" t="s">
        <v>160</v>
      </c>
      <c r="E491" s="250" t="s">
        <v>1</v>
      </c>
      <c r="F491" s="251" t="s">
        <v>1005</v>
      </c>
      <c r="G491" s="248"/>
      <c r="H491" s="252">
        <v>126.72</v>
      </c>
      <c r="I491" s="253"/>
      <c r="J491" s="248"/>
      <c r="K491" s="248"/>
      <c r="L491" s="254"/>
      <c r="M491" s="255"/>
      <c r="N491" s="256"/>
      <c r="O491" s="256"/>
      <c r="P491" s="256"/>
      <c r="Q491" s="256"/>
      <c r="R491" s="256"/>
      <c r="S491" s="256"/>
      <c r="T491" s="25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8" t="s">
        <v>160</v>
      </c>
      <c r="AU491" s="258" t="s">
        <v>89</v>
      </c>
      <c r="AV491" s="13" t="s">
        <v>89</v>
      </c>
      <c r="AW491" s="13" t="s">
        <v>36</v>
      </c>
      <c r="AX491" s="13" t="s">
        <v>80</v>
      </c>
      <c r="AY491" s="258" t="s">
        <v>151</v>
      </c>
    </row>
    <row r="492" spans="1:51" s="13" customFormat="1" ht="12">
      <c r="A492" s="13"/>
      <c r="B492" s="247"/>
      <c r="C492" s="248"/>
      <c r="D492" s="249" t="s">
        <v>160</v>
      </c>
      <c r="E492" s="250" t="s">
        <v>1</v>
      </c>
      <c r="F492" s="251" t="s">
        <v>1006</v>
      </c>
      <c r="G492" s="248"/>
      <c r="H492" s="252">
        <v>90.81</v>
      </c>
      <c r="I492" s="253"/>
      <c r="J492" s="248"/>
      <c r="K492" s="248"/>
      <c r="L492" s="254"/>
      <c r="M492" s="255"/>
      <c r="N492" s="256"/>
      <c r="O492" s="256"/>
      <c r="P492" s="256"/>
      <c r="Q492" s="256"/>
      <c r="R492" s="256"/>
      <c r="S492" s="256"/>
      <c r="T492" s="25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8" t="s">
        <v>160</v>
      </c>
      <c r="AU492" s="258" t="s">
        <v>89</v>
      </c>
      <c r="AV492" s="13" t="s">
        <v>89</v>
      </c>
      <c r="AW492" s="13" t="s">
        <v>36</v>
      </c>
      <c r="AX492" s="13" t="s">
        <v>80</v>
      </c>
      <c r="AY492" s="258" t="s">
        <v>151</v>
      </c>
    </row>
    <row r="493" spans="1:51" s="13" customFormat="1" ht="12">
      <c r="A493" s="13"/>
      <c r="B493" s="247"/>
      <c r="C493" s="248"/>
      <c r="D493" s="249" t="s">
        <v>160</v>
      </c>
      <c r="E493" s="250" t="s">
        <v>1</v>
      </c>
      <c r="F493" s="251" t="s">
        <v>1007</v>
      </c>
      <c r="G493" s="248"/>
      <c r="H493" s="252">
        <v>57.22</v>
      </c>
      <c r="I493" s="253"/>
      <c r="J493" s="248"/>
      <c r="K493" s="248"/>
      <c r="L493" s="254"/>
      <c r="M493" s="255"/>
      <c r="N493" s="256"/>
      <c r="O493" s="256"/>
      <c r="P493" s="256"/>
      <c r="Q493" s="256"/>
      <c r="R493" s="256"/>
      <c r="S493" s="256"/>
      <c r="T493" s="25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8" t="s">
        <v>160</v>
      </c>
      <c r="AU493" s="258" t="s">
        <v>89</v>
      </c>
      <c r="AV493" s="13" t="s">
        <v>89</v>
      </c>
      <c r="AW493" s="13" t="s">
        <v>36</v>
      </c>
      <c r="AX493" s="13" t="s">
        <v>80</v>
      </c>
      <c r="AY493" s="258" t="s">
        <v>151</v>
      </c>
    </row>
    <row r="494" spans="1:51" s="14" customFormat="1" ht="12">
      <c r="A494" s="14"/>
      <c r="B494" s="269"/>
      <c r="C494" s="270"/>
      <c r="D494" s="249" t="s">
        <v>160</v>
      </c>
      <c r="E494" s="271" t="s">
        <v>1</v>
      </c>
      <c r="F494" s="272" t="s">
        <v>425</v>
      </c>
      <c r="G494" s="270"/>
      <c r="H494" s="273">
        <v>274.75</v>
      </c>
      <c r="I494" s="274"/>
      <c r="J494" s="270"/>
      <c r="K494" s="270"/>
      <c r="L494" s="275"/>
      <c r="M494" s="276"/>
      <c r="N494" s="277"/>
      <c r="O494" s="277"/>
      <c r="P494" s="277"/>
      <c r="Q494" s="277"/>
      <c r="R494" s="277"/>
      <c r="S494" s="277"/>
      <c r="T494" s="27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9" t="s">
        <v>160</v>
      </c>
      <c r="AU494" s="279" t="s">
        <v>89</v>
      </c>
      <c r="AV494" s="14" t="s">
        <v>158</v>
      </c>
      <c r="AW494" s="14" t="s">
        <v>36</v>
      </c>
      <c r="AX494" s="14" t="s">
        <v>21</v>
      </c>
      <c r="AY494" s="279" t="s">
        <v>151</v>
      </c>
    </row>
    <row r="495" spans="1:65" s="2" customFormat="1" ht="16.5" customHeight="1">
      <c r="A495" s="37"/>
      <c r="B495" s="38"/>
      <c r="C495" s="234" t="s">
        <v>1008</v>
      </c>
      <c r="D495" s="234" t="s">
        <v>153</v>
      </c>
      <c r="E495" s="235" t="s">
        <v>1009</v>
      </c>
      <c r="F495" s="236" t="s">
        <v>1010</v>
      </c>
      <c r="G495" s="237" t="s">
        <v>200</v>
      </c>
      <c r="H495" s="238">
        <v>291.58</v>
      </c>
      <c r="I495" s="239"/>
      <c r="J495" s="240">
        <f>ROUND(I495*H495,2)</f>
        <v>0</v>
      </c>
      <c r="K495" s="236" t="s">
        <v>157</v>
      </c>
      <c r="L495" s="43"/>
      <c r="M495" s="241" t="s">
        <v>1</v>
      </c>
      <c r="N495" s="242" t="s">
        <v>45</v>
      </c>
      <c r="O495" s="90"/>
      <c r="P495" s="243">
        <f>O495*H495</f>
        <v>0</v>
      </c>
      <c r="Q495" s="243">
        <v>0.0001</v>
      </c>
      <c r="R495" s="243">
        <f>Q495*H495</f>
        <v>0.029158</v>
      </c>
      <c r="S495" s="243">
        <v>0</v>
      </c>
      <c r="T495" s="244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45" t="s">
        <v>228</v>
      </c>
      <c r="AT495" s="245" t="s">
        <v>153</v>
      </c>
      <c r="AU495" s="245" t="s">
        <v>89</v>
      </c>
      <c r="AY495" s="16" t="s">
        <v>151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16" t="s">
        <v>21</v>
      </c>
      <c r="BK495" s="246">
        <f>ROUND(I495*H495,2)</f>
        <v>0</v>
      </c>
      <c r="BL495" s="16" t="s">
        <v>228</v>
      </c>
      <c r="BM495" s="245" t="s">
        <v>1011</v>
      </c>
    </row>
    <row r="496" spans="1:51" s="13" customFormat="1" ht="12">
      <c r="A496" s="13"/>
      <c r="B496" s="247"/>
      <c r="C496" s="248"/>
      <c r="D496" s="249" t="s">
        <v>160</v>
      </c>
      <c r="E496" s="250" t="s">
        <v>1</v>
      </c>
      <c r="F496" s="251" t="s">
        <v>1012</v>
      </c>
      <c r="G496" s="248"/>
      <c r="H496" s="252">
        <v>291.58</v>
      </c>
      <c r="I496" s="253"/>
      <c r="J496" s="248"/>
      <c r="K496" s="248"/>
      <c r="L496" s="254"/>
      <c r="M496" s="255"/>
      <c r="N496" s="256"/>
      <c r="O496" s="256"/>
      <c r="P496" s="256"/>
      <c r="Q496" s="256"/>
      <c r="R496" s="256"/>
      <c r="S496" s="256"/>
      <c r="T496" s="25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8" t="s">
        <v>160</v>
      </c>
      <c r="AU496" s="258" t="s">
        <v>89</v>
      </c>
      <c r="AV496" s="13" t="s">
        <v>89</v>
      </c>
      <c r="AW496" s="13" t="s">
        <v>36</v>
      </c>
      <c r="AX496" s="13" t="s">
        <v>21</v>
      </c>
      <c r="AY496" s="258" t="s">
        <v>151</v>
      </c>
    </row>
    <row r="497" spans="1:65" s="2" customFormat="1" ht="16.5" customHeight="1">
      <c r="A497" s="37"/>
      <c r="B497" s="38"/>
      <c r="C497" s="234" t="s">
        <v>1013</v>
      </c>
      <c r="D497" s="234" t="s">
        <v>153</v>
      </c>
      <c r="E497" s="235" t="s">
        <v>1014</v>
      </c>
      <c r="F497" s="236" t="s">
        <v>1015</v>
      </c>
      <c r="G497" s="237" t="s">
        <v>200</v>
      </c>
      <c r="H497" s="238">
        <v>253.44</v>
      </c>
      <c r="I497" s="239"/>
      <c r="J497" s="240">
        <f>ROUND(I497*H497,2)</f>
        <v>0</v>
      </c>
      <c r="K497" s="236" t="s">
        <v>157</v>
      </c>
      <c r="L497" s="43"/>
      <c r="M497" s="241" t="s">
        <v>1</v>
      </c>
      <c r="N497" s="242" t="s">
        <v>45</v>
      </c>
      <c r="O497" s="90"/>
      <c r="P497" s="243">
        <f>O497*H497</f>
        <v>0</v>
      </c>
      <c r="Q497" s="243">
        <v>0</v>
      </c>
      <c r="R497" s="243">
        <f>Q497*H497</f>
        <v>0</v>
      </c>
      <c r="S497" s="243">
        <v>0</v>
      </c>
      <c r="T497" s="244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45" t="s">
        <v>228</v>
      </c>
      <c r="AT497" s="245" t="s">
        <v>153</v>
      </c>
      <c r="AU497" s="245" t="s">
        <v>89</v>
      </c>
      <c r="AY497" s="16" t="s">
        <v>151</v>
      </c>
      <c r="BE497" s="246">
        <f>IF(N497="základní",J497,0)</f>
        <v>0</v>
      </c>
      <c r="BF497" s="246">
        <f>IF(N497="snížená",J497,0)</f>
        <v>0</v>
      </c>
      <c r="BG497" s="246">
        <f>IF(N497="zákl. přenesená",J497,0)</f>
        <v>0</v>
      </c>
      <c r="BH497" s="246">
        <f>IF(N497="sníž. přenesená",J497,0)</f>
        <v>0</v>
      </c>
      <c r="BI497" s="246">
        <f>IF(N497="nulová",J497,0)</f>
        <v>0</v>
      </c>
      <c r="BJ497" s="16" t="s">
        <v>21</v>
      </c>
      <c r="BK497" s="246">
        <f>ROUND(I497*H497,2)</f>
        <v>0</v>
      </c>
      <c r="BL497" s="16" t="s">
        <v>228</v>
      </c>
      <c r="BM497" s="245" t="s">
        <v>1016</v>
      </c>
    </row>
    <row r="498" spans="1:51" s="13" customFormat="1" ht="12">
      <c r="A498" s="13"/>
      <c r="B498" s="247"/>
      <c r="C498" s="248"/>
      <c r="D498" s="249" t="s">
        <v>160</v>
      </c>
      <c r="E498" s="250" t="s">
        <v>1</v>
      </c>
      <c r="F498" s="251" t="s">
        <v>944</v>
      </c>
      <c r="G498" s="248"/>
      <c r="H498" s="252">
        <v>253.44</v>
      </c>
      <c r="I498" s="253"/>
      <c r="J498" s="248"/>
      <c r="K498" s="248"/>
      <c r="L498" s="254"/>
      <c r="M498" s="255"/>
      <c r="N498" s="256"/>
      <c r="O498" s="256"/>
      <c r="P498" s="256"/>
      <c r="Q498" s="256"/>
      <c r="R498" s="256"/>
      <c r="S498" s="256"/>
      <c r="T498" s="25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8" t="s">
        <v>160</v>
      </c>
      <c r="AU498" s="258" t="s">
        <v>89</v>
      </c>
      <c r="AV498" s="13" t="s">
        <v>89</v>
      </c>
      <c r="AW498" s="13" t="s">
        <v>36</v>
      </c>
      <c r="AX498" s="13" t="s">
        <v>21</v>
      </c>
      <c r="AY498" s="258" t="s">
        <v>151</v>
      </c>
    </row>
    <row r="499" spans="1:65" s="2" customFormat="1" ht="24" customHeight="1">
      <c r="A499" s="37"/>
      <c r="B499" s="38"/>
      <c r="C499" s="259" t="s">
        <v>1017</v>
      </c>
      <c r="D499" s="259" t="s">
        <v>384</v>
      </c>
      <c r="E499" s="260" t="s">
        <v>1018</v>
      </c>
      <c r="F499" s="261" t="s">
        <v>1019</v>
      </c>
      <c r="G499" s="262" t="s">
        <v>200</v>
      </c>
      <c r="H499" s="263">
        <v>278.784</v>
      </c>
      <c r="I499" s="264"/>
      <c r="J499" s="265">
        <f>ROUND(I499*H499,2)</f>
        <v>0</v>
      </c>
      <c r="K499" s="261" t="s">
        <v>222</v>
      </c>
      <c r="L499" s="266"/>
      <c r="M499" s="267" t="s">
        <v>1</v>
      </c>
      <c r="N499" s="268" t="s">
        <v>45</v>
      </c>
      <c r="O499" s="90"/>
      <c r="P499" s="243">
        <f>O499*H499</f>
        <v>0</v>
      </c>
      <c r="Q499" s="243">
        <v>0.00014</v>
      </c>
      <c r="R499" s="243">
        <f>Q499*H499</f>
        <v>0.03902976</v>
      </c>
      <c r="S499" s="243">
        <v>0</v>
      </c>
      <c r="T499" s="244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45" t="s">
        <v>301</v>
      </c>
      <c r="AT499" s="245" t="s">
        <v>384</v>
      </c>
      <c r="AU499" s="245" t="s">
        <v>89</v>
      </c>
      <c r="AY499" s="16" t="s">
        <v>151</v>
      </c>
      <c r="BE499" s="246">
        <f>IF(N499="základní",J499,0)</f>
        <v>0</v>
      </c>
      <c r="BF499" s="246">
        <f>IF(N499="snížená",J499,0)</f>
        <v>0</v>
      </c>
      <c r="BG499" s="246">
        <f>IF(N499="zákl. přenesená",J499,0)</f>
        <v>0</v>
      </c>
      <c r="BH499" s="246">
        <f>IF(N499="sníž. přenesená",J499,0)</f>
        <v>0</v>
      </c>
      <c r="BI499" s="246">
        <f>IF(N499="nulová",J499,0)</f>
        <v>0</v>
      </c>
      <c r="BJ499" s="16" t="s">
        <v>21</v>
      </c>
      <c r="BK499" s="246">
        <f>ROUND(I499*H499,2)</f>
        <v>0</v>
      </c>
      <c r="BL499" s="16" t="s">
        <v>228</v>
      </c>
      <c r="BM499" s="245" t="s">
        <v>1020</v>
      </c>
    </row>
    <row r="500" spans="1:51" s="13" customFormat="1" ht="12">
      <c r="A500" s="13"/>
      <c r="B500" s="247"/>
      <c r="C500" s="248"/>
      <c r="D500" s="249" t="s">
        <v>160</v>
      </c>
      <c r="E500" s="248"/>
      <c r="F500" s="251" t="s">
        <v>1021</v>
      </c>
      <c r="G500" s="248"/>
      <c r="H500" s="252">
        <v>278.784</v>
      </c>
      <c r="I500" s="253"/>
      <c r="J500" s="248"/>
      <c r="K500" s="248"/>
      <c r="L500" s="254"/>
      <c r="M500" s="255"/>
      <c r="N500" s="256"/>
      <c r="O500" s="256"/>
      <c r="P500" s="256"/>
      <c r="Q500" s="256"/>
      <c r="R500" s="256"/>
      <c r="S500" s="256"/>
      <c r="T500" s="25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8" t="s">
        <v>160</v>
      </c>
      <c r="AU500" s="258" t="s">
        <v>89</v>
      </c>
      <c r="AV500" s="13" t="s">
        <v>89</v>
      </c>
      <c r="AW500" s="13" t="s">
        <v>4</v>
      </c>
      <c r="AX500" s="13" t="s">
        <v>21</v>
      </c>
      <c r="AY500" s="258" t="s">
        <v>151</v>
      </c>
    </row>
    <row r="501" spans="1:65" s="2" customFormat="1" ht="24" customHeight="1">
      <c r="A501" s="37"/>
      <c r="B501" s="38"/>
      <c r="C501" s="234" t="s">
        <v>1022</v>
      </c>
      <c r="D501" s="234" t="s">
        <v>153</v>
      </c>
      <c r="E501" s="235" t="s">
        <v>1023</v>
      </c>
      <c r="F501" s="236" t="s">
        <v>1024</v>
      </c>
      <c r="G501" s="237" t="s">
        <v>206</v>
      </c>
      <c r="H501" s="238">
        <v>12.6</v>
      </c>
      <c r="I501" s="239"/>
      <c r="J501" s="240">
        <f>ROUND(I501*H501,2)</f>
        <v>0</v>
      </c>
      <c r="K501" s="236" t="s">
        <v>157</v>
      </c>
      <c r="L501" s="43"/>
      <c r="M501" s="241" t="s">
        <v>1</v>
      </c>
      <c r="N501" s="242" t="s">
        <v>45</v>
      </c>
      <c r="O501" s="90"/>
      <c r="P501" s="243">
        <f>O501*H501</f>
        <v>0</v>
      </c>
      <c r="Q501" s="243">
        <v>0.01283</v>
      </c>
      <c r="R501" s="243">
        <f>Q501*H501</f>
        <v>0.161658</v>
      </c>
      <c r="S501" s="243">
        <v>0</v>
      </c>
      <c r="T501" s="244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45" t="s">
        <v>228</v>
      </c>
      <c r="AT501" s="245" t="s">
        <v>153</v>
      </c>
      <c r="AU501" s="245" t="s">
        <v>89</v>
      </c>
      <c r="AY501" s="16" t="s">
        <v>151</v>
      </c>
      <c r="BE501" s="246">
        <f>IF(N501="základní",J501,0)</f>
        <v>0</v>
      </c>
      <c r="BF501" s="246">
        <f>IF(N501="snížená",J501,0)</f>
        <v>0</v>
      </c>
      <c r="BG501" s="246">
        <f>IF(N501="zákl. přenesená",J501,0)</f>
        <v>0</v>
      </c>
      <c r="BH501" s="246">
        <f>IF(N501="sníž. přenesená",J501,0)</f>
        <v>0</v>
      </c>
      <c r="BI501" s="246">
        <f>IF(N501="nulová",J501,0)</f>
        <v>0</v>
      </c>
      <c r="BJ501" s="16" t="s">
        <v>21</v>
      </c>
      <c r="BK501" s="246">
        <f>ROUND(I501*H501,2)</f>
        <v>0</v>
      </c>
      <c r="BL501" s="16" t="s">
        <v>228</v>
      </c>
      <c r="BM501" s="245" t="s">
        <v>1025</v>
      </c>
    </row>
    <row r="502" spans="1:65" s="2" customFormat="1" ht="24" customHeight="1">
      <c r="A502" s="37"/>
      <c r="B502" s="38"/>
      <c r="C502" s="234" t="s">
        <v>1026</v>
      </c>
      <c r="D502" s="234" t="s">
        <v>153</v>
      </c>
      <c r="E502" s="235" t="s">
        <v>1027</v>
      </c>
      <c r="F502" s="236" t="s">
        <v>1028</v>
      </c>
      <c r="G502" s="237" t="s">
        <v>823</v>
      </c>
      <c r="H502" s="280"/>
      <c r="I502" s="239"/>
      <c r="J502" s="240">
        <f>ROUND(I502*H502,2)</f>
        <v>0</v>
      </c>
      <c r="K502" s="236" t="s">
        <v>157</v>
      </c>
      <c r="L502" s="43"/>
      <c r="M502" s="241" t="s">
        <v>1</v>
      </c>
      <c r="N502" s="242" t="s">
        <v>45</v>
      </c>
      <c r="O502" s="90"/>
      <c r="P502" s="243">
        <f>O502*H502</f>
        <v>0</v>
      </c>
      <c r="Q502" s="243">
        <v>0</v>
      </c>
      <c r="R502" s="243">
        <f>Q502*H502</f>
        <v>0</v>
      </c>
      <c r="S502" s="243">
        <v>0</v>
      </c>
      <c r="T502" s="244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45" t="s">
        <v>228</v>
      </c>
      <c r="AT502" s="245" t="s">
        <v>153</v>
      </c>
      <c r="AU502" s="245" t="s">
        <v>89</v>
      </c>
      <c r="AY502" s="16" t="s">
        <v>151</v>
      </c>
      <c r="BE502" s="246">
        <f>IF(N502="základní",J502,0)</f>
        <v>0</v>
      </c>
      <c r="BF502" s="246">
        <f>IF(N502="snížená",J502,0)</f>
        <v>0</v>
      </c>
      <c r="BG502" s="246">
        <f>IF(N502="zákl. přenesená",J502,0)</f>
        <v>0</v>
      </c>
      <c r="BH502" s="246">
        <f>IF(N502="sníž. přenesená",J502,0)</f>
        <v>0</v>
      </c>
      <c r="BI502" s="246">
        <f>IF(N502="nulová",J502,0)</f>
        <v>0</v>
      </c>
      <c r="BJ502" s="16" t="s">
        <v>21</v>
      </c>
      <c r="BK502" s="246">
        <f>ROUND(I502*H502,2)</f>
        <v>0</v>
      </c>
      <c r="BL502" s="16" t="s">
        <v>228</v>
      </c>
      <c r="BM502" s="245" t="s">
        <v>1029</v>
      </c>
    </row>
    <row r="503" spans="1:63" s="12" customFormat="1" ht="22.8" customHeight="1">
      <c r="A503" s="12"/>
      <c r="B503" s="218"/>
      <c r="C503" s="219"/>
      <c r="D503" s="220" t="s">
        <v>79</v>
      </c>
      <c r="E503" s="232" t="s">
        <v>1030</v>
      </c>
      <c r="F503" s="232" t="s">
        <v>1031</v>
      </c>
      <c r="G503" s="219"/>
      <c r="H503" s="219"/>
      <c r="I503" s="222"/>
      <c r="J503" s="233">
        <f>BK503</f>
        <v>0</v>
      </c>
      <c r="K503" s="219"/>
      <c r="L503" s="224"/>
      <c r="M503" s="225"/>
      <c r="N503" s="226"/>
      <c r="O503" s="226"/>
      <c r="P503" s="227">
        <f>SUM(P504:P538)</f>
        <v>0</v>
      </c>
      <c r="Q503" s="226"/>
      <c r="R503" s="227">
        <f>SUM(R504:R538)</f>
        <v>0.869582</v>
      </c>
      <c r="S503" s="226"/>
      <c r="T503" s="228">
        <f>SUM(T504:T538)</f>
        <v>0.341926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29" t="s">
        <v>89</v>
      </c>
      <c r="AT503" s="230" t="s">
        <v>79</v>
      </c>
      <c r="AU503" s="230" t="s">
        <v>21</v>
      </c>
      <c r="AY503" s="229" t="s">
        <v>151</v>
      </c>
      <c r="BK503" s="231">
        <f>SUM(BK504:BK538)</f>
        <v>0</v>
      </c>
    </row>
    <row r="504" spans="1:65" s="2" customFormat="1" ht="16.5" customHeight="1">
      <c r="A504" s="37"/>
      <c r="B504" s="38"/>
      <c r="C504" s="234" t="s">
        <v>1032</v>
      </c>
      <c r="D504" s="234" t="s">
        <v>153</v>
      </c>
      <c r="E504" s="235" t="s">
        <v>1033</v>
      </c>
      <c r="F504" s="236" t="s">
        <v>1034</v>
      </c>
      <c r="G504" s="237" t="s">
        <v>200</v>
      </c>
      <c r="H504" s="238">
        <v>6.5</v>
      </c>
      <c r="I504" s="239"/>
      <c r="J504" s="240">
        <f>ROUND(I504*H504,2)</f>
        <v>0</v>
      </c>
      <c r="K504" s="236" t="s">
        <v>157</v>
      </c>
      <c r="L504" s="43"/>
      <c r="M504" s="241" t="s">
        <v>1</v>
      </c>
      <c r="N504" s="242" t="s">
        <v>45</v>
      </c>
      <c r="O504" s="90"/>
      <c r="P504" s="243">
        <f>O504*H504</f>
        <v>0</v>
      </c>
      <c r="Q504" s="243">
        <v>0</v>
      </c>
      <c r="R504" s="243">
        <f>Q504*H504</f>
        <v>0</v>
      </c>
      <c r="S504" s="243">
        <v>0.00571</v>
      </c>
      <c r="T504" s="244">
        <f>S504*H504</f>
        <v>0.037114999999999995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245" t="s">
        <v>228</v>
      </c>
      <c r="AT504" s="245" t="s">
        <v>153</v>
      </c>
      <c r="AU504" s="245" t="s">
        <v>89</v>
      </c>
      <c r="AY504" s="16" t="s">
        <v>151</v>
      </c>
      <c r="BE504" s="246">
        <f>IF(N504="základní",J504,0)</f>
        <v>0</v>
      </c>
      <c r="BF504" s="246">
        <f>IF(N504="snížená",J504,0)</f>
        <v>0</v>
      </c>
      <c r="BG504" s="246">
        <f>IF(N504="zákl. přenesená",J504,0)</f>
        <v>0</v>
      </c>
      <c r="BH504" s="246">
        <f>IF(N504="sníž. přenesená",J504,0)</f>
        <v>0</v>
      </c>
      <c r="BI504" s="246">
        <f>IF(N504="nulová",J504,0)</f>
        <v>0</v>
      </c>
      <c r="BJ504" s="16" t="s">
        <v>21</v>
      </c>
      <c r="BK504" s="246">
        <f>ROUND(I504*H504,2)</f>
        <v>0</v>
      </c>
      <c r="BL504" s="16" t="s">
        <v>228</v>
      </c>
      <c r="BM504" s="245" t="s">
        <v>1035</v>
      </c>
    </row>
    <row r="505" spans="1:65" s="2" customFormat="1" ht="16.5" customHeight="1">
      <c r="A505" s="37"/>
      <c r="B505" s="38"/>
      <c r="C505" s="234" t="s">
        <v>1036</v>
      </c>
      <c r="D505" s="234" t="s">
        <v>153</v>
      </c>
      <c r="E505" s="235" t="s">
        <v>1037</v>
      </c>
      <c r="F505" s="236" t="s">
        <v>1038</v>
      </c>
      <c r="G505" s="237" t="s">
        <v>206</v>
      </c>
      <c r="H505" s="238">
        <v>49</v>
      </c>
      <c r="I505" s="239"/>
      <c r="J505" s="240">
        <f>ROUND(I505*H505,2)</f>
        <v>0</v>
      </c>
      <c r="K505" s="236" t="s">
        <v>157</v>
      </c>
      <c r="L505" s="43"/>
      <c r="M505" s="241" t="s">
        <v>1</v>
      </c>
      <c r="N505" s="242" t="s">
        <v>45</v>
      </c>
      <c r="O505" s="90"/>
      <c r="P505" s="243">
        <f>O505*H505</f>
        <v>0</v>
      </c>
      <c r="Q505" s="243">
        <v>0</v>
      </c>
      <c r="R505" s="243">
        <f>Q505*H505</f>
        <v>0</v>
      </c>
      <c r="S505" s="243">
        <v>0.00177</v>
      </c>
      <c r="T505" s="244">
        <f>S505*H505</f>
        <v>0.08673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45" t="s">
        <v>228</v>
      </c>
      <c r="AT505" s="245" t="s">
        <v>153</v>
      </c>
      <c r="AU505" s="245" t="s">
        <v>89</v>
      </c>
      <c r="AY505" s="16" t="s">
        <v>151</v>
      </c>
      <c r="BE505" s="246">
        <f>IF(N505="základní",J505,0)</f>
        <v>0</v>
      </c>
      <c r="BF505" s="246">
        <f>IF(N505="snížená",J505,0)</f>
        <v>0</v>
      </c>
      <c r="BG505" s="246">
        <f>IF(N505="zákl. přenesená",J505,0)</f>
        <v>0</v>
      </c>
      <c r="BH505" s="246">
        <f>IF(N505="sníž. přenesená",J505,0)</f>
        <v>0</v>
      </c>
      <c r="BI505" s="246">
        <f>IF(N505="nulová",J505,0)</f>
        <v>0</v>
      </c>
      <c r="BJ505" s="16" t="s">
        <v>21</v>
      </c>
      <c r="BK505" s="246">
        <f>ROUND(I505*H505,2)</f>
        <v>0</v>
      </c>
      <c r="BL505" s="16" t="s">
        <v>228</v>
      </c>
      <c r="BM505" s="245" t="s">
        <v>1039</v>
      </c>
    </row>
    <row r="506" spans="1:65" s="2" customFormat="1" ht="16.5" customHeight="1">
      <c r="A506" s="37"/>
      <c r="B506" s="38"/>
      <c r="C506" s="234" t="s">
        <v>1040</v>
      </c>
      <c r="D506" s="234" t="s">
        <v>153</v>
      </c>
      <c r="E506" s="235" t="s">
        <v>1041</v>
      </c>
      <c r="F506" s="236" t="s">
        <v>1042</v>
      </c>
      <c r="G506" s="237" t="s">
        <v>241</v>
      </c>
      <c r="H506" s="238">
        <v>1</v>
      </c>
      <c r="I506" s="239"/>
      <c r="J506" s="240">
        <f>ROUND(I506*H506,2)</f>
        <v>0</v>
      </c>
      <c r="K506" s="236" t="s">
        <v>1043</v>
      </c>
      <c r="L506" s="43"/>
      <c r="M506" s="241" t="s">
        <v>1</v>
      </c>
      <c r="N506" s="242" t="s">
        <v>45</v>
      </c>
      <c r="O506" s="90"/>
      <c r="P506" s="243">
        <f>O506*H506</f>
        <v>0</v>
      </c>
      <c r="Q506" s="243">
        <v>0</v>
      </c>
      <c r="R506" s="243">
        <f>Q506*H506</f>
        <v>0</v>
      </c>
      <c r="S506" s="243">
        <v>0.00906</v>
      </c>
      <c r="T506" s="244">
        <f>S506*H506</f>
        <v>0.00906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45" t="s">
        <v>228</v>
      </c>
      <c r="AT506" s="245" t="s">
        <v>153</v>
      </c>
      <c r="AU506" s="245" t="s">
        <v>89</v>
      </c>
      <c r="AY506" s="16" t="s">
        <v>151</v>
      </c>
      <c r="BE506" s="246">
        <f>IF(N506="základní",J506,0)</f>
        <v>0</v>
      </c>
      <c r="BF506" s="246">
        <f>IF(N506="snížená",J506,0)</f>
        <v>0</v>
      </c>
      <c r="BG506" s="246">
        <f>IF(N506="zákl. přenesená",J506,0)</f>
        <v>0</v>
      </c>
      <c r="BH506" s="246">
        <f>IF(N506="sníž. přenesená",J506,0)</f>
        <v>0</v>
      </c>
      <c r="BI506" s="246">
        <f>IF(N506="nulová",J506,0)</f>
        <v>0</v>
      </c>
      <c r="BJ506" s="16" t="s">
        <v>21</v>
      </c>
      <c r="BK506" s="246">
        <f>ROUND(I506*H506,2)</f>
        <v>0</v>
      </c>
      <c r="BL506" s="16" t="s">
        <v>228</v>
      </c>
      <c r="BM506" s="245" t="s">
        <v>1044</v>
      </c>
    </row>
    <row r="507" spans="1:65" s="2" customFormat="1" ht="24" customHeight="1">
      <c r="A507" s="37"/>
      <c r="B507" s="38"/>
      <c r="C507" s="234" t="s">
        <v>1045</v>
      </c>
      <c r="D507" s="234" t="s">
        <v>153</v>
      </c>
      <c r="E507" s="235" t="s">
        <v>1046</v>
      </c>
      <c r="F507" s="236" t="s">
        <v>1047</v>
      </c>
      <c r="G507" s="237" t="s">
        <v>206</v>
      </c>
      <c r="H507" s="238">
        <v>5.5</v>
      </c>
      <c r="I507" s="239"/>
      <c r="J507" s="240">
        <f>ROUND(I507*H507,2)</f>
        <v>0</v>
      </c>
      <c r="K507" s="236" t="s">
        <v>157</v>
      </c>
      <c r="L507" s="43"/>
      <c r="M507" s="241" t="s">
        <v>1</v>
      </c>
      <c r="N507" s="242" t="s">
        <v>45</v>
      </c>
      <c r="O507" s="90"/>
      <c r="P507" s="243">
        <f>O507*H507</f>
        <v>0</v>
      </c>
      <c r="Q507" s="243">
        <v>0</v>
      </c>
      <c r="R507" s="243">
        <f>Q507*H507</f>
        <v>0</v>
      </c>
      <c r="S507" s="243">
        <v>0.00191</v>
      </c>
      <c r="T507" s="244">
        <f>S507*H507</f>
        <v>0.010505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245" t="s">
        <v>228</v>
      </c>
      <c r="AT507" s="245" t="s">
        <v>153</v>
      </c>
      <c r="AU507" s="245" t="s">
        <v>89</v>
      </c>
      <c r="AY507" s="16" t="s">
        <v>151</v>
      </c>
      <c r="BE507" s="246">
        <f>IF(N507="základní",J507,0)</f>
        <v>0</v>
      </c>
      <c r="BF507" s="246">
        <f>IF(N507="snížená",J507,0)</f>
        <v>0</v>
      </c>
      <c r="BG507" s="246">
        <f>IF(N507="zákl. přenesená",J507,0)</f>
        <v>0</v>
      </c>
      <c r="BH507" s="246">
        <f>IF(N507="sníž. přenesená",J507,0)</f>
        <v>0</v>
      </c>
      <c r="BI507" s="246">
        <f>IF(N507="nulová",J507,0)</f>
        <v>0</v>
      </c>
      <c r="BJ507" s="16" t="s">
        <v>21</v>
      </c>
      <c r="BK507" s="246">
        <f>ROUND(I507*H507,2)</f>
        <v>0</v>
      </c>
      <c r="BL507" s="16" t="s">
        <v>228</v>
      </c>
      <c r="BM507" s="245" t="s">
        <v>1048</v>
      </c>
    </row>
    <row r="508" spans="1:65" s="2" customFormat="1" ht="16.5" customHeight="1">
      <c r="A508" s="37"/>
      <c r="B508" s="38"/>
      <c r="C508" s="234" t="s">
        <v>1049</v>
      </c>
      <c r="D508" s="234" t="s">
        <v>153</v>
      </c>
      <c r="E508" s="235" t="s">
        <v>1050</v>
      </c>
      <c r="F508" s="236" t="s">
        <v>1051</v>
      </c>
      <c r="G508" s="237" t="s">
        <v>206</v>
      </c>
      <c r="H508" s="238">
        <v>35.6</v>
      </c>
      <c r="I508" s="239"/>
      <c r="J508" s="240">
        <f>ROUND(I508*H508,2)</f>
        <v>0</v>
      </c>
      <c r="K508" s="236" t="s">
        <v>157</v>
      </c>
      <c r="L508" s="43"/>
      <c r="M508" s="241" t="s">
        <v>1</v>
      </c>
      <c r="N508" s="242" t="s">
        <v>45</v>
      </c>
      <c r="O508" s="90"/>
      <c r="P508" s="243">
        <f>O508*H508</f>
        <v>0</v>
      </c>
      <c r="Q508" s="243">
        <v>0</v>
      </c>
      <c r="R508" s="243">
        <f>Q508*H508</f>
        <v>0</v>
      </c>
      <c r="S508" s="243">
        <v>0.00167</v>
      </c>
      <c r="T508" s="244">
        <f>S508*H508</f>
        <v>0.059452000000000005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45" t="s">
        <v>228</v>
      </c>
      <c r="AT508" s="245" t="s">
        <v>153</v>
      </c>
      <c r="AU508" s="245" t="s">
        <v>89</v>
      </c>
      <c r="AY508" s="16" t="s">
        <v>151</v>
      </c>
      <c r="BE508" s="246">
        <f>IF(N508="základní",J508,0)</f>
        <v>0</v>
      </c>
      <c r="BF508" s="246">
        <f>IF(N508="snížená",J508,0)</f>
        <v>0</v>
      </c>
      <c r="BG508" s="246">
        <f>IF(N508="zákl. přenesená",J508,0)</f>
        <v>0</v>
      </c>
      <c r="BH508" s="246">
        <f>IF(N508="sníž. přenesená",J508,0)</f>
        <v>0</v>
      </c>
      <c r="BI508" s="246">
        <f>IF(N508="nulová",J508,0)</f>
        <v>0</v>
      </c>
      <c r="BJ508" s="16" t="s">
        <v>21</v>
      </c>
      <c r="BK508" s="246">
        <f>ROUND(I508*H508,2)</f>
        <v>0</v>
      </c>
      <c r="BL508" s="16" t="s">
        <v>228</v>
      </c>
      <c r="BM508" s="245" t="s">
        <v>1052</v>
      </c>
    </row>
    <row r="509" spans="1:65" s="2" customFormat="1" ht="16.5" customHeight="1">
      <c r="A509" s="37"/>
      <c r="B509" s="38"/>
      <c r="C509" s="234" t="s">
        <v>1053</v>
      </c>
      <c r="D509" s="234" t="s">
        <v>153</v>
      </c>
      <c r="E509" s="235" t="s">
        <v>1054</v>
      </c>
      <c r="F509" s="236" t="s">
        <v>1055</v>
      </c>
      <c r="G509" s="237" t="s">
        <v>206</v>
      </c>
      <c r="H509" s="238">
        <v>33.6</v>
      </c>
      <c r="I509" s="239"/>
      <c r="J509" s="240">
        <f>ROUND(I509*H509,2)</f>
        <v>0</v>
      </c>
      <c r="K509" s="236" t="s">
        <v>157</v>
      </c>
      <c r="L509" s="43"/>
      <c r="M509" s="241" t="s">
        <v>1</v>
      </c>
      <c r="N509" s="242" t="s">
        <v>45</v>
      </c>
      <c r="O509" s="90"/>
      <c r="P509" s="243">
        <f>O509*H509</f>
        <v>0</v>
      </c>
      <c r="Q509" s="243">
        <v>0</v>
      </c>
      <c r="R509" s="243">
        <f>Q509*H509</f>
        <v>0</v>
      </c>
      <c r="S509" s="243">
        <v>0.00175</v>
      </c>
      <c r="T509" s="244">
        <f>S509*H509</f>
        <v>0.058800000000000005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45" t="s">
        <v>228</v>
      </c>
      <c r="AT509" s="245" t="s">
        <v>153</v>
      </c>
      <c r="AU509" s="245" t="s">
        <v>89</v>
      </c>
      <c r="AY509" s="16" t="s">
        <v>151</v>
      </c>
      <c r="BE509" s="246">
        <f>IF(N509="základní",J509,0)</f>
        <v>0</v>
      </c>
      <c r="BF509" s="246">
        <f>IF(N509="snížená",J509,0)</f>
        <v>0</v>
      </c>
      <c r="BG509" s="246">
        <f>IF(N509="zákl. přenesená",J509,0)</f>
        <v>0</v>
      </c>
      <c r="BH509" s="246">
        <f>IF(N509="sníž. přenesená",J509,0)</f>
        <v>0</v>
      </c>
      <c r="BI509" s="246">
        <f>IF(N509="nulová",J509,0)</f>
        <v>0</v>
      </c>
      <c r="BJ509" s="16" t="s">
        <v>21</v>
      </c>
      <c r="BK509" s="246">
        <f>ROUND(I509*H509,2)</f>
        <v>0</v>
      </c>
      <c r="BL509" s="16" t="s">
        <v>228</v>
      </c>
      <c r="BM509" s="245" t="s">
        <v>1056</v>
      </c>
    </row>
    <row r="510" spans="1:51" s="13" customFormat="1" ht="12">
      <c r="A510" s="13"/>
      <c r="B510" s="247"/>
      <c r="C510" s="248"/>
      <c r="D510" s="249" t="s">
        <v>160</v>
      </c>
      <c r="E510" s="250" t="s">
        <v>1</v>
      </c>
      <c r="F510" s="251" t="s">
        <v>1057</v>
      </c>
      <c r="G510" s="248"/>
      <c r="H510" s="252">
        <v>33.6</v>
      </c>
      <c r="I510" s="253"/>
      <c r="J510" s="248"/>
      <c r="K510" s="248"/>
      <c r="L510" s="254"/>
      <c r="M510" s="255"/>
      <c r="N510" s="256"/>
      <c r="O510" s="256"/>
      <c r="P510" s="256"/>
      <c r="Q510" s="256"/>
      <c r="R510" s="256"/>
      <c r="S510" s="256"/>
      <c r="T510" s="25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8" t="s">
        <v>160</v>
      </c>
      <c r="AU510" s="258" t="s">
        <v>89</v>
      </c>
      <c r="AV510" s="13" t="s">
        <v>89</v>
      </c>
      <c r="AW510" s="13" t="s">
        <v>36</v>
      </c>
      <c r="AX510" s="13" t="s">
        <v>21</v>
      </c>
      <c r="AY510" s="258" t="s">
        <v>151</v>
      </c>
    </row>
    <row r="511" spans="1:65" s="2" customFormat="1" ht="16.5" customHeight="1">
      <c r="A511" s="37"/>
      <c r="B511" s="38"/>
      <c r="C511" s="234" t="s">
        <v>1058</v>
      </c>
      <c r="D511" s="234" t="s">
        <v>153</v>
      </c>
      <c r="E511" s="235" t="s">
        <v>1059</v>
      </c>
      <c r="F511" s="236" t="s">
        <v>1060</v>
      </c>
      <c r="G511" s="237" t="s">
        <v>200</v>
      </c>
      <c r="H511" s="238">
        <v>1.6</v>
      </c>
      <c r="I511" s="239"/>
      <c r="J511" s="240">
        <f>ROUND(I511*H511,2)</f>
        <v>0</v>
      </c>
      <c r="K511" s="236" t="s">
        <v>157</v>
      </c>
      <c r="L511" s="43"/>
      <c r="M511" s="241" t="s">
        <v>1</v>
      </c>
      <c r="N511" s="242" t="s">
        <v>45</v>
      </c>
      <c r="O511" s="90"/>
      <c r="P511" s="243">
        <f>O511*H511</f>
        <v>0</v>
      </c>
      <c r="Q511" s="243">
        <v>0</v>
      </c>
      <c r="R511" s="243">
        <f>Q511*H511</f>
        <v>0</v>
      </c>
      <c r="S511" s="243">
        <v>0.00584</v>
      </c>
      <c r="T511" s="244">
        <f>S511*H511</f>
        <v>0.009344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45" t="s">
        <v>228</v>
      </c>
      <c r="AT511" s="245" t="s">
        <v>153</v>
      </c>
      <c r="AU511" s="245" t="s">
        <v>89</v>
      </c>
      <c r="AY511" s="16" t="s">
        <v>151</v>
      </c>
      <c r="BE511" s="246">
        <f>IF(N511="základní",J511,0)</f>
        <v>0</v>
      </c>
      <c r="BF511" s="246">
        <f>IF(N511="snížená",J511,0)</f>
        <v>0</v>
      </c>
      <c r="BG511" s="246">
        <f>IF(N511="zákl. přenesená",J511,0)</f>
        <v>0</v>
      </c>
      <c r="BH511" s="246">
        <f>IF(N511="sníž. přenesená",J511,0)</f>
        <v>0</v>
      </c>
      <c r="BI511" s="246">
        <f>IF(N511="nulová",J511,0)</f>
        <v>0</v>
      </c>
      <c r="BJ511" s="16" t="s">
        <v>21</v>
      </c>
      <c r="BK511" s="246">
        <f>ROUND(I511*H511,2)</f>
        <v>0</v>
      </c>
      <c r="BL511" s="16" t="s">
        <v>228</v>
      </c>
      <c r="BM511" s="245" t="s">
        <v>1061</v>
      </c>
    </row>
    <row r="512" spans="1:51" s="13" customFormat="1" ht="12">
      <c r="A512" s="13"/>
      <c r="B512" s="247"/>
      <c r="C512" s="248"/>
      <c r="D512" s="249" t="s">
        <v>160</v>
      </c>
      <c r="E512" s="250" t="s">
        <v>1</v>
      </c>
      <c r="F512" s="251" t="s">
        <v>1062</v>
      </c>
      <c r="G512" s="248"/>
      <c r="H512" s="252">
        <v>1.6</v>
      </c>
      <c r="I512" s="253"/>
      <c r="J512" s="248"/>
      <c r="K512" s="248"/>
      <c r="L512" s="254"/>
      <c r="M512" s="255"/>
      <c r="N512" s="256"/>
      <c r="O512" s="256"/>
      <c r="P512" s="256"/>
      <c r="Q512" s="256"/>
      <c r="R512" s="256"/>
      <c r="S512" s="256"/>
      <c r="T512" s="25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8" t="s">
        <v>160</v>
      </c>
      <c r="AU512" s="258" t="s">
        <v>89</v>
      </c>
      <c r="AV512" s="13" t="s">
        <v>89</v>
      </c>
      <c r="AW512" s="13" t="s">
        <v>36</v>
      </c>
      <c r="AX512" s="13" t="s">
        <v>21</v>
      </c>
      <c r="AY512" s="258" t="s">
        <v>151</v>
      </c>
    </row>
    <row r="513" spans="1:65" s="2" customFormat="1" ht="16.5" customHeight="1">
      <c r="A513" s="37"/>
      <c r="B513" s="38"/>
      <c r="C513" s="234" t="s">
        <v>1063</v>
      </c>
      <c r="D513" s="234" t="s">
        <v>153</v>
      </c>
      <c r="E513" s="235" t="s">
        <v>1064</v>
      </c>
      <c r="F513" s="236" t="s">
        <v>1065</v>
      </c>
      <c r="G513" s="237" t="s">
        <v>206</v>
      </c>
      <c r="H513" s="238">
        <v>18</v>
      </c>
      <c r="I513" s="239"/>
      <c r="J513" s="240">
        <f>ROUND(I513*H513,2)</f>
        <v>0</v>
      </c>
      <c r="K513" s="236" t="s">
        <v>157</v>
      </c>
      <c r="L513" s="43"/>
      <c r="M513" s="241" t="s">
        <v>1</v>
      </c>
      <c r="N513" s="242" t="s">
        <v>45</v>
      </c>
      <c r="O513" s="90"/>
      <c r="P513" s="243">
        <f>O513*H513</f>
        <v>0</v>
      </c>
      <c r="Q513" s="243">
        <v>0</v>
      </c>
      <c r="R513" s="243">
        <f>Q513*H513</f>
        <v>0</v>
      </c>
      <c r="S513" s="243">
        <v>0.00394</v>
      </c>
      <c r="T513" s="244">
        <f>S513*H513</f>
        <v>0.07092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45" t="s">
        <v>228</v>
      </c>
      <c r="AT513" s="245" t="s">
        <v>153</v>
      </c>
      <c r="AU513" s="245" t="s">
        <v>89</v>
      </c>
      <c r="AY513" s="16" t="s">
        <v>151</v>
      </c>
      <c r="BE513" s="246">
        <f>IF(N513="základní",J513,0)</f>
        <v>0</v>
      </c>
      <c r="BF513" s="246">
        <f>IF(N513="snížená",J513,0)</f>
        <v>0</v>
      </c>
      <c r="BG513" s="246">
        <f>IF(N513="zákl. přenesená",J513,0)</f>
        <v>0</v>
      </c>
      <c r="BH513" s="246">
        <f>IF(N513="sníž. přenesená",J513,0)</f>
        <v>0</v>
      </c>
      <c r="BI513" s="246">
        <f>IF(N513="nulová",J513,0)</f>
        <v>0</v>
      </c>
      <c r="BJ513" s="16" t="s">
        <v>21</v>
      </c>
      <c r="BK513" s="246">
        <f>ROUND(I513*H513,2)</f>
        <v>0</v>
      </c>
      <c r="BL513" s="16" t="s">
        <v>228</v>
      </c>
      <c r="BM513" s="245" t="s">
        <v>1066</v>
      </c>
    </row>
    <row r="514" spans="1:51" s="13" customFormat="1" ht="12">
      <c r="A514" s="13"/>
      <c r="B514" s="247"/>
      <c r="C514" s="248"/>
      <c r="D514" s="249" t="s">
        <v>160</v>
      </c>
      <c r="E514" s="250" t="s">
        <v>1</v>
      </c>
      <c r="F514" s="251" t="s">
        <v>1067</v>
      </c>
      <c r="G514" s="248"/>
      <c r="H514" s="252">
        <v>18</v>
      </c>
      <c r="I514" s="253"/>
      <c r="J514" s="248"/>
      <c r="K514" s="248"/>
      <c r="L514" s="254"/>
      <c r="M514" s="255"/>
      <c r="N514" s="256"/>
      <c r="O514" s="256"/>
      <c r="P514" s="256"/>
      <c r="Q514" s="256"/>
      <c r="R514" s="256"/>
      <c r="S514" s="256"/>
      <c r="T514" s="25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8" t="s">
        <v>160</v>
      </c>
      <c r="AU514" s="258" t="s">
        <v>89</v>
      </c>
      <c r="AV514" s="13" t="s">
        <v>89</v>
      </c>
      <c r="AW514" s="13" t="s">
        <v>36</v>
      </c>
      <c r="AX514" s="13" t="s">
        <v>21</v>
      </c>
      <c r="AY514" s="258" t="s">
        <v>151</v>
      </c>
    </row>
    <row r="515" spans="1:65" s="2" customFormat="1" ht="24" customHeight="1">
      <c r="A515" s="37"/>
      <c r="B515" s="38"/>
      <c r="C515" s="234" t="s">
        <v>1068</v>
      </c>
      <c r="D515" s="234" t="s">
        <v>153</v>
      </c>
      <c r="E515" s="235" t="s">
        <v>1069</v>
      </c>
      <c r="F515" s="236" t="s">
        <v>1070</v>
      </c>
      <c r="G515" s="237" t="s">
        <v>206</v>
      </c>
      <c r="H515" s="238">
        <v>50</v>
      </c>
      <c r="I515" s="239"/>
      <c r="J515" s="240">
        <f>ROUND(I515*H515,2)</f>
        <v>0</v>
      </c>
      <c r="K515" s="236" t="s">
        <v>157</v>
      </c>
      <c r="L515" s="43"/>
      <c r="M515" s="241" t="s">
        <v>1</v>
      </c>
      <c r="N515" s="242" t="s">
        <v>45</v>
      </c>
      <c r="O515" s="90"/>
      <c r="P515" s="243">
        <f>O515*H515</f>
        <v>0</v>
      </c>
      <c r="Q515" s="243">
        <v>0.0009</v>
      </c>
      <c r="R515" s="243">
        <f>Q515*H515</f>
        <v>0.045</v>
      </c>
      <c r="S515" s="243">
        <v>0</v>
      </c>
      <c r="T515" s="244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245" t="s">
        <v>228</v>
      </c>
      <c r="AT515" s="245" t="s">
        <v>153</v>
      </c>
      <c r="AU515" s="245" t="s">
        <v>89</v>
      </c>
      <c r="AY515" s="16" t="s">
        <v>151</v>
      </c>
      <c r="BE515" s="246">
        <f>IF(N515="základní",J515,0)</f>
        <v>0</v>
      </c>
      <c r="BF515" s="246">
        <f>IF(N515="snížená",J515,0)</f>
        <v>0</v>
      </c>
      <c r="BG515" s="246">
        <f>IF(N515="zákl. přenesená",J515,0)</f>
        <v>0</v>
      </c>
      <c r="BH515" s="246">
        <f>IF(N515="sníž. přenesená",J515,0)</f>
        <v>0</v>
      </c>
      <c r="BI515" s="246">
        <f>IF(N515="nulová",J515,0)</f>
        <v>0</v>
      </c>
      <c r="BJ515" s="16" t="s">
        <v>21</v>
      </c>
      <c r="BK515" s="246">
        <f>ROUND(I515*H515,2)</f>
        <v>0</v>
      </c>
      <c r="BL515" s="16" t="s">
        <v>228</v>
      </c>
      <c r="BM515" s="245" t="s">
        <v>1071</v>
      </c>
    </row>
    <row r="516" spans="1:51" s="13" customFormat="1" ht="12">
      <c r="A516" s="13"/>
      <c r="B516" s="247"/>
      <c r="C516" s="248"/>
      <c r="D516" s="249" t="s">
        <v>160</v>
      </c>
      <c r="E516" s="250" t="s">
        <v>1</v>
      </c>
      <c r="F516" s="251" t="s">
        <v>1072</v>
      </c>
      <c r="G516" s="248"/>
      <c r="H516" s="252">
        <v>50</v>
      </c>
      <c r="I516" s="253"/>
      <c r="J516" s="248"/>
      <c r="K516" s="248"/>
      <c r="L516" s="254"/>
      <c r="M516" s="255"/>
      <c r="N516" s="256"/>
      <c r="O516" s="256"/>
      <c r="P516" s="256"/>
      <c r="Q516" s="256"/>
      <c r="R516" s="256"/>
      <c r="S516" s="256"/>
      <c r="T516" s="257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8" t="s">
        <v>160</v>
      </c>
      <c r="AU516" s="258" t="s">
        <v>89</v>
      </c>
      <c r="AV516" s="13" t="s">
        <v>89</v>
      </c>
      <c r="AW516" s="13" t="s">
        <v>36</v>
      </c>
      <c r="AX516" s="13" t="s">
        <v>21</v>
      </c>
      <c r="AY516" s="258" t="s">
        <v>151</v>
      </c>
    </row>
    <row r="517" spans="1:65" s="2" customFormat="1" ht="24" customHeight="1">
      <c r="A517" s="37"/>
      <c r="B517" s="38"/>
      <c r="C517" s="234" t="s">
        <v>1073</v>
      </c>
      <c r="D517" s="234" t="s">
        <v>153</v>
      </c>
      <c r="E517" s="235" t="s">
        <v>1074</v>
      </c>
      <c r="F517" s="236" t="s">
        <v>1075</v>
      </c>
      <c r="G517" s="237" t="s">
        <v>200</v>
      </c>
      <c r="H517" s="238">
        <v>6.5</v>
      </c>
      <c r="I517" s="239"/>
      <c r="J517" s="240">
        <f>ROUND(I517*H517,2)</f>
        <v>0</v>
      </c>
      <c r="K517" s="236" t="s">
        <v>157</v>
      </c>
      <c r="L517" s="43"/>
      <c r="M517" s="241" t="s">
        <v>1</v>
      </c>
      <c r="N517" s="242" t="s">
        <v>45</v>
      </c>
      <c r="O517" s="90"/>
      <c r="P517" s="243">
        <f>O517*H517</f>
        <v>0</v>
      </c>
      <c r="Q517" s="243">
        <v>0.00662</v>
      </c>
      <c r="R517" s="243">
        <f>Q517*H517</f>
        <v>0.04303</v>
      </c>
      <c r="S517" s="243">
        <v>0</v>
      </c>
      <c r="T517" s="244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45" t="s">
        <v>228</v>
      </c>
      <c r="AT517" s="245" t="s">
        <v>153</v>
      </c>
      <c r="AU517" s="245" t="s">
        <v>89</v>
      </c>
      <c r="AY517" s="16" t="s">
        <v>151</v>
      </c>
      <c r="BE517" s="246">
        <f>IF(N517="základní",J517,0)</f>
        <v>0</v>
      </c>
      <c r="BF517" s="246">
        <f>IF(N517="snížená",J517,0)</f>
        <v>0</v>
      </c>
      <c r="BG517" s="246">
        <f>IF(N517="zákl. přenesená",J517,0)</f>
        <v>0</v>
      </c>
      <c r="BH517" s="246">
        <f>IF(N517="sníž. přenesená",J517,0)</f>
        <v>0</v>
      </c>
      <c r="BI517" s="246">
        <f>IF(N517="nulová",J517,0)</f>
        <v>0</v>
      </c>
      <c r="BJ517" s="16" t="s">
        <v>21</v>
      </c>
      <c r="BK517" s="246">
        <f>ROUND(I517*H517,2)</f>
        <v>0</v>
      </c>
      <c r="BL517" s="16" t="s">
        <v>228</v>
      </c>
      <c r="BM517" s="245" t="s">
        <v>1076</v>
      </c>
    </row>
    <row r="518" spans="1:51" s="13" customFormat="1" ht="12">
      <c r="A518" s="13"/>
      <c r="B518" s="247"/>
      <c r="C518" s="248"/>
      <c r="D518" s="249" t="s">
        <v>160</v>
      </c>
      <c r="E518" s="250" t="s">
        <v>1</v>
      </c>
      <c r="F518" s="251" t="s">
        <v>1077</v>
      </c>
      <c r="G518" s="248"/>
      <c r="H518" s="252">
        <v>6.5</v>
      </c>
      <c r="I518" s="253"/>
      <c r="J518" s="248"/>
      <c r="K518" s="248"/>
      <c r="L518" s="254"/>
      <c r="M518" s="255"/>
      <c r="N518" s="256"/>
      <c r="O518" s="256"/>
      <c r="P518" s="256"/>
      <c r="Q518" s="256"/>
      <c r="R518" s="256"/>
      <c r="S518" s="256"/>
      <c r="T518" s="25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8" t="s">
        <v>160</v>
      </c>
      <c r="AU518" s="258" t="s">
        <v>89</v>
      </c>
      <c r="AV518" s="13" t="s">
        <v>89</v>
      </c>
      <c r="AW518" s="13" t="s">
        <v>36</v>
      </c>
      <c r="AX518" s="13" t="s">
        <v>21</v>
      </c>
      <c r="AY518" s="258" t="s">
        <v>151</v>
      </c>
    </row>
    <row r="519" spans="1:65" s="2" customFormat="1" ht="24" customHeight="1">
      <c r="A519" s="37"/>
      <c r="B519" s="38"/>
      <c r="C519" s="234" t="s">
        <v>1078</v>
      </c>
      <c r="D519" s="234" t="s">
        <v>153</v>
      </c>
      <c r="E519" s="235" t="s">
        <v>1079</v>
      </c>
      <c r="F519" s="236" t="s">
        <v>1080</v>
      </c>
      <c r="G519" s="237" t="s">
        <v>206</v>
      </c>
      <c r="H519" s="238">
        <v>49</v>
      </c>
      <c r="I519" s="239"/>
      <c r="J519" s="240">
        <f>ROUND(I519*H519,2)</f>
        <v>0</v>
      </c>
      <c r="K519" s="236" t="s">
        <v>157</v>
      </c>
      <c r="L519" s="43"/>
      <c r="M519" s="241" t="s">
        <v>1</v>
      </c>
      <c r="N519" s="242" t="s">
        <v>45</v>
      </c>
      <c r="O519" s="90"/>
      <c r="P519" s="243">
        <f>O519*H519</f>
        <v>0</v>
      </c>
      <c r="Q519" s="243">
        <v>0.00386</v>
      </c>
      <c r="R519" s="243">
        <f>Q519*H519</f>
        <v>0.18914</v>
      </c>
      <c r="S519" s="243">
        <v>0</v>
      </c>
      <c r="T519" s="244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45" t="s">
        <v>228</v>
      </c>
      <c r="AT519" s="245" t="s">
        <v>153</v>
      </c>
      <c r="AU519" s="245" t="s">
        <v>89</v>
      </c>
      <c r="AY519" s="16" t="s">
        <v>151</v>
      </c>
      <c r="BE519" s="246">
        <f>IF(N519="základní",J519,0)</f>
        <v>0</v>
      </c>
      <c r="BF519" s="246">
        <f>IF(N519="snížená",J519,0)</f>
        <v>0</v>
      </c>
      <c r="BG519" s="246">
        <f>IF(N519="zákl. přenesená",J519,0)</f>
        <v>0</v>
      </c>
      <c r="BH519" s="246">
        <f>IF(N519="sníž. přenesená",J519,0)</f>
        <v>0</v>
      </c>
      <c r="BI519" s="246">
        <f>IF(N519="nulová",J519,0)</f>
        <v>0</v>
      </c>
      <c r="BJ519" s="16" t="s">
        <v>21</v>
      </c>
      <c r="BK519" s="246">
        <f>ROUND(I519*H519,2)</f>
        <v>0</v>
      </c>
      <c r="BL519" s="16" t="s">
        <v>228</v>
      </c>
      <c r="BM519" s="245" t="s">
        <v>1081</v>
      </c>
    </row>
    <row r="520" spans="1:51" s="13" customFormat="1" ht="12">
      <c r="A520" s="13"/>
      <c r="B520" s="247"/>
      <c r="C520" s="248"/>
      <c r="D520" s="249" t="s">
        <v>160</v>
      </c>
      <c r="E520" s="250" t="s">
        <v>1</v>
      </c>
      <c r="F520" s="251" t="s">
        <v>1082</v>
      </c>
      <c r="G520" s="248"/>
      <c r="H520" s="252">
        <v>49</v>
      </c>
      <c r="I520" s="253"/>
      <c r="J520" s="248"/>
      <c r="K520" s="248"/>
      <c r="L520" s="254"/>
      <c r="M520" s="255"/>
      <c r="N520" s="256"/>
      <c r="O520" s="256"/>
      <c r="P520" s="256"/>
      <c r="Q520" s="256"/>
      <c r="R520" s="256"/>
      <c r="S520" s="256"/>
      <c r="T520" s="25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8" t="s">
        <v>160</v>
      </c>
      <c r="AU520" s="258" t="s">
        <v>89</v>
      </c>
      <c r="AV520" s="13" t="s">
        <v>89</v>
      </c>
      <c r="AW520" s="13" t="s">
        <v>36</v>
      </c>
      <c r="AX520" s="13" t="s">
        <v>21</v>
      </c>
      <c r="AY520" s="258" t="s">
        <v>151</v>
      </c>
    </row>
    <row r="521" spans="1:65" s="2" customFormat="1" ht="24" customHeight="1">
      <c r="A521" s="37"/>
      <c r="B521" s="38"/>
      <c r="C521" s="234" t="s">
        <v>1083</v>
      </c>
      <c r="D521" s="234" t="s">
        <v>153</v>
      </c>
      <c r="E521" s="235" t="s">
        <v>1084</v>
      </c>
      <c r="F521" s="236" t="s">
        <v>1085</v>
      </c>
      <c r="G521" s="237" t="s">
        <v>206</v>
      </c>
      <c r="H521" s="238">
        <v>5.5</v>
      </c>
      <c r="I521" s="239"/>
      <c r="J521" s="240">
        <f>ROUND(I521*H521,2)</f>
        <v>0</v>
      </c>
      <c r="K521" s="236" t="s">
        <v>157</v>
      </c>
      <c r="L521" s="43"/>
      <c r="M521" s="241" t="s">
        <v>1</v>
      </c>
      <c r="N521" s="242" t="s">
        <v>45</v>
      </c>
      <c r="O521" s="90"/>
      <c r="P521" s="243">
        <f>O521*H521</f>
        <v>0</v>
      </c>
      <c r="Q521" s="243">
        <v>0.00284</v>
      </c>
      <c r="R521" s="243">
        <f>Q521*H521</f>
        <v>0.01562</v>
      </c>
      <c r="S521" s="243">
        <v>0</v>
      </c>
      <c r="T521" s="244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45" t="s">
        <v>228</v>
      </c>
      <c r="AT521" s="245" t="s">
        <v>153</v>
      </c>
      <c r="AU521" s="245" t="s">
        <v>89</v>
      </c>
      <c r="AY521" s="16" t="s">
        <v>151</v>
      </c>
      <c r="BE521" s="246">
        <f>IF(N521="základní",J521,0)</f>
        <v>0</v>
      </c>
      <c r="BF521" s="246">
        <f>IF(N521="snížená",J521,0)</f>
        <v>0</v>
      </c>
      <c r="BG521" s="246">
        <f>IF(N521="zákl. přenesená",J521,0)</f>
        <v>0</v>
      </c>
      <c r="BH521" s="246">
        <f>IF(N521="sníž. přenesená",J521,0)</f>
        <v>0</v>
      </c>
      <c r="BI521" s="246">
        <f>IF(N521="nulová",J521,0)</f>
        <v>0</v>
      </c>
      <c r="BJ521" s="16" t="s">
        <v>21</v>
      </c>
      <c r="BK521" s="246">
        <f>ROUND(I521*H521,2)</f>
        <v>0</v>
      </c>
      <c r="BL521" s="16" t="s">
        <v>228</v>
      </c>
      <c r="BM521" s="245" t="s">
        <v>1086</v>
      </c>
    </row>
    <row r="522" spans="1:51" s="13" customFormat="1" ht="12">
      <c r="A522" s="13"/>
      <c r="B522" s="247"/>
      <c r="C522" s="248"/>
      <c r="D522" s="249" t="s">
        <v>160</v>
      </c>
      <c r="E522" s="250" t="s">
        <v>1</v>
      </c>
      <c r="F522" s="251" t="s">
        <v>1087</v>
      </c>
      <c r="G522" s="248"/>
      <c r="H522" s="252">
        <v>5.5</v>
      </c>
      <c r="I522" s="253"/>
      <c r="J522" s="248"/>
      <c r="K522" s="248"/>
      <c r="L522" s="254"/>
      <c r="M522" s="255"/>
      <c r="N522" s="256"/>
      <c r="O522" s="256"/>
      <c r="P522" s="256"/>
      <c r="Q522" s="256"/>
      <c r="R522" s="256"/>
      <c r="S522" s="256"/>
      <c r="T522" s="25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8" t="s">
        <v>160</v>
      </c>
      <c r="AU522" s="258" t="s">
        <v>89</v>
      </c>
      <c r="AV522" s="13" t="s">
        <v>89</v>
      </c>
      <c r="AW522" s="13" t="s">
        <v>36</v>
      </c>
      <c r="AX522" s="13" t="s">
        <v>21</v>
      </c>
      <c r="AY522" s="258" t="s">
        <v>151</v>
      </c>
    </row>
    <row r="523" spans="1:65" s="2" customFormat="1" ht="24" customHeight="1">
      <c r="A523" s="37"/>
      <c r="B523" s="38"/>
      <c r="C523" s="234" t="s">
        <v>1088</v>
      </c>
      <c r="D523" s="234" t="s">
        <v>153</v>
      </c>
      <c r="E523" s="235" t="s">
        <v>1089</v>
      </c>
      <c r="F523" s="236" t="s">
        <v>1090</v>
      </c>
      <c r="G523" s="237" t="s">
        <v>206</v>
      </c>
      <c r="H523" s="238">
        <v>35.6</v>
      </c>
      <c r="I523" s="239"/>
      <c r="J523" s="240">
        <f>ROUND(I523*H523,2)</f>
        <v>0</v>
      </c>
      <c r="K523" s="236" t="s">
        <v>157</v>
      </c>
      <c r="L523" s="43"/>
      <c r="M523" s="241" t="s">
        <v>1</v>
      </c>
      <c r="N523" s="242" t="s">
        <v>45</v>
      </c>
      <c r="O523" s="90"/>
      <c r="P523" s="243">
        <f>O523*H523</f>
        <v>0</v>
      </c>
      <c r="Q523" s="243">
        <v>0.00192</v>
      </c>
      <c r="R523" s="243">
        <f>Q523*H523</f>
        <v>0.06835200000000001</v>
      </c>
      <c r="S523" s="243">
        <v>0</v>
      </c>
      <c r="T523" s="244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245" t="s">
        <v>228</v>
      </c>
      <c r="AT523" s="245" t="s">
        <v>153</v>
      </c>
      <c r="AU523" s="245" t="s">
        <v>89</v>
      </c>
      <c r="AY523" s="16" t="s">
        <v>151</v>
      </c>
      <c r="BE523" s="246">
        <f>IF(N523="základní",J523,0)</f>
        <v>0</v>
      </c>
      <c r="BF523" s="246">
        <f>IF(N523="snížená",J523,0)</f>
        <v>0</v>
      </c>
      <c r="BG523" s="246">
        <f>IF(N523="zákl. přenesená",J523,0)</f>
        <v>0</v>
      </c>
      <c r="BH523" s="246">
        <f>IF(N523="sníž. přenesená",J523,0)</f>
        <v>0</v>
      </c>
      <c r="BI523" s="246">
        <f>IF(N523="nulová",J523,0)</f>
        <v>0</v>
      </c>
      <c r="BJ523" s="16" t="s">
        <v>21</v>
      </c>
      <c r="BK523" s="246">
        <f>ROUND(I523*H523,2)</f>
        <v>0</v>
      </c>
      <c r="BL523" s="16" t="s">
        <v>228</v>
      </c>
      <c r="BM523" s="245" t="s">
        <v>1091</v>
      </c>
    </row>
    <row r="524" spans="1:51" s="13" customFormat="1" ht="12">
      <c r="A524" s="13"/>
      <c r="B524" s="247"/>
      <c r="C524" s="248"/>
      <c r="D524" s="249" t="s">
        <v>160</v>
      </c>
      <c r="E524" s="250" t="s">
        <v>1</v>
      </c>
      <c r="F524" s="251" t="s">
        <v>1092</v>
      </c>
      <c r="G524" s="248"/>
      <c r="H524" s="252">
        <v>35.6</v>
      </c>
      <c r="I524" s="253"/>
      <c r="J524" s="248"/>
      <c r="K524" s="248"/>
      <c r="L524" s="254"/>
      <c r="M524" s="255"/>
      <c r="N524" s="256"/>
      <c r="O524" s="256"/>
      <c r="P524" s="256"/>
      <c r="Q524" s="256"/>
      <c r="R524" s="256"/>
      <c r="S524" s="256"/>
      <c r="T524" s="25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8" t="s">
        <v>160</v>
      </c>
      <c r="AU524" s="258" t="s">
        <v>89</v>
      </c>
      <c r="AV524" s="13" t="s">
        <v>89</v>
      </c>
      <c r="AW524" s="13" t="s">
        <v>36</v>
      </c>
      <c r="AX524" s="13" t="s">
        <v>21</v>
      </c>
      <c r="AY524" s="258" t="s">
        <v>151</v>
      </c>
    </row>
    <row r="525" spans="1:65" s="2" customFormat="1" ht="24" customHeight="1">
      <c r="A525" s="37"/>
      <c r="B525" s="38"/>
      <c r="C525" s="234" t="s">
        <v>1093</v>
      </c>
      <c r="D525" s="234" t="s">
        <v>153</v>
      </c>
      <c r="E525" s="235" t="s">
        <v>1094</v>
      </c>
      <c r="F525" s="236" t="s">
        <v>1095</v>
      </c>
      <c r="G525" s="237" t="s">
        <v>206</v>
      </c>
      <c r="H525" s="238">
        <v>23</v>
      </c>
      <c r="I525" s="239"/>
      <c r="J525" s="240">
        <f>ROUND(I525*H525,2)</f>
        <v>0</v>
      </c>
      <c r="K525" s="236" t="s">
        <v>157</v>
      </c>
      <c r="L525" s="43"/>
      <c r="M525" s="241" t="s">
        <v>1</v>
      </c>
      <c r="N525" s="242" t="s">
        <v>45</v>
      </c>
      <c r="O525" s="90"/>
      <c r="P525" s="243">
        <f>O525*H525</f>
        <v>0</v>
      </c>
      <c r="Q525" s="243">
        <v>0.00147</v>
      </c>
      <c r="R525" s="243">
        <f>Q525*H525</f>
        <v>0.03381</v>
      </c>
      <c r="S525" s="243">
        <v>0</v>
      </c>
      <c r="T525" s="244">
        <f>S525*H525</f>
        <v>0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R525" s="245" t="s">
        <v>228</v>
      </c>
      <c r="AT525" s="245" t="s">
        <v>153</v>
      </c>
      <c r="AU525" s="245" t="s">
        <v>89</v>
      </c>
      <c r="AY525" s="16" t="s">
        <v>151</v>
      </c>
      <c r="BE525" s="246">
        <f>IF(N525="základní",J525,0)</f>
        <v>0</v>
      </c>
      <c r="BF525" s="246">
        <f>IF(N525="snížená",J525,0)</f>
        <v>0</v>
      </c>
      <c r="BG525" s="246">
        <f>IF(N525="zákl. přenesená",J525,0)</f>
        <v>0</v>
      </c>
      <c r="BH525" s="246">
        <f>IF(N525="sníž. přenesená",J525,0)</f>
        <v>0</v>
      </c>
      <c r="BI525" s="246">
        <f>IF(N525="nulová",J525,0)</f>
        <v>0</v>
      </c>
      <c r="BJ525" s="16" t="s">
        <v>21</v>
      </c>
      <c r="BK525" s="246">
        <f>ROUND(I525*H525,2)</f>
        <v>0</v>
      </c>
      <c r="BL525" s="16" t="s">
        <v>228</v>
      </c>
      <c r="BM525" s="245" t="s">
        <v>1096</v>
      </c>
    </row>
    <row r="526" spans="1:51" s="13" customFormat="1" ht="12">
      <c r="A526" s="13"/>
      <c r="B526" s="247"/>
      <c r="C526" s="248"/>
      <c r="D526" s="249" t="s">
        <v>160</v>
      </c>
      <c r="E526" s="250" t="s">
        <v>1</v>
      </c>
      <c r="F526" s="251" t="s">
        <v>1097</v>
      </c>
      <c r="G526" s="248"/>
      <c r="H526" s="252">
        <v>23</v>
      </c>
      <c r="I526" s="253"/>
      <c r="J526" s="248"/>
      <c r="K526" s="248"/>
      <c r="L526" s="254"/>
      <c r="M526" s="255"/>
      <c r="N526" s="256"/>
      <c r="O526" s="256"/>
      <c r="P526" s="256"/>
      <c r="Q526" s="256"/>
      <c r="R526" s="256"/>
      <c r="S526" s="256"/>
      <c r="T526" s="25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8" t="s">
        <v>160</v>
      </c>
      <c r="AU526" s="258" t="s">
        <v>89</v>
      </c>
      <c r="AV526" s="13" t="s">
        <v>89</v>
      </c>
      <c r="AW526" s="13" t="s">
        <v>36</v>
      </c>
      <c r="AX526" s="13" t="s">
        <v>21</v>
      </c>
      <c r="AY526" s="258" t="s">
        <v>151</v>
      </c>
    </row>
    <row r="527" spans="1:65" s="2" customFormat="1" ht="24" customHeight="1">
      <c r="A527" s="37"/>
      <c r="B527" s="38"/>
      <c r="C527" s="234" t="s">
        <v>1098</v>
      </c>
      <c r="D527" s="234" t="s">
        <v>153</v>
      </c>
      <c r="E527" s="235" t="s">
        <v>1099</v>
      </c>
      <c r="F527" s="236" t="s">
        <v>1100</v>
      </c>
      <c r="G527" s="237" t="s">
        <v>206</v>
      </c>
      <c r="H527" s="238">
        <v>33.6</v>
      </c>
      <c r="I527" s="239"/>
      <c r="J527" s="240">
        <f>ROUND(I527*H527,2)</f>
        <v>0</v>
      </c>
      <c r="K527" s="236" t="s">
        <v>157</v>
      </c>
      <c r="L527" s="43"/>
      <c r="M527" s="241" t="s">
        <v>1</v>
      </c>
      <c r="N527" s="242" t="s">
        <v>45</v>
      </c>
      <c r="O527" s="90"/>
      <c r="P527" s="243">
        <f>O527*H527</f>
        <v>0</v>
      </c>
      <c r="Q527" s="243">
        <v>0.00278</v>
      </c>
      <c r="R527" s="243">
        <f>Q527*H527</f>
        <v>0.093408</v>
      </c>
      <c r="S527" s="243">
        <v>0</v>
      </c>
      <c r="T527" s="244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45" t="s">
        <v>228</v>
      </c>
      <c r="AT527" s="245" t="s">
        <v>153</v>
      </c>
      <c r="AU527" s="245" t="s">
        <v>89</v>
      </c>
      <c r="AY527" s="16" t="s">
        <v>151</v>
      </c>
      <c r="BE527" s="246">
        <f>IF(N527="základní",J527,0)</f>
        <v>0</v>
      </c>
      <c r="BF527" s="246">
        <f>IF(N527="snížená",J527,0)</f>
        <v>0</v>
      </c>
      <c r="BG527" s="246">
        <f>IF(N527="zákl. přenesená",J527,0)</f>
        <v>0</v>
      </c>
      <c r="BH527" s="246">
        <f>IF(N527="sníž. přenesená",J527,0)</f>
        <v>0</v>
      </c>
      <c r="BI527" s="246">
        <f>IF(N527="nulová",J527,0)</f>
        <v>0</v>
      </c>
      <c r="BJ527" s="16" t="s">
        <v>21</v>
      </c>
      <c r="BK527" s="246">
        <f>ROUND(I527*H527,2)</f>
        <v>0</v>
      </c>
      <c r="BL527" s="16" t="s">
        <v>228</v>
      </c>
      <c r="BM527" s="245" t="s">
        <v>1101</v>
      </c>
    </row>
    <row r="528" spans="1:51" s="13" customFormat="1" ht="12">
      <c r="A528" s="13"/>
      <c r="B528" s="247"/>
      <c r="C528" s="248"/>
      <c r="D528" s="249" t="s">
        <v>160</v>
      </c>
      <c r="E528" s="250" t="s">
        <v>1</v>
      </c>
      <c r="F528" s="251" t="s">
        <v>1102</v>
      </c>
      <c r="G528" s="248"/>
      <c r="H528" s="252">
        <v>33.6</v>
      </c>
      <c r="I528" s="253"/>
      <c r="J528" s="248"/>
      <c r="K528" s="248"/>
      <c r="L528" s="254"/>
      <c r="M528" s="255"/>
      <c r="N528" s="256"/>
      <c r="O528" s="256"/>
      <c r="P528" s="256"/>
      <c r="Q528" s="256"/>
      <c r="R528" s="256"/>
      <c r="S528" s="256"/>
      <c r="T528" s="25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8" t="s">
        <v>160</v>
      </c>
      <c r="AU528" s="258" t="s">
        <v>89</v>
      </c>
      <c r="AV528" s="13" t="s">
        <v>89</v>
      </c>
      <c r="AW528" s="13" t="s">
        <v>36</v>
      </c>
      <c r="AX528" s="13" t="s">
        <v>21</v>
      </c>
      <c r="AY528" s="258" t="s">
        <v>151</v>
      </c>
    </row>
    <row r="529" spans="1:65" s="2" customFormat="1" ht="24" customHeight="1">
      <c r="A529" s="37"/>
      <c r="B529" s="38"/>
      <c r="C529" s="234" t="s">
        <v>1103</v>
      </c>
      <c r="D529" s="234" t="s">
        <v>153</v>
      </c>
      <c r="E529" s="235" t="s">
        <v>1104</v>
      </c>
      <c r="F529" s="236" t="s">
        <v>1105</v>
      </c>
      <c r="G529" s="237" t="s">
        <v>200</v>
      </c>
      <c r="H529" s="238">
        <v>1.6</v>
      </c>
      <c r="I529" s="239"/>
      <c r="J529" s="240">
        <f>ROUND(I529*H529,2)</f>
        <v>0</v>
      </c>
      <c r="K529" s="236" t="s">
        <v>157</v>
      </c>
      <c r="L529" s="43"/>
      <c r="M529" s="241" t="s">
        <v>1</v>
      </c>
      <c r="N529" s="242" t="s">
        <v>45</v>
      </c>
      <c r="O529" s="90"/>
      <c r="P529" s="243">
        <f>O529*H529</f>
        <v>0</v>
      </c>
      <c r="Q529" s="243">
        <v>0.00637</v>
      </c>
      <c r="R529" s="243">
        <f>Q529*H529</f>
        <v>0.010192</v>
      </c>
      <c r="S529" s="243">
        <v>0</v>
      </c>
      <c r="T529" s="244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45" t="s">
        <v>228</v>
      </c>
      <c r="AT529" s="245" t="s">
        <v>153</v>
      </c>
      <c r="AU529" s="245" t="s">
        <v>89</v>
      </c>
      <c r="AY529" s="16" t="s">
        <v>151</v>
      </c>
      <c r="BE529" s="246">
        <f>IF(N529="základní",J529,0)</f>
        <v>0</v>
      </c>
      <c r="BF529" s="246">
        <f>IF(N529="snížená",J529,0)</f>
        <v>0</v>
      </c>
      <c r="BG529" s="246">
        <f>IF(N529="zákl. přenesená",J529,0)</f>
        <v>0</v>
      </c>
      <c r="BH529" s="246">
        <f>IF(N529="sníž. přenesená",J529,0)</f>
        <v>0</v>
      </c>
      <c r="BI529" s="246">
        <f>IF(N529="nulová",J529,0)</f>
        <v>0</v>
      </c>
      <c r="BJ529" s="16" t="s">
        <v>21</v>
      </c>
      <c r="BK529" s="246">
        <f>ROUND(I529*H529,2)</f>
        <v>0</v>
      </c>
      <c r="BL529" s="16" t="s">
        <v>228</v>
      </c>
      <c r="BM529" s="245" t="s">
        <v>1106</v>
      </c>
    </row>
    <row r="530" spans="1:51" s="13" customFormat="1" ht="12">
      <c r="A530" s="13"/>
      <c r="B530" s="247"/>
      <c r="C530" s="248"/>
      <c r="D530" s="249" t="s">
        <v>160</v>
      </c>
      <c r="E530" s="250" t="s">
        <v>1</v>
      </c>
      <c r="F530" s="251" t="s">
        <v>1107</v>
      </c>
      <c r="G530" s="248"/>
      <c r="H530" s="252">
        <v>1.6</v>
      </c>
      <c r="I530" s="253"/>
      <c r="J530" s="248"/>
      <c r="K530" s="248"/>
      <c r="L530" s="254"/>
      <c r="M530" s="255"/>
      <c r="N530" s="256"/>
      <c r="O530" s="256"/>
      <c r="P530" s="256"/>
      <c r="Q530" s="256"/>
      <c r="R530" s="256"/>
      <c r="S530" s="256"/>
      <c r="T530" s="25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8" t="s">
        <v>160</v>
      </c>
      <c r="AU530" s="258" t="s">
        <v>89</v>
      </c>
      <c r="AV530" s="13" t="s">
        <v>89</v>
      </c>
      <c r="AW530" s="13" t="s">
        <v>36</v>
      </c>
      <c r="AX530" s="13" t="s">
        <v>21</v>
      </c>
      <c r="AY530" s="258" t="s">
        <v>151</v>
      </c>
    </row>
    <row r="531" spans="1:65" s="2" customFormat="1" ht="16.5" customHeight="1">
      <c r="A531" s="37"/>
      <c r="B531" s="38"/>
      <c r="C531" s="234" t="s">
        <v>1108</v>
      </c>
      <c r="D531" s="234" t="s">
        <v>153</v>
      </c>
      <c r="E531" s="235" t="s">
        <v>1109</v>
      </c>
      <c r="F531" s="236" t="s">
        <v>1110</v>
      </c>
      <c r="G531" s="237" t="s">
        <v>358</v>
      </c>
      <c r="H531" s="238">
        <v>1</v>
      </c>
      <c r="I531" s="239"/>
      <c r="J531" s="240">
        <f>ROUND(I531*H531,2)</f>
        <v>0</v>
      </c>
      <c r="K531" s="236" t="s">
        <v>1</v>
      </c>
      <c r="L531" s="43"/>
      <c r="M531" s="241" t="s">
        <v>1</v>
      </c>
      <c r="N531" s="242" t="s">
        <v>45</v>
      </c>
      <c r="O531" s="90"/>
      <c r="P531" s="243">
        <f>O531*H531</f>
        <v>0</v>
      </c>
      <c r="Q531" s="243">
        <v>0</v>
      </c>
      <c r="R531" s="243">
        <f>Q531*H531</f>
        <v>0</v>
      </c>
      <c r="S531" s="243">
        <v>0</v>
      </c>
      <c r="T531" s="244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45" t="s">
        <v>228</v>
      </c>
      <c r="AT531" s="245" t="s">
        <v>153</v>
      </c>
      <c r="AU531" s="245" t="s">
        <v>89</v>
      </c>
      <c r="AY531" s="16" t="s">
        <v>151</v>
      </c>
      <c r="BE531" s="246">
        <f>IF(N531="základní",J531,0)</f>
        <v>0</v>
      </c>
      <c r="BF531" s="246">
        <f>IF(N531="snížená",J531,0)</f>
        <v>0</v>
      </c>
      <c r="BG531" s="246">
        <f>IF(N531="zákl. přenesená",J531,0)</f>
        <v>0</v>
      </c>
      <c r="BH531" s="246">
        <f>IF(N531="sníž. přenesená",J531,0)</f>
        <v>0</v>
      </c>
      <c r="BI531" s="246">
        <f>IF(N531="nulová",J531,0)</f>
        <v>0</v>
      </c>
      <c r="BJ531" s="16" t="s">
        <v>21</v>
      </c>
      <c r="BK531" s="246">
        <f>ROUND(I531*H531,2)</f>
        <v>0</v>
      </c>
      <c r="BL531" s="16" t="s">
        <v>228</v>
      </c>
      <c r="BM531" s="245" t="s">
        <v>1111</v>
      </c>
    </row>
    <row r="532" spans="1:65" s="2" customFormat="1" ht="24" customHeight="1">
      <c r="A532" s="37"/>
      <c r="B532" s="38"/>
      <c r="C532" s="234" t="s">
        <v>1112</v>
      </c>
      <c r="D532" s="234" t="s">
        <v>153</v>
      </c>
      <c r="E532" s="235" t="s">
        <v>1113</v>
      </c>
      <c r="F532" s="236" t="s">
        <v>1114</v>
      </c>
      <c r="G532" s="237" t="s">
        <v>241</v>
      </c>
      <c r="H532" s="238">
        <v>2</v>
      </c>
      <c r="I532" s="239"/>
      <c r="J532" s="240">
        <f>ROUND(I532*H532,2)</f>
        <v>0</v>
      </c>
      <c r="K532" s="236" t="s">
        <v>157</v>
      </c>
      <c r="L532" s="43"/>
      <c r="M532" s="241" t="s">
        <v>1</v>
      </c>
      <c r="N532" s="242" t="s">
        <v>45</v>
      </c>
      <c r="O532" s="90"/>
      <c r="P532" s="243">
        <f>O532*H532</f>
        <v>0</v>
      </c>
      <c r="Q532" s="243">
        <v>0.00329</v>
      </c>
      <c r="R532" s="243">
        <f>Q532*H532</f>
        <v>0.00658</v>
      </c>
      <c r="S532" s="243">
        <v>0</v>
      </c>
      <c r="T532" s="244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245" t="s">
        <v>228</v>
      </c>
      <c r="AT532" s="245" t="s">
        <v>153</v>
      </c>
      <c r="AU532" s="245" t="s">
        <v>89</v>
      </c>
      <c r="AY532" s="16" t="s">
        <v>151</v>
      </c>
      <c r="BE532" s="246">
        <f>IF(N532="základní",J532,0)</f>
        <v>0</v>
      </c>
      <c r="BF532" s="246">
        <f>IF(N532="snížená",J532,0)</f>
        <v>0</v>
      </c>
      <c r="BG532" s="246">
        <f>IF(N532="zákl. přenesená",J532,0)</f>
        <v>0</v>
      </c>
      <c r="BH532" s="246">
        <f>IF(N532="sníž. přenesená",J532,0)</f>
        <v>0</v>
      </c>
      <c r="BI532" s="246">
        <f>IF(N532="nulová",J532,0)</f>
        <v>0</v>
      </c>
      <c r="BJ532" s="16" t="s">
        <v>21</v>
      </c>
      <c r="BK532" s="246">
        <f>ROUND(I532*H532,2)</f>
        <v>0</v>
      </c>
      <c r="BL532" s="16" t="s">
        <v>228</v>
      </c>
      <c r="BM532" s="245" t="s">
        <v>1115</v>
      </c>
    </row>
    <row r="533" spans="1:51" s="13" customFormat="1" ht="12">
      <c r="A533" s="13"/>
      <c r="B533" s="247"/>
      <c r="C533" s="248"/>
      <c r="D533" s="249" t="s">
        <v>160</v>
      </c>
      <c r="E533" s="250" t="s">
        <v>1</v>
      </c>
      <c r="F533" s="251" t="s">
        <v>1116</v>
      </c>
      <c r="G533" s="248"/>
      <c r="H533" s="252">
        <v>2</v>
      </c>
      <c r="I533" s="253"/>
      <c r="J533" s="248"/>
      <c r="K533" s="248"/>
      <c r="L533" s="254"/>
      <c r="M533" s="255"/>
      <c r="N533" s="256"/>
      <c r="O533" s="256"/>
      <c r="P533" s="256"/>
      <c r="Q533" s="256"/>
      <c r="R533" s="256"/>
      <c r="S533" s="256"/>
      <c r="T533" s="25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8" t="s">
        <v>160</v>
      </c>
      <c r="AU533" s="258" t="s">
        <v>89</v>
      </c>
      <c r="AV533" s="13" t="s">
        <v>89</v>
      </c>
      <c r="AW533" s="13" t="s">
        <v>36</v>
      </c>
      <c r="AX533" s="13" t="s">
        <v>21</v>
      </c>
      <c r="AY533" s="258" t="s">
        <v>151</v>
      </c>
    </row>
    <row r="534" spans="1:65" s="2" customFormat="1" ht="24" customHeight="1">
      <c r="A534" s="37"/>
      <c r="B534" s="38"/>
      <c r="C534" s="234" t="s">
        <v>1117</v>
      </c>
      <c r="D534" s="234" t="s">
        <v>153</v>
      </c>
      <c r="E534" s="235" t="s">
        <v>1118</v>
      </c>
      <c r="F534" s="236" t="s">
        <v>1119</v>
      </c>
      <c r="G534" s="237" t="s">
        <v>206</v>
      </c>
      <c r="H534" s="238">
        <v>49</v>
      </c>
      <c r="I534" s="239"/>
      <c r="J534" s="240">
        <f>ROUND(I534*H534,2)</f>
        <v>0</v>
      </c>
      <c r="K534" s="236" t="s">
        <v>157</v>
      </c>
      <c r="L534" s="43"/>
      <c r="M534" s="241" t="s">
        <v>1</v>
      </c>
      <c r="N534" s="242" t="s">
        <v>45</v>
      </c>
      <c r="O534" s="90"/>
      <c r="P534" s="243">
        <f>O534*H534</f>
        <v>0</v>
      </c>
      <c r="Q534" s="243">
        <v>0.00631</v>
      </c>
      <c r="R534" s="243">
        <f>Q534*H534</f>
        <v>0.30918999999999996</v>
      </c>
      <c r="S534" s="243">
        <v>0</v>
      </c>
      <c r="T534" s="244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245" t="s">
        <v>228</v>
      </c>
      <c r="AT534" s="245" t="s">
        <v>153</v>
      </c>
      <c r="AU534" s="245" t="s">
        <v>89</v>
      </c>
      <c r="AY534" s="16" t="s">
        <v>151</v>
      </c>
      <c r="BE534" s="246">
        <f>IF(N534="základní",J534,0)</f>
        <v>0</v>
      </c>
      <c r="BF534" s="246">
        <f>IF(N534="snížená",J534,0)</f>
        <v>0</v>
      </c>
      <c r="BG534" s="246">
        <f>IF(N534="zákl. přenesená",J534,0)</f>
        <v>0</v>
      </c>
      <c r="BH534" s="246">
        <f>IF(N534="sníž. přenesená",J534,0)</f>
        <v>0</v>
      </c>
      <c r="BI534" s="246">
        <f>IF(N534="nulová",J534,0)</f>
        <v>0</v>
      </c>
      <c r="BJ534" s="16" t="s">
        <v>21</v>
      </c>
      <c r="BK534" s="246">
        <f>ROUND(I534*H534,2)</f>
        <v>0</v>
      </c>
      <c r="BL534" s="16" t="s">
        <v>228</v>
      </c>
      <c r="BM534" s="245" t="s">
        <v>1120</v>
      </c>
    </row>
    <row r="535" spans="1:51" s="13" customFormat="1" ht="12">
      <c r="A535" s="13"/>
      <c r="B535" s="247"/>
      <c r="C535" s="248"/>
      <c r="D535" s="249" t="s">
        <v>160</v>
      </c>
      <c r="E535" s="250" t="s">
        <v>1</v>
      </c>
      <c r="F535" s="251" t="s">
        <v>1121</v>
      </c>
      <c r="G535" s="248"/>
      <c r="H535" s="252">
        <v>49</v>
      </c>
      <c r="I535" s="253"/>
      <c r="J535" s="248"/>
      <c r="K535" s="248"/>
      <c r="L535" s="254"/>
      <c r="M535" s="255"/>
      <c r="N535" s="256"/>
      <c r="O535" s="256"/>
      <c r="P535" s="256"/>
      <c r="Q535" s="256"/>
      <c r="R535" s="256"/>
      <c r="S535" s="256"/>
      <c r="T535" s="25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8" t="s">
        <v>160</v>
      </c>
      <c r="AU535" s="258" t="s">
        <v>89</v>
      </c>
      <c r="AV535" s="13" t="s">
        <v>89</v>
      </c>
      <c r="AW535" s="13" t="s">
        <v>36</v>
      </c>
      <c r="AX535" s="13" t="s">
        <v>21</v>
      </c>
      <c r="AY535" s="258" t="s">
        <v>151</v>
      </c>
    </row>
    <row r="536" spans="1:65" s="2" customFormat="1" ht="24" customHeight="1">
      <c r="A536" s="37"/>
      <c r="B536" s="38"/>
      <c r="C536" s="234" t="s">
        <v>1122</v>
      </c>
      <c r="D536" s="234" t="s">
        <v>153</v>
      </c>
      <c r="E536" s="235" t="s">
        <v>1123</v>
      </c>
      <c r="F536" s="236" t="s">
        <v>1124</v>
      </c>
      <c r="G536" s="237" t="s">
        <v>206</v>
      </c>
      <c r="H536" s="238">
        <v>18</v>
      </c>
      <c r="I536" s="239"/>
      <c r="J536" s="240">
        <f>ROUND(I536*H536,2)</f>
        <v>0</v>
      </c>
      <c r="K536" s="236" t="s">
        <v>157</v>
      </c>
      <c r="L536" s="43"/>
      <c r="M536" s="241" t="s">
        <v>1</v>
      </c>
      <c r="N536" s="242" t="s">
        <v>45</v>
      </c>
      <c r="O536" s="90"/>
      <c r="P536" s="243">
        <f>O536*H536</f>
        <v>0</v>
      </c>
      <c r="Q536" s="243">
        <v>0.00307</v>
      </c>
      <c r="R536" s="243">
        <f>Q536*H536</f>
        <v>0.05526</v>
      </c>
      <c r="S536" s="243">
        <v>0</v>
      </c>
      <c r="T536" s="244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245" t="s">
        <v>228</v>
      </c>
      <c r="AT536" s="245" t="s">
        <v>153</v>
      </c>
      <c r="AU536" s="245" t="s">
        <v>89</v>
      </c>
      <c r="AY536" s="16" t="s">
        <v>151</v>
      </c>
      <c r="BE536" s="246">
        <f>IF(N536="základní",J536,0)</f>
        <v>0</v>
      </c>
      <c r="BF536" s="246">
        <f>IF(N536="snížená",J536,0)</f>
        <v>0</v>
      </c>
      <c r="BG536" s="246">
        <f>IF(N536="zákl. přenesená",J536,0)</f>
        <v>0</v>
      </c>
      <c r="BH536" s="246">
        <f>IF(N536="sníž. přenesená",J536,0)</f>
        <v>0</v>
      </c>
      <c r="BI536" s="246">
        <f>IF(N536="nulová",J536,0)</f>
        <v>0</v>
      </c>
      <c r="BJ536" s="16" t="s">
        <v>21</v>
      </c>
      <c r="BK536" s="246">
        <f>ROUND(I536*H536,2)</f>
        <v>0</v>
      </c>
      <c r="BL536" s="16" t="s">
        <v>228</v>
      </c>
      <c r="BM536" s="245" t="s">
        <v>1125</v>
      </c>
    </row>
    <row r="537" spans="1:51" s="13" customFormat="1" ht="12">
      <c r="A537" s="13"/>
      <c r="B537" s="247"/>
      <c r="C537" s="248"/>
      <c r="D537" s="249" t="s">
        <v>160</v>
      </c>
      <c r="E537" s="250" t="s">
        <v>1</v>
      </c>
      <c r="F537" s="251" t="s">
        <v>1126</v>
      </c>
      <c r="G537" s="248"/>
      <c r="H537" s="252">
        <v>18</v>
      </c>
      <c r="I537" s="253"/>
      <c r="J537" s="248"/>
      <c r="K537" s="248"/>
      <c r="L537" s="254"/>
      <c r="M537" s="255"/>
      <c r="N537" s="256"/>
      <c r="O537" s="256"/>
      <c r="P537" s="256"/>
      <c r="Q537" s="256"/>
      <c r="R537" s="256"/>
      <c r="S537" s="256"/>
      <c r="T537" s="25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8" t="s">
        <v>160</v>
      </c>
      <c r="AU537" s="258" t="s">
        <v>89</v>
      </c>
      <c r="AV537" s="13" t="s">
        <v>89</v>
      </c>
      <c r="AW537" s="13" t="s">
        <v>36</v>
      </c>
      <c r="AX537" s="13" t="s">
        <v>21</v>
      </c>
      <c r="AY537" s="258" t="s">
        <v>151</v>
      </c>
    </row>
    <row r="538" spans="1:65" s="2" customFormat="1" ht="24" customHeight="1">
      <c r="A538" s="37"/>
      <c r="B538" s="38"/>
      <c r="C538" s="234" t="s">
        <v>1127</v>
      </c>
      <c r="D538" s="234" t="s">
        <v>153</v>
      </c>
      <c r="E538" s="235" t="s">
        <v>1128</v>
      </c>
      <c r="F538" s="236" t="s">
        <v>1129</v>
      </c>
      <c r="G538" s="237" t="s">
        <v>823</v>
      </c>
      <c r="H538" s="280"/>
      <c r="I538" s="239"/>
      <c r="J538" s="240">
        <f>ROUND(I538*H538,2)</f>
        <v>0</v>
      </c>
      <c r="K538" s="236" t="s">
        <v>157</v>
      </c>
      <c r="L538" s="43"/>
      <c r="M538" s="241" t="s">
        <v>1</v>
      </c>
      <c r="N538" s="242" t="s">
        <v>45</v>
      </c>
      <c r="O538" s="90"/>
      <c r="P538" s="243">
        <f>O538*H538</f>
        <v>0</v>
      </c>
      <c r="Q538" s="243">
        <v>0</v>
      </c>
      <c r="R538" s="243">
        <f>Q538*H538</f>
        <v>0</v>
      </c>
      <c r="S538" s="243">
        <v>0</v>
      </c>
      <c r="T538" s="244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245" t="s">
        <v>228</v>
      </c>
      <c r="AT538" s="245" t="s">
        <v>153</v>
      </c>
      <c r="AU538" s="245" t="s">
        <v>89</v>
      </c>
      <c r="AY538" s="16" t="s">
        <v>151</v>
      </c>
      <c r="BE538" s="246">
        <f>IF(N538="základní",J538,0)</f>
        <v>0</v>
      </c>
      <c r="BF538" s="246">
        <f>IF(N538="snížená",J538,0)</f>
        <v>0</v>
      </c>
      <c r="BG538" s="246">
        <f>IF(N538="zákl. přenesená",J538,0)</f>
        <v>0</v>
      </c>
      <c r="BH538" s="246">
        <f>IF(N538="sníž. přenesená",J538,0)</f>
        <v>0</v>
      </c>
      <c r="BI538" s="246">
        <f>IF(N538="nulová",J538,0)</f>
        <v>0</v>
      </c>
      <c r="BJ538" s="16" t="s">
        <v>21</v>
      </c>
      <c r="BK538" s="246">
        <f>ROUND(I538*H538,2)</f>
        <v>0</v>
      </c>
      <c r="BL538" s="16" t="s">
        <v>228</v>
      </c>
      <c r="BM538" s="245" t="s">
        <v>1130</v>
      </c>
    </row>
    <row r="539" spans="1:63" s="12" customFormat="1" ht="22.8" customHeight="1">
      <c r="A539" s="12"/>
      <c r="B539" s="218"/>
      <c r="C539" s="219"/>
      <c r="D539" s="220" t="s">
        <v>79</v>
      </c>
      <c r="E539" s="232" t="s">
        <v>1131</v>
      </c>
      <c r="F539" s="232" t="s">
        <v>1132</v>
      </c>
      <c r="G539" s="219"/>
      <c r="H539" s="219"/>
      <c r="I539" s="222"/>
      <c r="J539" s="233">
        <f>BK539</f>
        <v>0</v>
      </c>
      <c r="K539" s="219"/>
      <c r="L539" s="224"/>
      <c r="M539" s="225"/>
      <c r="N539" s="226"/>
      <c r="O539" s="226"/>
      <c r="P539" s="227">
        <f>SUM(P540:P554)</f>
        <v>0</v>
      </c>
      <c r="Q539" s="226"/>
      <c r="R539" s="227">
        <f>SUM(R540:R554)</f>
        <v>8.945394420000001</v>
      </c>
      <c r="S539" s="226"/>
      <c r="T539" s="228">
        <f>SUM(T540:T554)</f>
        <v>11.83644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29" t="s">
        <v>89</v>
      </c>
      <c r="AT539" s="230" t="s">
        <v>79</v>
      </c>
      <c r="AU539" s="230" t="s">
        <v>21</v>
      </c>
      <c r="AY539" s="229" t="s">
        <v>151</v>
      </c>
      <c r="BK539" s="231">
        <f>SUM(BK540:BK554)</f>
        <v>0</v>
      </c>
    </row>
    <row r="540" spans="1:65" s="2" customFormat="1" ht="24" customHeight="1">
      <c r="A540" s="37"/>
      <c r="B540" s="38"/>
      <c r="C540" s="234" t="s">
        <v>1133</v>
      </c>
      <c r="D540" s="234" t="s">
        <v>153</v>
      </c>
      <c r="E540" s="235" t="s">
        <v>1134</v>
      </c>
      <c r="F540" s="236" t="s">
        <v>1135</v>
      </c>
      <c r="G540" s="237" t="s">
        <v>200</v>
      </c>
      <c r="H540" s="238">
        <v>187.88</v>
      </c>
      <c r="I540" s="239"/>
      <c r="J540" s="240">
        <f>ROUND(I540*H540,2)</f>
        <v>0</v>
      </c>
      <c r="K540" s="236" t="s">
        <v>157</v>
      </c>
      <c r="L540" s="43"/>
      <c r="M540" s="241" t="s">
        <v>1</v>
      </c>
      <c r="N540" s="242" t="s">
        <v>45</v>
      </c>
      <c r="O540" s="90"/>
      <c r="P540" s="243">
        <f>O540*H540</f>
        <v>0</v>
      </c>
      <c r="Q540" s="243">
        <v>0</v>
      </c>
      <c r="R540" s="243">
        <f>Q540*H540</f>
        <v>0</v>
      </c>
      <c r="S540" s="243">
        <v>0.063</v>
      </c>
      <c r="T540" s="244">
        <f>S540*H540</f>
        <v>11.83644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245" t="s">
        <v>228</v>
      </c>
      <c r="AT540" s="245" t="s">
        <v>153</v>
      </c>
      <c r="AU540" s="245" t="s">
        <v>89</v>
      </c>
      <c r="AY540" s="16" t="s">
        <v>151</v>
      </c>
      <c r="BE540" s="246">
        <f>IF(N540="základní",J540,0)</f>
        <v>0</v>
      </c>
      <c r="BF540" s="246">
        <f>IF(N540="snížená",J540,0)</f>
        <v>0</v>
      </c>
      <c r="BG540" s="246">
        <f>IF(N540="zákl. přenesená",J540,0)</f>
        <v>0</v>
      </c>
      <c r="BH540" s="246">
        <f>IF(N540="sníž. přenesená",J540,0)</f>
        <v>0</v>
      </c>
      <c r="BI540" s="246">
        <f>IF(N540="nulová",J540,0)</f>
        <v>0</v>
      </c>
      <c r="BJ540" s="16" t="s">
        <v>21</v>
      </c>
      <c r="BK540" s="246">
        <f>ROUND(I540*H540,2)</f>
        <v>0</v>
      </c>
      <c r="BL540" s="16" t="s">
        <v>228</v>
      </c>
      <c r="BM540" s="245" t="s">
        <v>1136</v>
      </c>
    </row>
    <row r="541" spans="1:51" s="13" customFormat="1" ht="12">
      <c r="A541" s="13"/>
      <c r="B541" s="247"/>
      <c r="C541" s="248"/>
      <c r="D541" s="249" t="s">
        <v>160</v>
      </c>
      <c r="E541" s="250" t="s">
        <v>1</v>
      </c>
      <c r="F541" s="251" t="s">
        <v>894</v>
      </c>
      <c r="G541" s="248"/>
      <c r="H541" s="252">
        <v>187.88</v>
      </c>
      <c r="I541" s="253"/>
      <c r="J541" s="248"/>
      <c r="K541" s="248"/>
      <c r="L541" s="254"/>
      <c r="M541" s="255"/>
      <c r="N541" s="256"/>
      <c r="O541" s="256"/>
      <c r="P541" s="256"/>
      <c r="Q541" s="256"/>
      <c r="R541" s="256"/>
      <c r="S541" s="256"/>
      <c r="T541" s="25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8" t="s">
        <v>160</v>
      </c>
      <c r="AU541" s="258" t="s">
        <v>89</v>
      </c>
      <c r="AV541" s="13" t="s">
        <v>89</v>
      </c>
      <c r="AW541" s="13" t="s">
        <v>36</v>
      </c>
      <c r="AX541" s="13" t="s">
        <v>21</v>
      </c>
      <c r="AY541" s="258" t="s">
        <v>151</v>
      </c>
    </row>
    <row r="542" spans="1:65" s="2" customFormat="1" ht="24" customHeight="1">
      <c r="A542" s="37"/>
      <c r="B542" s="38"/>
      <c r="C542" s="234" t="s">
        <v>1137</v>
      </c>
      <c r="D542" s="234" t="s">
        <v>153</v>
      </c>
      <c r="E542" s="235" t="s">
        <v>1138</v>
      </c>
      <c r="F542" s="236" t="s">
        <v>1139</v>
      </c>
      <c r="G542" s="237" t="s">
        <v>200</v>
      </c>
      <c r="H542" s="238">
        <v>187.88</v>
      </c>
      <c r="I542" s="239"/>
      <c r="J542" s="240">
        <f>ROUND(I542*H542,2)</f>
        <v>0</v>
      </c>
      <c r="K542" s="236" t="s">
        <v>157</v>
      </c>
      <c r="L542" s="43"/>
      <c r="M542" s="241" t="s">
        <v>1</v>
      </c>
      <c r="N542" s="242" t="s">
        <v>45</v>
      </c>
      <c r="O542" s="90"/>
      <c r="P542" s="243">
        <f>O542*H542</f>
        <v>0</v>
      </c>
      <c r="Q542" s="243">
        <v>0.04349</v>
      </c>
      <c r="R542" s="243">
        <f>Q542*H542</f>
        <v>8.1709012</v>
      </c>
      <c r="S542" s="243">
        <v>0</v>
      </c>
      <c r="T542" s="244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245" t="s">
        <v>228</v>
      </c>
      <c r="AT542" s="245" t="s">
        <v>153</v>
      </c>
      <c r="AU542" s="245" t="s">
        <v>89</v>
      </c>
      <c r="AY542" s="16" t="s">
        <v>151</v>
      </c>
      <c r="BE542" s="246">
        <f>IF(N542="základní",J542,0)</f>
        <v>0</v>
      </c>
      <c r="BF542" s="246">
        <f>IF(N542="snížená",J542,0)</f>
        <v>0</v>
      </c>
      <c r="BG542" s="246">
        <f>IF(N542="zákl. přenesená",J542,0)</f>
        <v>0</v>
      </c>
      <c r="BH542" s="246">
        <f>IF(N542="sníž. přenesená",J542,0)</f>
        <v>0</v>
      </c>
      <c r="BI542" s="246">
        <f>IF(N542="nulová",J542,0)</f>
        <v>0</v>
      </c>
      <c r="BJ542" s="16" t="s">
        <v>21</v>
      </c>
      <c r="BK542" s="246">
        <f>ROUND(I542*H542,2)</f>
        <v>0</v>
      </c>
      <c r="BL542" s="16" t="s">
        <v>228</v>
      </c>
      <c r="BM542" s="245" t="s">
        <v>1140</v>
      </c>
    </row>
    <row r="543" spans="1:51" s="13" customFormat="1" ht="12">
      <c r="A543" s="13"/>
      <c r="B543" s="247"/>
      <c r="C543" s="248"/>
      <c r="D543" s="249" t="s">
        <v>160</v>
      </c>
      <c r="E543" s="250" t="s">
        <v>1</v>
      </c>
      <c r="F543" s="251" t="s">
        <v>1141</v>
      </c>
      <c r="G543" s="248"/>
      <c r="H543" s="252">
        <v>187.88</v>
      </c>
      <c r="I543" s="253"/>
      <c r="J543" s="248"/>
      <c r="K543" s="248"/>
      <c r="L543" s="254"/>
      <c r="M543" s="255"/>
      <c r="N543" s="256"/>
      <c r="O543" s="256"/>
      <c r="P543" s="256"/>
      <c r="Q543" s="256"/>
      <c r="R543" s="256"/>
      <c r="S543" s="256"/>
      <c r="T543" s="25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8" t="s">
        <v>160</v>
      </c>
      <c r="AU543" s="258" t="s">
        <v>89</v>
      </c>
      <c r="AV543" s="13" t="s">
        <v>89</v>
      </c>
      <c r="AW543" s="13" t="s">
        <v>36</v>
      </c>
      <c r="AX543" s="13" t="s">
        <v>21</v>
      </c>
      <c r="AY543" s="258" t="s">
        <v>151</v>
      </c>
    </row>
    <row r="544" spans="1:65" s="2" customFormat="1" ht="24" customHeight="1">
      <c r="A544" s="37"/>
      <c r="B544" s="38"/>
      <c r="C544" s="234" t="s">
        <v>1142</v>
      </c>
      <c r="D544" s="234" t="s">
        <v>153</v>
      </c>
      <c r="E544" s="235" t="s">
        <v>1143</v>
      </c>
      <c r="F544" s="236" t="s">
        <v>1144</v>
      </c>
      <c r="G544" s="237" t="s">
        <v>206</v>
      </c>
      <c r="H544" s="238">
        <v>48.8</v>
      </c>
      <c r="I544" s="239"/>
      <c r="J544" s="240">
        <f>ROUND(I544*H544,2)</f>
        <v>0</v>
      </c>
      <c r="K544" s="236" t="s">
        <v>157</v>
      </c>
      <c r="L544" s="43"/>
      <c r="M544" s="241" t="s">
        <v>1</v>
      </c>
      <c r="N544" s="242" t="s">
        <v>45</v>
      </c>
      <c r="O544" s="90"/>
      <c r="P544" s="243">
        <f>O544*H544</f>
        <v>0</v>
      </c>
      <c r="Q544" s="243">
        <v>8E-05</v>
      </c>
      <c r="R544" s="243">
        <f>Q544*H544</f>
        <v>0.003904</v>
      </c>
      <c r="S544" s="243">
        <v>0</v>
      </c>
      <c r="T544" s="244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245" t="s">
        <v>228</v>
      </c>
      <c r="AT544" s="245" t="s">
        <v>153</v>
      </c>
      <c r="AU544" s="245" t="s">
        <v>89</v>
      </c>
      <c r="AY544" s="16" t="s">
        <v>151</v>
      </c>
      <c r="BE544" s="246">
        <f>IF(N544="základní",J544,0)</f>
        <v>0</v>
      </c>
      <c r="BF544" s="246">
        <f>IF(N544="snížená",J544,0)</f>
        <v>0</v>
      </c>
      <c r="BG544" s="246">
        <f>IF(N544="zákl. přenesená",J544,0)</f>
        <v>0</v>
      </c>
      <c r="BH544" s="246">
        <f>IF(N544="sníž. přenesená",J544,0)</f>
        <v>0</v>
      </c>
      <c r="BI544" s="246">
        <f>IF(N544="nulová",J544,0)</f>
        <v>0</v>
      </c>
      <c r="BJ544" s="16" t="s">
        <v>21</v>
      </c>
      <c r="BK544" s="246">
        <f>ROUND(I544*H544,2)</f>
        <v>0</v>
      </c>
      <c r="BL544" s="16" t="s">
        <v>228</v>
      </c>
      <c r="BM544" s="245" t="s">
        <v>1145</v>
      </c>
    </row>
    <row r="545" spans="1:51" s="13" customFormat="1" ht="12">
      <c r="A545" s="13"/>
      <c r="B545" s="247"/>
      <c r="C545" s="248"/>
      <c r="D545" s="249" t="s">
        <v>160</v>
      </c>
      <c r="E545" s="250" t="s">
        <v>1</v>
      </c>
      <c r="F545" s="251" t="s">
        <v>1146</v>
      </c>
      <c r="G545" s="248"/>
      <c r="H545" s="252">
        <v>48.8</v>
      </c>
      <c r="I545" s="253"/>
      <c r="J545" s="248"/>
      <c r="K545" s="248"/>
      <c r="L545" s="254"/>
      <c r="M545" s="255"/>
      <c r="N545" s="256"/>
      <c r="O545" s="256"/>
      <c r="P545" s="256"/>
      <c r="Q545" s="256"/>
      <c r="R545" s="256"/>
      <c r="S545" s="256"/>
      <c r="T545" s="257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8" t="s">
        <v>160</v>
      </c>
      <c r="AU545" s="258" t="s">
        <v>89</v>
      </c>
      <c r="AV545" s="13" t="s">
        <v>89</v>
      </c>
      <c r="AW545" s="13" t="s">
        <v>36</v>
      </c>
      <c r="AX545" s="13" t="s">
        <v>21</v>
      </c>
      <c r="AY545" s="258" t="s">
        <v>151</v>
      </c>
    </row>
    <row r="546" spans="1:65" s="2" customFormat="1" ht="24" customHeight="1">
      <c r="A546" s="37"/>
      <c r="B546" s="38"/>
      <c r="C546" s="234" t="s">
        <v>1147</v>
      </c>
      <c r="D546" s="234" t="s">
        <v>153</v>
      </c>
      <c r="E546" s="235" t="s">
        <v>1148</v>
      </c>
      <c r="F546" s="236" t="s">
        <v>1149</v>
      </c>
      <c r="G546" s="237" t="s">
        <v>206</v>
      </c>
      <c r="H546" s="238">
        <v>39.28</v>
      </c>
      <c r="I546" s="239"/>
      <c r="J546" s="240">
        <f>ROUND(I546*H546,2)</f>
        <v>0</v>
      </c>
      <c r="K546" s="236" t="s">
        <v>157</v>
      </c>
      <c r="L546" s="43"/>
      <c r="M546" s="241" t="s">
        <v>1</v>
      </c>
      <c r="N546" s="242" t="s">
        <v>45</v>
      </c>
      <c r="O546" s="90"/>
      <c r="P546" s="243">
        <f>O546*H546</f>
        <v>0</v>
      </c>
      <c r="Q546" s="243">
        <v>0.01808</v>
      </c>
      <c r="R546" s="243">
        <f>Q546*H546</f>
        <v>0.7101824</v>
      </c>
      <c r="S546" s="243">
        <v>0</v>
      </c>
      <c r="T546" s="244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245" t="s">
        <v>228</v>
      </c>
      <c r="AT546" s="245" t="s">
        <v>153</v>
      </c>
      <c r="AU546" s="245" t="s">
        <v>89</v>
      </c>
      <c r="AY546" s="16" t="s">
        <v>151</v>
      </c>
      <c r="BE546" s="246">
        <f>IF(N546="základní",J546,0)</f>
        <v>0</v>
      </c>
      <c r="BF546" s="246">
        <f>IF(N546="snížená",J546,0)</f>
        <v>0</v>
      </c>
      <c r="BG546" s="246">
        <f>IF(N546="zákl. přenesená",J546,0)</f>
        <v>0</v>
      </c>
      <c r="BH546" s="246">
        <f>IF(N546="sníž. přenesená",J546,0)</f>
        <v>0</v>
      </c>
      <c r="BI546" s="246">
        <f>IF(N546="nulová",J546,0)</f>
        <v>0</v>
      </c>
      <c r="BJ546" s="16" t="s">
        <v>21</v>
      </c>
      <c r="BK546" s="246">
        <f>ROUND(I546*H546,2)</f>
        <v>0</v>
      </c>
      <c r="BL546" s="16" t="s">
        <v>228</v>
      </c>
      <c r="BM546" s="245" t="s">
        <v>1150</v>
      </c>
    </row>
    <row r="547" spans="1:51" s="13" customFormat="1" ht="12">
      <c r="A547" s="13"/>
      <c r="B547" s="247"/>
      <c r="C547" s="248"/>
      <c r="D547" s="249" t="s">
        <v>160</v>
      </c>
      <c r="E547" s="250" t="s">
        <v>1</v>
      </c>
      <c r="F547" s="251" t="s">
        <v>1151</v>
      </c>
      <c r="G547" s="248"/>
      <c r="H547" s="252">
        <v>39.28</v>
      </c>
      <c r="I547" s="253"/>
      <c r="J547" s="248"/>
      <c r="K547" s="248"/>
      <c r="L547" s="254"/>
      <c r="M547" s="255"/>
      <c r="N547" s="256"/>
      <c r="O547" s="256"/>
      <c r="P547" s="256"/>
      <c r="Q547" s="256"/>
      <c r="R547" s="256"/>
      <c r="S547" s="256"/>
      <c r="T547" s="257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8" t="s">
        <v>160</v>
      </c>
      <c r="AU547" s="258" t="s">
        <v>89</v>
      </c>
      <c r="AV547" s="13" t="s">
        <v>89</v>
      </c>
      <c r="AW547" s="13" t="s">
        <v>36</v>
      </c>
      <c r="AX547" s="13" t="s">
        <v>21</v>
      </c>
      <c r="AY547" s="258" t="s">
        <v>151</v>
      </c>
    </row>
    <row r="548" spans="1:65" s="2" customFormat="1" ht="16.5" customHeight="1">
      <c r="A548" s="37"/>
      <c r="B548" s="38"/>
      <c r="C548" s="259" t="s">
        <v>1152</v>
      </c>
      <c r="D548" s="259" t="s">
        <v>384</v>
      </c>
      <c r="E548" s="260" t="s">
        <v>1153</v>
      </c>
      <c r="F548" s="261" t="s">
        <v>1154</v>
      </c>
      <c r="G548" s="262" t="s">
        <v>241</v>
      </c>
      <c r="H548" s="263">
        <v>2</v>
      </c>
      <c r="I548" s="264"/>
      <c r="J548" s="265">
        <f>ROUND(I548*H548,2)</f>
        <v>0</v>
      </c>
      <c r="K548" s="261" t="s">
        <v>1043</v>
      </c>
      <c r="L548" s="266"/>
      <c r="M548" s="267" t="s">
        <v>1</v>
      </c>
      <c r="N548" s="268" t="s">
        <v>45</v>
      </c>
      <c r="O548" s="90"/>
      <c r="P548" s="243">
        <f>O548*H548</f>
        <v>0</v>
      </c>
      <c r="Q548" s="243">
        <v>0.00362</v>
      </c>
      <c r="R548" s="243">
        <f>Q548*H548</f>
        <v>0.00724</v>
      </c>
      <c r="S548" s="243">
        <v>0</v>
      </c>
      <c r="T548" s="244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45" t="s">
        <v>301</v>
      </c>
      <c r="AT548" s="245" t="s">
        <v>384</v>
      </c>
      <c r="AU548" s="245" t="s">
        <v>89</v>
      </c>
      <c r="AY548" s="16" t="s">
        <v>151</v>
      </c>
      <c r="BE548" s="246">
        <f>IF(N548="základní",J548,0)</f>
        <v>0</v>
      </c>
      <c r="BF548" s="246">
        <f>IF(N548="snížená",J548,0)</f>
        <v>0</v>
      </c>
      <c r="BG548" s="246">
        <f>IF(N548="zákl. přenesená",J548,0)</f>
        <v>0</v>
      </c>
      <c r="BH548" s="246">
        <f>IF(N548="sníž. přenesená",J548,0)</f>
        <v>0</v>
      </c>
      <c r="BI548" s="246">
        <f>IF(N548="nulová",J548,0)</f>
        <v>0</v>
      </c>
      <c r="BJ548" s="16" t="s">
        <v>21</v>
      </c>
      <c r="BK548" s="246">
        <f>ROUND(I548*H548,2)</f>
        <v>0</v>
      </c>
      <c r="BL548" s="16" t="s">
        <v>228</v>
      </c>
      <c r="BM548" s="245" t="s">
        <v>1155</v>
      </c>
    </row>
    <row r="549" spans="1:65" s="2" customFormat="1" ht="36" customHeight="1">
      <c r="A549" s="37"/>
      <c r="B549" s="38"/>
      <c r="C549" s="234" t="s">
        <v>1156</v>
      </c>
      <c r="D549" s="234" t="s">
        <v>153</v>
      </c>
      <c r="E549" s="235" t="s">
        <v>1157</v>
      </c>
      <c r="F549" s="236" t="s">
        <v>1158</v>
      </c>
      <c r="G549" s="237" t="s">
        <v>241</v>
      </c>
      <c r="H549" s="238">
        <v>14</v>
      </c>
      <c r="I549" s="239"/>
      <c r="J549" s="240">
        <f>ROUND(I549*H549,2)</f>
        <v>0</v>
      </c>
      <c r="K549" s="236" t="s">
        <v>1043</v>
      </c>
      <c r="L549" s="43"/>
      <c r="M549" s="241" t="s">
        <v>1</v>
      </c>
      <c r="N549" s="242" t="s">
        <v>45</v>
      </c>
      <c r="O549" s="90"/>
      <c r="P549" s="243">
        <f>O549*H549</f>
        <v>0</v>
      </c>
      <c r="Q549" s="243">
        <v>0</v>
      </c>
      <c r="R549" s="243">
        <f>Q549*H549</f>
        <v>0</v>
      </c>
      <c r="S549" s="243">
        <v>0</v>
      </c>
      <c r="T549" s="244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245" t="s">
        <v>228</v>
      </c>
      <c r="AT549" s="245" t="s">
        <v>153</v>
      </c>
      <c r="AU549" s="245" t="s">
        <v>89</v>
      </c>
      <c r="AY549" s="16" t="s">
        <v>151</v>
      </c>
      <c r="BE549" s="246">
        <f>IF(N549="základní",J549,0)</f>
        <v>0</v>
      </c>
      <c r="BF549" s="246">
        <f>IF(N549="snížená",J549,0)</f>
        <v>0</v>
      </c>
      <c r="BG549" s="246">
        <f>IF(N549="zákl. přenesená",J549,0)</f>
        <v>0</v>
      </c>
      <c r="BH549" s="246">
        <f>IF(N549="sníž. přenesená",J549,0)</f>
        <v>0</v>
      </c>
      <c r="BI549" s="246">
        <f>IF(N549="nulová",J549,0)</f>
        <v>0</v>
      </c>
      <c r="BJ549" s="16" t="s">
        <v>21</v>
      </c>
      <c r="BK549" s="246">
        <f>ROUND(I549*H549,2)</f>
        <v>0</v>
      </c>
      <c r="BL549" s="16" t="s">
        <v>228</v>
      </c>
      <c r="BM549" s="245" t="s">
        <v>1159</v>
      </c>
    </row>
    <row r="550" spans="1:65" s="2" customFormat="1" ht="16.5" customHeight="1">
      <c r="A550" s="37"/>
      <c r="B550" s="38"/>
      <c r="C550" s="259" t="s">
        <v>1160</v>
      </c>
      <c r="D550" s="259" t="s">
        <v>384</v>
      </c>
      <c r="E550" s="260" t="s">
        <v>1161</v>
      </c>
      <c r="F550" s="261" t="s">
        <v>1162</v>
      </c>
      <c r="G550" s="262" t="s">
        <v>241</v>
      </c>
      <c r="H550" s="263">
        <v>12</v>
      </c>
      <c r="I550" s="264"/>
      <c r="J550" s="265">
        <f>ROUND(I550*H550,2)</f>
        <v>0</v>
      </c>
      <c r="K550" s="261" t="s">
        <v>1043</v>
      </c>
      <c r="L550" s="266"/>
      <c r="M550" s="267" t="s">
        <v>1</v>
      </c>
      <c r="N550" s="268" t="s">
        <v>45</v>
      </c>
      <c r="O550" s="90"/>
      <c r="P550" s="243">
        <f>O550*H550</f>
        <v>0</v>
      </c>
      <c r="Q550" s="243">
        <v>0.00245</v>
      </c>
      <c r="R550" s="243">
        <f>Q550*H550</f>
        <v>0.0294</v>
      </c>
      <c r="S550" s="243">
        <v>0</v>
      </c>
      <c r="T550" s="244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245" t="s">
        <v>301</v>
      </c>
      <c r="AT550" s="245" t="s">
        <v>384</v>
      </c>
      <c r="AU550" s="245" t="s">
        <v>89</v>
      </c>
      <c r="AY550" s="16" t="s">
        <v>151</v>
      </c>
      <c r="BE550" s="246">
        <f>IF(N550="základní",J550,0)</f>
        <v>0</v>
      </c>
      <c r="BF550" s="246">
        <f>IF(N550="snížená",J550,0)</f>
        <v>0</v>
      </c>
      <c r="BG550" s="246">
        <f>IF(N550="zákl. přenesená",J550,0)</f>
        <v>0</v>
      </c>
      <c r="BH550" s="246">
        <f>IF(N550="sníž. přenesená",J550,0)</f>
        <v>0</v>
      </c>
      <c r="BI550" s="246">
        <f>IF(N550="nulová",J550,0)</f>
        <v>0</v>
      </c>
      <c r="BJ550" s="16" t="s">
        <v>21</v>
      </c>
      <c r="BK550" s="246">
        <f>ROUND(I550*H550,2)</f>
        <v>0</v>
      </c>
      <c r="BL550" s="16" t="s">
        <v>228</v>
      </c>
      <c r="BM550" s="245" t="s">
        <v>1163</v>
      </c>
    </row>
    <row r="551" spans="1:65" s="2" customFormat="1" ht="24" customHeight="1">
      <c r="A551" s="37"/>
      <c r="B551" s="38"/>
      <c r="C551" s="234" t="s">
        <v>1164</v>
      </c>
      <c r="D551" s="234" t="s">
        <v>153</v>
      </c>
      <c r="E551" s="235" t="s">
        <v>1165</v>
      </c>
      <c r="F551" s="236" t="s">
        <v>1166</v>
      </c>
      <c r="G551" s="237" t="s">
        <v>200</v>
      </c>
      <c r="H551" s="238">
        <v>187.88</v>
      </c>
      <c r="I551" s="239"/>
      <c r="J551" s="240">
        <f>ROUND(I551*H551,2)</f>
        <v>0</v>
      </c>
      <c r="K551" s="236" t="s">
        <v>157</v>
      </c>
      <c r="L551" s="43"/>
      <c r="M551" s="241" t="s">
        <v>1</v>
      </c>
      <c r="N551" s="242" t="s">
        <v>45</v>
      </c>
      <c r="O551" s="90"/>
      <c r="P551" s="243">
        <f>O551*H551</f>
        <v>0</v>
      </c>
      <c r="Q551" s="243">
        <v>0</v>
      </c>
      <c r="R551" s="243">
        <f>Q551*H551</f>
        <v>0</v>
      </c>
      <c r="S551" s="243">
        <v>0</v>
      </c>
      <c r="T551" s="244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45" t="s">
        <v>228</v>
      </c>
      <c r="AT551" s="245" t="s">
        <v>153</v>
      </c>
      <c r="AU551" s="245" t="s">
        <v>89</v>
      </c>
      <c r="AY551" s="16" t="s">
        <v>151</v>
      </c>
      <c r="BE551" s="246">
        <f>IF(N551="základní",J551,0)</f>
        <v>0</v>
      </c>
      <c r="BF551" s="246">
        <f>IF(N551="snížená",J551,0)</f>
        <v>0</v>
      </c>
      <c r="BG551" s="246">
        <f>IF(N551="zákl. přenesená",J551,0)</f>
        <v>0</v>
      </c>
      <c r="BH551" s="246">
        <f>IF(N551="sníž. přenesená",J551,0)</f>
        <v>0</v>
      </c>
      <c r="BI551" s="246">
        <f>IF(N551="nulová",J551,0)</f>
        <v>0</v>
      </c>
      <c r="BJ551" s="16" t="s">
        <v>21</v>
      </c>
      <c r="BK551" s="246">
        <f>ROUND(I551*H551,2)</f>
        <v>0</v>
      </c>
      <c r="BL551" s="16" t="s">
        <v>228</v>
      </c>
      <c r="BM551" s="245" t="s">
        <v>1167</v>
      </c>
    </row>
    <row r="552" spans="1:65" s="2" customFormat="1" ht="24" customHeight="1">
      <c r="A552" s="37"/>
      <c r="B552" s="38"/>
      <c r="C552" s="259" t="s">
        <v>1168</v>
      </c>
      <c r="D552" s="259" t="s">
        <v>384</v>
      </c>
      <c r="E552" s="260" t="s">
        <v>1169</v>
      </c>
      <c r="F552" s="261" t="s">
        <v>1170</v>
      </c>
      <c r="G552" s="262" t="s">
        <v>200</v>
      </c>
      <c r="H552" s="263">
        <v>206.668</v>
      </c>
      <c r="I552" s="264"/>
      <c r="J552" s="265">
        <f>ROUND(I552*H552,2)</f>
        <v>0</v>
      </c>
      <c r="K552" s="261" t="s">
        <v>157</v>
      </c>
      <c r="L552" s="266"/>
      <c r="M552" s="267" t="s">
        <v>1</v>
      </c>
      <c r="N552" s="268" t="s">
        <v>45</v>
      </c>
      <c r="O552" s="90"/>
      <c r="P552" s="243">
        <f>O552*H552</f>
        <v>0</v>
      </c>
      <c r="Q552" s="243">
        <v>0.000115</v>
      </c>
      <c r="R552" s="243">
        <f>Q552*H552</f>
        <v>0.02376682</v>
      </c>
      <c r="S552" s="243">
        <v>0</v>
      </c>
      <c r="T552" s="244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245" t="s">
        <v>301</v>
      </c>
      <c r="AT552" s="245" t="s">
        <v>384</v>
      </c>
      <c r="AU552" s="245" t="s">
        <v>89</v>
      </c>
      <c r="AY552" s="16" t="s">
        <v>151</v>
      </c>
      <c r="BE552" s="246">
        <f>IF(N552="základní",J552,0)</f>
        <v>0</v>
      </c>
      <c r="BF552" s="246">
        <f>IF(N552="snížená",J552,0)</f>
        <v>0</v>
      </c>
      <c r="BG552" s="246">
        <f>IF(N552="zákl. přenesená",J552,0)</f>
        <v>0</v>
      </c>
      <c r="BH552" s="246">
        <f>IF(N552="sníž. přenesená",J552,0)</f>
        <v>0</v>
      </c>
      <c r="BI552" s="246">
        <f>IF(N552="nulová",J552,0)</f>
        <v>0</v>
      </c>
      <c r="BJ552" s="16" t="s">
        <v>21</v>
      </c>
      <c r="BK552" s="246">
        <f>ROUND(I552*H552,2)</f>
        <v>0</v>
      </c>
      <c r="BL552" s="16" t="s">
        <v>228</v>
      </c>
      <c r="BM552" s="245" t="s">
        <v>1171</v>
      </c>
    </row>
    <row r="553" spans="1:51" s="13" customFormat="1" ht="12">
      <c r="A553" s="13"/>
      <c r="B553" s="247"/>
      <c r="C553" s="248"/>
      <c r="D553" s="249" t="s">
        <v>160</v>
      </c>
      <c r="E553" s="248"/>
      <c r="F553" s="251" t="s">
        <v>1172</v>
      </c>
      <c r="G553" s="248"/>
      <c r="H553" s="252">
        <v>206.668</v>
      </c>
      <c r="I553" s="253"/>
      <c r="J553" s="248"/>
      <c r="K553" s="248"/>
      <c r="L553" s="254"/>
      <c r="M553" s="255"/>
      <c r="N553" s="256"/>
      <c r="O553" s="256"/>
      <c r="P553" s="256"/>
      <c r="Q553" s="256"/>
      <c r="R553" s="256"/>
      <c r="S553" s="256"/>
      <c r="T553" s="257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8" t="s">
        <v>160</v>
      </c>
      <c r="AU553" s="258" t="s">
        <v>89</v>
      </c>
      <c r="AV553" s="13" t="s">
        <v>89</v>
      </c>
      <c r="AW553" s="13" t="s">
        <v>4</v>
      </c>
      <c r="AX553" s="13" t="s">
        <v>21</v>
      </c>
      <c r="AY553" s="258" t="s">
        <v>151</v>
      </c>
    </row>
    <row r="554" spans="1:65" s="2" customFormat="1" ht="24" customHeight="1">
      <c r="A554" s="37"/>
      <c r="B554" s="38"/>
      <c r="C554" s="234" t="s">
        <v>1173</v>
      </c>
      <c r="D554" s="234" t="s">
        <v>153</v>
      </c>
      <c r="E554" s="235" t="s">
        <v>1174</v>
      </c>
      <c r="F554" s="236" t="s">
        <v>1175</v>
      </c>
      <c r="G554" s="237" t="s">
        <v>823</v>
      </c>
      <c r="H554" s="280"/>
      <c r="I554" s="239"/>
      <c r="J554" s="240">
        <f>ROUND(I554*H554,2)</f>
        <v>0</v>
      </c>
      <c r="K554" s="236" t="s">
        <v>157</v>
      </c>
      <c r="L554" s="43"/>
      <c r="M554" s="241" t="s">
        <v>1</v>
      </c>
      <c r="N554" s="242" t="s">
        <v>45</v>
      </c>
      <c r="O554" s="90"/>
      <c r="P554" s="243">
        <f>O554*H554</f>
        <v>0</v>
      </c>
      <c r="Q554" s="243">
        <v>0</v>
      </c>
      <c r="R554" s="243">
        <f>Q554*H554</f>
        <v>0</v>
      </c>
      <c r="S554" s="243">
        <v>0</v>
      </c>
      <c r="T554" s="244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45" t="s">
        <v>228</v>
      </c>
      <c r="AT554" s="245" t="s">
        <v>153</v>
      </c>
      <c r="AU554" s="245" t="s">
        <v>89</v>
      </c>
      <c r="AY554" s="16" t="s">
        <v>151</v>
      </c>
      <c r="BE554" s="246">
        <f>IF(N554="základní",J554,0)</f>
        <v>0</v>
      </c>
      <c r="BF554" s="246">
        <f>IF(N554="snížená",J554,0)</f>
        <v>0</v>
      </c>
      <c r="BG554" s="246">
        <f>IF(N554="zákl. přenesená",J554,0)</f>
        <v>0</v>
      </c>
      <c r="BH554" s="246">
        <f>IF(N554="sníž. přenesená",J554,0)</f>
        <v>0</v>
      </c>
      <c r="BI554" s="246">
        <f>IF(N554="nulová",J554,0)</f>
        <v>0</v>
      </c>
      <c r="BJ554" s="16" t="s">
        <v>21</v>
      </c>
      <c r="BK554" s="246">
        <f>ROUND(I554*H554,2)</f>
        <v>0</v>
      </c>
      <c r="BL554" s="16" t="s">
        <v>228</v>
      </c>
      <c r="BM554" s="245" t="s">
        <v>1176</v>
      </c>
    </row>
    <row r="555" spans="1:63" s="12" customFormat="1" ht="22.8" customHeight="1">
      <c r="A555" s="12"/>
      <c r="B555" s="218"/>
      <c r="C555" s="219"/>
      <c r="D555" s="220" t="s">
        <v>79</v>
      </c>
      <c r="E555" s="232" t="s">
        <v>1177</v>
      </c>
      <c r="F555" s="232" t="s">
        <v>1178</v>
      </c>
      <c r="G555" s="219"/>
      <c r="H555" s="219"/>
      <c r="I555" s="222"/>
      <c r="J555" s="233">
        <f>BK555</f>
        <v>0</v>
      </c>
      <c r="K555" s="219"/>
      <c r="L555" s="224"/>
      <c r="M555" s="225"/>
      <c r="N555" s="226"/>
      <c r="O555" s="226"/>
      <c r="P555" s="227">
        <f>SUM(P556:P609)</f>
        <v>0</v>
      </c>
      <c r="Q555" s="226"/>
      <c r="R555" s="227">
        <f>SUM(R556:R609)</f>
        <v>0</v>
      </c>
      <c r="S555" s="226"/>
      <c r="T555" s="228">
        <f>SUM(T556:T609)</f>
        <v>0.29645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29" t="s">
        <v>89</v>
      </c>
      <c r="AT555" s="230" t="s">
        <v>79</v>
      </c>
      <c r="AU555" s="230" t="s">
        <v>21</v>
      </c>
      <c r="AY555" s="229" t="s">
        <v>151</v>
      </c>
      <c r="BK555" s="231">
        <f>SUM(BK556:BK609)</f>
        <v>0</v>
      </c>
    </row>
    <row r="556" spans="1:65" s="2" customFormat="1" ht="24" customHeight="1">
      <c r="A556" s="37"/>
      <c r="B556" s="38"/>
      <c r="C556" s="234" t="s">
        <v>1179</v>
      </c>
      <c r="D556" s="234" t="s">
        <v>153</v>
      </c>
      <c r="E556" s="235" t="s">
        <v>1180</v>
      </c>
      <c r="F556" s="236" t="s">
        <v>1181</v>
      </c>
      <c r="G556" s="237" t="s">
        <v>200</v>
      </c>
      <c r="H556" s="238">
        <v>6</v>
      </c>
      <c r="I556" s="239"/>
      <c r="J556" s="240">
        <f>ROUND(I556*H556,2)</f>
        <v>0</v>
      </c>
      <c r="K556" s="236" t="s">
        <v>1</v>
      </c>
      <c r="L556" s="43"/>
      <c r="M556" s="241" t="s">
        <v>1</v>
      </c>
      <c r="N556" s="242" t="s">
        <v>45</v>
      </c>
      <c r="O556" s="90"/>
      <c r="P556" s="243">
        <f>O556*H556</f>
        <v>0</v>
      </c>
      <c r="Q556" s="243">
        <v>0</v>
      </c>
      <c r="R556" s="243">
        <f>Q556*H556</f>
        <v>0</v>
      </c>
      <c r="S556" s="243">
        <v>0</v>
      </c>
      <c r="T556" s="244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45" t="s">
        <v>228</v>
      </c>
      <c r="AT556" s="245" t="s">
        <v>153</v>
      </c>
      <c r="AU556" s="245" t="s">
        <v>89</v>
      </c>
      <c r="AY556" s="16" t="s">
        <v>151</v>
      </c>
      <c r="BE556" s="246">
        <f>IF(N556="základní",J556,0)</f>
        <v>0</v>
      </c>
      <c r="BF556" s="246">
        <f>IF(N556="snížená",J556,0)</f>
        <v>0</v>
      </c>
      <c r="BG556" s="246">
        <f>IF(N556="zákl. přenesená",J556,0)</f>
        <v>0</v>
      </c>
      <c r="BH556" s="246">
        <f>IF(N556="sníž. přenesená",J556,0)</f>
        <v>0</v>
      </c>
      <c r="BI556" s="246">
        <f>IF(N556="nulová",J556,0)</f>
        <v>0</v>
      </c>
      <c r="BJ556" s="16" t="s">
        <v>21</v>
      </c>
      <c r="BK556" s="246">
        <f>ROUND(I556*H556,2)</f>
        <v>0</v>
      </c>
      <c r="BL556" s="16" t="s">
        <v>228</v>
      </c>
      <c r="BM556" s="245" t="s">
        <v>1182</v>
      </c>
    </row>
    <row r="557" spans="1:51" s="13" customFormat="1" ht="12">
      <c r="A557" s="13"/>
      <c r="B557" s="247"/>
      <c r="C557" s="248"/>
      <c r="D557" s="249" t="s">
        <v>160</v>
      </c>
      <c r="E557" s="250" t="s">
        <v>1</v>
      </c>
      <c r="F557" s="251" t="s">
        <v>1183</v>
      </c>
      <c r="G557" s="248"/>
      <c r="H557" s="252">
        <v>6</v>
      </c>
      <c r="I557" s="253"/>
      <c r="J557" s="248"/>
      <c r="K557" s="248"/>
      <c r="L557" s="254"/>
      <c r="M557" s="255"/>
      <c r="N557" s="256"/>
      <c r="O557" s="256"/>
      <c r="P557" s="256"/>
      <c r="Q557" s="256"/>
      <c r="R557" s="256"/>
      <c r="S557" s="256"/>
      <c r="T557" s="257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8" t="s">
        <v>160</v>
      </c>
      <c r="AU557" s="258" t="s">
        <v>89</v>
      </c>
      <c r="AV557" s="13" t="s">
        <v>89</v>
      </c>
      <c r="AW557" s="13" t="s">
        <v>36</v>
      </c>
      <c r="AX557" s="13" t="s">
        <v>21</v>
      </c>
      <c r="AY557" s="258" t="s">
        <v>151</v>
      </c>
    </row>
    <row r="558" spans="1:65" s="2" customFormat="1" ht="36" customHeight="1">
      <c r="A558" s="37"/>
      <c r="B558" s="38"/>
      <c r="C558" s="234" t="s">
        <v>1184</v>
      </c>
      <c r="D558" s="234" t="s">
        <v>153</v>
      </c>
      <c r="E558" s="235" t="s">
        <v>1185</v>
      </c>
      <c r="F558" s="236" t="s">
        <v>1186</v>
      </c>
      <c r="G558" s="237" t="s">
        <v>358</v>
      </c>
      <c r="H558" s="238">
        <v>1</v>
      </c>
      <c r="I558" s="239"/>
      <c r="J558" s="240">
        <f>ROUND(I558*H558,2)</f>
        <v>0</v>
      </c>
      <c r="K558" s="236" t="s">
        <v>1</v>
      </c>
      <c r="L558" s="43"/>
      <c r="M558" s="241" t="s">
        <v>1</v>
      </c>
      <c r="N558" s="242" t="s">
        <v>45</v>
      </c>
      <c r="O558" s="90"/>
      <c r="P558" s="243">
        <f>O558*H558</f>
        <v>0</v>
      </c>
      <c r="Q558" s="243">
        <v>0</v>
      </c>
      <c r="R558" s="243">
        <f>Q558*H558</f>
        <v>0</v>
      </c>
      <c r="S558" s="243">
        <v>0</v>
      </c>
      <c r="T558" s="244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45" t="s">
        <v>228</v>
      </c>
      <c r="AT558" s="245" t="s">
        <v>153</v>
      </c>
      <c r="AU558" s="245" t="s">
        <v>89</v>
      </c>
      <c r="AY558" s="16" t="s">
        <v>151</v>
      </c>
      <c r="BE558" s="246">
        <f>IF(N558="základní",J558,0)</f>
        <v>0</v>
      </c>
      <c r="BF558" s="246">
        <f>IF(N558="snížená",J558,0)</f>
        <v>0</v>
      </c>
      <c r="BG558" s="246">
        <f>IF(N558="zákl. přenesená",J558,0)</f>
        <v>0</v>
      </c>
      <c r="BH558" s="246">
        <f>IF(N558="sníž. přenesená",J558,0)</f>
        <v>0</v>
      </c>
      <c r="BI558" s="246">
        <f>IF(N558="nulová",J558,0)</f>
        <v>0</v>
      </c>
      <c r="BJ558" s="16" t="s">
        <v>21</v>
      </c>
      <c r="BK558" s="246">
        <f>ROUND(I558*H558,2)</f>
        <v>0</v>
      </c>
      <c r="BL558" s="16" t="s">
        <v>228</v>
      </c>
      <c r="BM558" s="245" t="s">
        <v>1187</v>
      </c>
    </row>
    <row r="559" spans="1:51" s="13" customFormat="1" ht="12">
      <c r="A559" s="13"/>
      <c r="B559" s="247"/>
      <c r="C559" s="248"/>
      <c r="D559" s="249" t="s">
        <v>160</v>
      </c>
      <c r="E559" s="250" t="s">
        <v>1</v>
      </c>
      <c r="F559" s="251" t="s">
        <v>1188</v>
      </c>
      <c r="G559" s="248"/>
      <c r="H559" s="252">
        <v>1</v>
      </c>
      <c r="I559" s="253"/>
      <c r="J559" s="248"/>
      <c r="K559" s="248"/>
      <c r="L559" s="254"/>
      <c r="M559" s="255"/>
      <c r="N559" s="256"/>
      <c r="O559" s="256"/>
      <c r="P559" s="256"/>
      <c r="Q559" s="256"/>
      <c r="R559" s="256"/>
      <c r="S559" s="256"/>
      <c r="T559" s="257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8" t="s">
        <v>160</v>
      </c>
      <c r="AU559" s="258" t="s">
        <v>89</v>
      </c>
      <c r="AV559" s="13" t="s">
        <v>89</v>
      </c>
      <c r="AW559" s="13" t="s">
        <v>36</v>
      </c>
      <c r="AX559" s="13" t="s">
        <v>21</v>
      </c>
      <c r="AY559" s="258" t="s">
        <v>151</v>
      </c>
    </row>
    <row r="560" spans="1:65" s="2" customFormat="1" ht="36" customHeight="1">
      <c r="A560" s="37"/>
      <c r="B560" s="38"/>
      <c r="C560" s="234" t="s">
        <v>1189</v>
      </c>
      <c r="D560" s="234" t="s">
        <v>153</v>
      </c>
      <c r="E560" s="235" t="s">
        <v>1190</v>
      </c>
      <c r="F560" s="236" t="s">
        <v>1191</v>
      </c>
      <c r="G560" s="237" t="s">
        <v>358</v>
      </c>
      <c r="H560" s="238">
        <v>1</v>
      </c>
      <c r="I560" s="239"/>
      <c r="J560" s="240">
        <f>ROUND(I560*H560,2)</f>
        <v>0</v>
      </c>
      <c r="K560" s="236" t="s">
        <v>1</v>
      </c>
      <c r="L560" s="43"/>
      <c r="M560" s="241" t="s">
        <v>1</v>
      </c>
      <c r="N560" s="242" t="s">
        <v>45</v>
      </c>
      <c r="O560" s="90"/>
      <c r="P560" s="243">
        <f>O560*H560</f>
        <v>0</v>
      </c>
      <c r="Q560" s="243">
        <v>0</v>
      </c>
      <c r="R560" s="243">
        <f>Q560*H560</f>
        <v>0</v>
      </c>
      <c r="S560" s="243">
        <v>0</v>
      </c>
      <c r="T560" s="244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45" t="s">
        <v>228</v>
      </c>
      <c r="AT560" s="245" t="s">
        <v>153</v>
      </c>
      <c r="AU560" s="245" t="s">
        <v>89</v>
      </c>
      <c r="AY560" s="16" t="s">
        <v>151</v>
      </c>
      <c r="BE560" s="246">
        <f>IF(N560="základní",J560,0)</f>
        <v>0</v>
      </c>
      <c r="BF560" s="246">
        <f>IF(N560="snížená",J560,0)</f>
        <v>0</v>
      </c>
      <c r="BG560" s="246">
        <f>IF(N560="zákl. přenesená",J560,0)</f>
        <v>0</v>
      </c>
      <c r="BH560" s="246">
        <f>IF(N560="sníž. přenesená",J560,0)</f>
        <v>0</v>
      </c>
      <c r="BI560" s="246">
        <f>IF(N560="nulová",J560,0)</f>
        <v>0</v>
      </c>
      <c r="BJ560" s="16" t="s">
        <v>21</v>
      </c>
      <c r="BK560" s="246">
        <f>ROUND(I560*H560,2)</f>
        <v>0</v>
      </c>
      <c r="BL560" s="16" t="s">
        <v>228</v>
      </c>
      <c r="BM560" s="245" t="s">
        <v>1192</v>
      </c>
    </row>
    <row r="561" spans="1:51" s="13" customFormat="1" ht="12">
      <c r="A561" s="13"/>
      <c r="B561" s="247"/>
      <c r="C561" s="248"/>
      <c r="D561" s="249" t="s">
        <v>160</v>
      </c>
      <c r="E561" s="250" t="s">
        <v>1</v>
      </c>
      <c r="F561" s="251" t="s">
        <v>1193</v>
      </c>
      <c r="G561" s="248"/>
      <c r="H561" s="252">
        <v>1</v>
      </c>
      <c r="I561" s="253"/>
      <c r="J561" s="248"/>
      <c r="K561" s="248"/>
      <c r="L561" s="254"/>
      <c r="M561" s="255"/>
      <c r="N561" s="256"/>
      <c r="O561" s="256"/>
      <c r="P561" s="256"/>
      <c r="Q561" s="256"/>
      <c r="R561" s="256"/>
      <c r="S561" s="256"/>
      <c r="T561" s="257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8" t="s">
        <v>160</v>
      </c>
      <c r="AU561" s="258" t="s">
        <v>89</v>
      </c>
      <c r="AV561" s="13" t="s">
        <v>89</v>
      </c>
      <c r="AW561" s="13" t="s">
        <v>36</v>
      </c>
      <c r="AX561" s="13" t="s">
        <v>21</v>
      </c>
      <c r="AY561" s="258" t="s">
        <v>151</v>
      </c>
    </row>
    <row r="562" spans="1:65" s="2" customFormat="1" ht="24" customHeight="1">
      <c r="A562" s="37"/>
      <c r="B562" s="38"/>
      <c r="C562" s="234" t="s">
        <v>1194</v>
      </c>
      <c r="D562" s="234" t="s">
        <v>153</v>
      </c>
      <c r="E562" s="235" t="s">
        <v>1195</v>
      </c>
      <c r="F562" s="236" t="s">
        <v>1196</v>
      </c>
      <c r="G562" s="237" t="s">
        <v>358</v>
      </c>
      <c r="H562" s="238">
        <v>1</v>
      </c>
      <c r="I562" s="239"/>
      <c r="J562" s="240">
        <f>ROUND(I562*H562,2)</f>
        <v>0</v>
      </c>
      <c r="K562" s="236" t="s">
        <v>1</v>
      </c>
      <c r="L562" s="43"/>
      <c r="M562" s="241" t="s">
        <v>1</v>
      </c>
      <c r="N562" s="242" t="s">
        <v>45</v>
      </c>
      <c r="O562" s="90"/>
      <c r="P562" s="243">
        <f>O562*H562</f>
        <v>0</v>
      </c>
      <c r="Q562" s="243">
        <v>0</v>
      </c>
      <c r="R562" s="243">
        <f>Q562*H562</f>
        <v>0</v>
      </c>
      <c r="S562" s="243">
        <v>0</v>
      </c>
      <c r="T562" s="244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245" t="s">
        <v>228</v>
      </c>
      <c r="AT562" s="245" t="s">
        <v>153</v>
      </c>
      <c r="AU562" s="245" t="s">
        <v>89</v>
      </c>
      <c r="AY562" s="16" t="s">
        <v>151</v>
      </c>
      <c r="BE562" s="246">
        <f>IF(N562="základní",J562,0)</f>
        <v>0</v>
      </c>
      <c r="BF562" s="246">
        <f>IF(N562="snížená",J562,0)</f>
        <v>0</v>
      </c>
      <c r="BG562" s="246">
        <f>IF(N562="zákl. přenesená",J562,0)</f>
        <v>0</v>
      </c>
      <c r="BH562" s="246">
        <f>IF(N562="sníž. přenesená",J562,0)</f>
        <v>0</v>
      </c>
      <c r="BI562" s="246">
        <f>IF(N562="nulová",J562,0)</f>
        <v>0</v>
      </c>
      <c r="BJ562" s="16" t="s">
        <v>21</v>
      </c>
      <c r="BK562" s="246">
        <f>ROUND(I562*H562,2)</f>
        <v>0</v>
      </c>
      <c r="BL562" s="16" t="s">
        <v>228</v>
      </c>
      <c r="BM562" s="245" t="s">
        <v>1197</v>
      </c>
    </row>
    <row r="563" spans="1:51" s="13" customFormat="1" ht="12">
      <c r="A563" s="13"/>
      <c r="B563" s="247"/>
      <c r="C563" s="248"/>
      <c r="D563" s="249" t="s">
        <v>160</v>
      </c>
      <c r="E563" s="250" t="s">
        <v>1</v>
      </c>
      <c r="F563" s="251" t="s">
        <v>1198</v>
      </c>
      <c r="G563" s="248"/>
      <c r="H563" s="252">
        <v>1</v>
      </c>
      <c r="I563" s="253"/>
      <c r="J563" s="248"/>
      <c r="K563" s="248"/>
      <c r="L563" s="254"/>
      <c r="M563" s="255"/>
      <c r="N563" s="256"/>
      <c r="O563" s="256"/>
      <c r="P563" s="256"/>
      <c r="Q563" s="256"/>
      <c r="R563" s="256"/>
      <c r="S563" s="256"/>
      <c r="T563" s="25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8" t="s">
        <v>160</v>
      </c>
      <c r="AU563" s="258" t="s">
        <v>89</v>
      </c>
      <c r="AV563" s="13" t="s">
        <v>89</v>
      </c>
      <c r="AW563" s="13" t="s">
        <v>36</v>
      </c>
      <c r="AX563" s="13" t="s">
        <v>21</v>
      </c>
      <c r="AY563" s="258" t="s">
        <v>151</v>
      </c>
    </row>
    <row r="564" spans="1:65" s="2" customFormat="1" ht="24" customHeight="1">
      <c r="A564" s="37"/>
      <c r="B564" s="38"/>
      <c r="C564" s="234" t="s">
        <v>1199</v>
      </c>
      <c r="D564" s="234" t="s">
        <v>153</v>
      </c>
      <c r="E564" s="235" t="s">
        <v>1200</v>
      </c>
      <c r="F564" s="236" t="s">
        <v>1201</v>
      </c>
      <c r="G564" s="237" t="s">
        <v>358</v>
      </c>
      <c r="H564" s="238">
        <v>1</v>
      </c>
      <c r="I564" s="239"/>
      <c r="J564" s="240">
        <f>ROUND(I564*H564,2)</f>
        <v>0</v>
      </c>
      <c r="K564" s="236" t="s">
        <v>1</v>
      </c>
      <c r="L564" s="43"/>
      <c r="M564" s="241" t="s">
        <v>1</v>
      </c>
      <c r="N564" s="242" t="s">
        <v>45</v>
      </c>
      <c r="O564" s="90"/>
      <c r="P564" s="243">
        <f>O564*H564</f>
        <v>0</v>
      </c>
      <c r="Q564" s="243">
        <v>0</v>
      </c>
      <c r="R564" s="243">
        <f>Q564*H564</f>
        <v>0</v>
      </c>
      <c r="S564" s="243">
        <v>0</v>
      </c>
      <c r="T564" s="244">
        <f>S564*H564</f>
        <v>0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R564" s="245" t="s">
        <v>228</v>
      </c>
      <c r="AT564" s="245" t="s">
        <v>153</v>
      </c>
      <c r="AU564" s="245" t="s">
        <v>89</v>
      </c>
      <c r="AY564" s="16" t="s">
        <v>151</v>
      </c>
      <c r="BE564" s="246">
        <f>IF(N564="základní",J564,0)</f>
        <v>0</v>
      </c>
      <c r="BF564" s="246">
        <f>IF(N564="snížená",J564,0)</f>
        <v>0</v>
      </c>
      <c r="BG564" s="246">
        <f>IF(N564="zákl. přenesená",J564,0)</f>
        <v>0</v>
      </c>
      <c r="BH564" s="246">
        <f>IF(N564="sníž. přenesená",J564,0)</f>
        <v>0</v>
      </c>
      <c r="BI564" s="246">
        <f>IF(N564="nulová",J564,0)</f>
        <v>0</v>
      </c>
      <c r="BJ564" s="16" t="s">
        <v>21</v>
      </c>
      <c r="BK564" s="246">
        <f>ROUND(I564*H564,2)</f>
        <v>0</v>
      </c>
      <c r="BL564" s="16" t="s">
        <v>228</v>
      </c>
      <c r="BM564" s="245" t="s">
        <v>1202</v>
      </c>
    </row>
    <row r="565" spans="1:51" s="13" customFormat="1" ht="12">
      <c r="A565" s="13"/>
      <c r="B565" s="247"/>
      <c r="C565" s="248"/>
      <c r="D565" s="249" t="s">
        <v>160</v>
      </c>
      <c r="E565" s="250" t="s">
        <v>1</v>
      </c>
      <c r="F565" s="251" t="s">
        <v>1203</v>
      </c>
      <c r="G565" s="248"/>
      <c r="H565" s="252">
        <v>1</v>
      </c>
      <c r="I565" s="253"/>
      <c r="J565" s="248"/>
      <c r="K565" s="248"/>
      <c r="L565" s="254"/>
      <c r="M565" s="255"/>
      <c r="N565" s="256"/>
      <c r="O565" s="256"/>
      <c r="P565" s="256"/>
      <c r="Q565" s="256"/>
      <c r="R565" s="256"/>
      <c r="S565" s="256"/>
      <c r="T565" s="25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8" t="s">
        <v>160</v>
      </c>
      <c r="AU565" s="258" t="s">
        <v>89</v>
      </c>
      <c r="AV565" s="13" t="s">
        <v>89</v>
      </c>
      <c r="AW565" s="13" t="s">
        <v>36</v>
      </c>
      <c r="AX565" s="13" t="s">
        <v>21</v>
      </c>
      <c r="AY565" s="258" t="s">
        <v>151</v>
      </c>
    </row>
    <row r="566" spans="1:65" s="2" customFormat="1" ht="16.5" customHeight="1">
      <c r="A566" s="37"/>
      <c r="B566" s="38"/>
      <c r="C566" s="234" t="s">
        <v>1204</v>
      </c>
      <c r="D566" s="234" t="s">
        <v>153</v>
      </c>
      <c r="E566" s="235" t="s">
        <v>1205</v>
      </c>
      <c r="F566" s="236" t="s">
        <v>1206</v>
      </c>
      <c r="G566" s="237" t="s">
        <v>206</v>
      </c>
      <c r="H566" s="238">
        <v>49</v>
      </c>
      <c r="I566" s="239"/>
      <c r="J566" s="240">
        <f>ROUND(I566*H566,2)</f>
        <v>0</v>
      </c>
      <c r="K566" s="236" t="s">
        <v>157</v>
      </c>
      <c r="L566" s="43"/>
      <c r="M566" s="241" t="s">
        <v>1</v>
      </c>
      <c r="N566" s="242" t="s">
        <v>45</v>
      </c>
      <c r="O566" s="90"/>
      <c r="P566" s="243">
        <f>O566*H566</f>
        <v>0</v>
      </c>
      <c r="Q566" s="243">
        <v>0</v>
      </c>
      <c r="R566" s="243">
        <f>Q566*H566</f>
        <v>0</v>
      </c>
      <c r="S566" s="243">
        <v>0.00605</v>
      </c>
      <c r="T566" s="244">
        <f>S566*H566</f>
        <v>0.29645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245" t="s">
        <v>228</v>
      </c>
      <c r="AT566" s="245" t="s">
        <v>153</v>
      </c>
      <c r="AU566" s="245" t="s">
        <v>89</v>
      </c>
      <c r="AY566" s="16" t="s">
        <v>151</v>
      </c>
      <c r="BE566" s="246">
        <f>IF(N566="základní",J566,0)</f>
        <v>0</v>
      </c>
      <c r="BF566" s="246">
        <f>IF(N566="snížená",J566,0)</f>
        <v>0</v>
      </c>
      <c r="BG566" s="246">
        <f>IF(N566="zákl. přenesená",J566,0)</f>
        <v>0</v>
      </c>
      <c r="BH566" s="246">
        <f>IF(N566="sníž. přenesená",J566,0)</f>
        <v>0</v>
      </c>
      <c r="BI566" s="246">
        <f>IF(N566="nulová",J566,0)</f>
        <v>0</v>
      </c>
      <c r="BJ566" s="16" t="s">
        <v>21</v>
      </c>
      <c r="BK566" s="246">
        <f>ROUND(I566*H566,2)</f>
        <v>0</v>
      </c>
      <c r="BL566" s="16" t="s">
        <v>228</v>
      </c>
      <c r="BM566" s="245" t="s">
        <v>1207</v>
      </c>
    </row>
    <row r="567" spans="1:65" s="2" customFormat="1" ht="36" customHeight="1">
      <c r="A567" s="37"/>
      <c r="B567" s="38"/>
      <c r="C567" s="234" t="s">
        <v>1208</v>
      </c>
      <c r="D567" s="234" t="s">
        <v>153</v>
      </c>
      <c r="E567" s="235" t="s">
        <v>1209</v>
      </c>
      <c r="F567" s="236" t="s">
        <v>1210</v>
      </c>
      <c r="G567" s="237" t="s">
        <v>358</v>
      </c>
      <c r="H567" s="238">
        <v>1</v>
      </c>
      <c r="I567" s="239"/>
      <c r="J567" s="240">
        <f>ROUND(I567*H567,2)</f>
        <v>0</v>
      </c>
      <c r="K567" s="236" t="s">
        <v>1</v>
      </c>
      <c r="L567" s="43"/>
      <c r="M567" s="241" t="s">
        <v>1</v>
      </c>
      <c r="N567" s="242" t="s">
        <v>45</v>
      </c>
      <c r="O567" s="90"/>
      <c r="P567" s="243">
        <f>O567*H567</f>
        <v>0</v>
      </c>
      <c r="Q567" s="243">
        <v>0</v>
      </c>
      <c r="R567" s="243">
        <f>Q567*H567</f>
        <v>0</v>
      </c>
      <c r="S567" s="243">
        <v>0</v>
      </c>
      <c r="T567" s="244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45" t="s">
        <v>228</v>
      </c>
      <c r="AT567" s="245" t="s">
        <v>153</v>
      </c>
      <c r="AU567" s="245" t="s">
        <v>89</v>
      </c>
      <c r="AY567" s="16" t="s">
        <v>151</v>
      </c>
      <c r="BE567" s="246">
        <f>IF(N567="základní",J567,0)</f>
        <v>0</v>
      </c>
      <c r="BF567" s="246">
        <f>IF(N567="snížená",J567,0)</f>
        <v>0</v>
      </c>
      <c r="BG567" s="246">
        <f>IF(N567="zákl. přenesená",J567,0)</f>
        <v>0</v>
      </c>
      <c r="BH567" s="246">
        <f>IF(N567="sníž. přenesená",J567,0)</f>
        <v>0</v>
      </c>
      <c r="BI567" s="246">
        <f>IF(N567="nulová",J567,0)</f>
        <v>0</v>
      </c>
      <c r="BJ567" s="16" t="s">
        <v>21</v>
      </c>
      <c r="BK567" s="246">
        <f>ROUND(I567*H567,2)</f>
        <v>0</v>
      </c>
      <c r="BL567" s="16" t="s">
        <v>228</v>
      </c>
      <c r="BM567" s="245" t="s">
        <v>1211</v>
      </c>
    </row>
    <row r="568" spans="1:51" s="13" customFormat="1" ht="12">
      <c r="A568" s="13"/>
      <c r="B568" s="247"/>
      <c r="C568" s="248"/>
      <c r="D568" s="249" t="s">
        <v>160</v>
      </c>
      <c r="E568" s="250" t="s">
        <v>1</v>
      </c>
      <c r="F568" s="251" t="s">
        <v>1212</v>
      </c>
      <c r="G568" s="248"/>
      <c r="H568" s="252">
        <v>1</v>
      </c>
      <c r="I568" s="253"/>
      <c r="J568" s="248"/>
      <c r="K568" s="248"/>
      <c r="L568" s="254"/>
      <c r="M568" s="255"/>
      <c r="N568" s="256"/>
      <c r="O568" s="256"/>
      <c r="P568" s="256"/>
      <c r="Q568" s="256"/>
      <c r="R568" s="256"/>
      <c r="S568" s="256"/>
      <c r="T568" s="257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8" t="s">
        <v>160</v>
      </c>
      <c r="AU568" s="258" t="s">
        <v>89</v>
      </c>
      <c r="AV568" s="13" t="s">
        <v>89</v>
      </c>
      <c r="AW568" s="13" t="s">
        <v>36</v>
      </c>
      <c r="AX568" s="13" t="s">
        <v>21</v>
      </c>
      <c r="AY568" s="258" t="s">
        <v>151</v>
      </c>
    </row>
    <row r="569" spans="1:65" s="2" customFormat="1" ht="24" customHeight="1">
      <c r="A569" s="37"/>
      <c r="B569" s="38"/>
      <c r="C569" s="234" t="s">
        <v>1213</v>
      </c>
      <c r="D569" s="234" t="s">
        <v>153</v>
      </c>
      <c r="E569" s="235" t="s">
        <v>1214</v>
      </c>
      <c r="F569" s="236" t="s">
        <v>1215</v>
      </c>
      <c r="G569" s="237" t="s">
        <v>358</v>
      </c>
      <c r="H569" s="238">
        <v>1</v>
      </c>
      <c r="I569" s="239"/>
      <c r="J569" s="240">
        <f>ROUND(I569*H569,2)</f>
        <v>0</v>
      </c>
      <c r="K569" s="236" t="s">
        <v>1</v>
      </c>
      <c r="L569" s="43"/>
      <c r="M569" s="241" t="s">
        <v>1</v>
      </c>
      <c r="N569" s="242" t="s">
        <v>45</v>
      </c>
      <c r="O569" s="90"/>
      <c r="P569" s="243">
        <f>O569*H569</f>
        <v>0</v>
      </c>
      <c r="Q569" s="243">
        <v>0</v>
      </c>
      <c r="R569" s="243">
        <f>Q569*H569</f>
        <v>0</v>
      </c>
      <c r="S569" s="243">
        <v>0</v>
      </c>
      <c r="T569" s="244">
        <f>S569*H569</f>
        <v>0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R569" s="245" t="s">
        <v>228</v>
      </c>
      <c r="AT569" s="245" t="s">
        <v>153</v>
      </c>
      <c r="AU569" s="245" t="s">
        <v>89</v>
      </c>
      <c r="AY569" s="16" t="s">
        <v>151</v>
      </c>
      <c r="BE569" s="246">
        <f>IF(N569="základní",J569,0)</f>
        <v>0</v>
      </c>
      <c r="BF569" s="246">
        <f>IF(N569="snížená",J569,0)</f>
        <v>0</v>
      </c>
      <c r="BG569" s="246">
        <f>IF(N569="zákl. přenesená",J569,0)</f>
        <v>0</v>
      </c>
      <c r="BH569" s="246">
        <f>IF(N569="sníž. přenesená",J569,0)</f>
        <v>0</v>
      </c>
      <c r="BI569" s="246">
        <f>IF(N569="nulová",J569,0)</f>
        <v>0</v>
      </c>
      <c r="BJ569" s="16" t="s">
        <v>21</v>
      </c>
      <c r="BK569" s="246">
        <f>ROUND(I569*H569,2)</f>
        <v>0</v>
      </c>
      <c r="BL569" s="16" t="s">
        <v>228</v>
      </c>
      <c r="BM569" s="245" t="s">
        <v>1216</v>
      </c>
    </row>
    <row r="570" spans="1:51" s="13" customFormat="1" ht="12">
      <c r="A570" s="13"/>
      <c r="B570" s="247"/>
      <c r="C570" s="248"/>
      <c r="D570" s="249" t="s">
        <v>160</v>
      </c>
      <c r="E570" s="250" t="s">
        <v>1</v>
      </c>
      <c r="F570" s="251" t="s">
        <v>1217</v>
      </c>
      <c r="G570" s="248"/>
      <c r="H570" s="252">
        <v>1</v>
      </c>
      <c r="I570" s="253"/>
      <c r="J570" s="248"/>
      <c r="K570" s="248"/>
      <c r="L570" s="254"/>
      <c r="M570" s="255"/>
      <c r="N570" s="256"/>
      <c r="O570" s="256"/>
      <c r="P570" s="256"/>
      <c r="Q570" s="256"/>
      <c r="R570" s="256"/>
      <c r="S570" s="256"/>
      <c r="T570" s="25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8" t="s">
        <v>160</v>
      </c>
      <c r="AU570" s="258" t="s">
        <v>89</v>
      </c>
      <c r="AV570" s="13" t="s">
        <v>89</v>
      </c>
      <c r="AW570" s="13" t="s">
        <v>36</v>
      </c>
      <c r="AX570" s="13" t="s">
        <v>21</v>
      </c>
      <c r="AY570" s="258" t="s">
        <v>151</v>
      </c>
    </row>
    <row r="571" spans="1:65" s="2" customFormat="1" ht="24" customHeight="1">
      <c r="A571" s="37"/>
      <c r="B571" s="38"/>
      <c r="C571" s="234" t="s">
        <v>1218</v>
      </c>
      <c r="D571" s="234" t="s">
        <v>153</v>
      </c>
      <c r="E571" s="235" t="s">
        <v>1219</v>
      </c>
      <c r="F571" s="236" t="s">
        <v>1220</v>
      </c>
      <c r="G571" s="237" t="s">
        <v>358</v>
      </c>
      <c r="H571" s="238">
        <v>2</v>
      </c>
      <c r="I571" s="239"/>
      <c r="J571" s="240">
        <f>ROUND(I571*H571,2)</f>
        <v>0</v>
      </c>
      <c r="K571" s="236" t="s">
        <v>1</v>
      </c>
      <c r="L571" s="43"/>
      <c r="M571" s="241" t="s">
        <v>1</v>
      </c>
      <c r="N571" s="242" t="s">
        <v>45</v>
      </c>
      <c r="O571" s="90"/>
      <c r="P571" s="243">
        <f>O571*H571</f>
        <v>0</v>
      </c>
      <c r="Q571" s="243">
        <v>0</v>
      </c>
      <c r="R571" s="243">
        <f>Q571*H571</f>
        <v>0</v>
      </c>
      <c r="S571" s="243">
        <v>0</v>
      </c>
      <c r="T571" s="244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245" t="s">
        <v>228</v>
      </c>
      <c r="AT571" s="245" t="s">
        <v>153</v>
      </c>
      <c r="AU571" s="245" t="s">
        <v>89</v>
      </c>
      <c r="AY571" s="16" t="s">
        <v>151</v>
      </c>
      <c r="BE571" s="246">
        <f>IF(N571="základní",J571,0)</f>
        <v>0</v>
      </c>
      <c r="BF571" s="246">
        <f>IF(N571="snížená",J571,0)</f>
        <v>0</v>
      </c>
      <c r="BG571" s="246">
        <f>IF(N571="zákl. přenesená",J571,0)</f>
        <v>0</v>
      </c>
      <c r="BH571" s="246">
        <f>IF(N571="sníž. přenesená",J571,0)</f>
        <v>0</v>
      </c>
      <c r="BI571" s="246">
        <f>IF(N571="nulová",J571,0)</f>
        <v>0</v>
      </c>
      <c r="BJ571" s="16" t="s">
        <v>21</v>
      </c>
      <c r="BK571" s="246">
        <f>ROUND(I571*H571,2)</f>
        <v>0</v>
      </c>
      <c r="BL571" s="16" t="s">
        <v>228</v>
      </c>
      <c r="BM571" s="245" t="s">
        <v>1221</v>
      </c>
    </row>
    <row r="572" spans="1:51" s="13" customFormat="1" ht="12">
      <c r="A572" s="13"/>
      <c r="B572" s="247"/>
      <c r="C572" s="248"/>
      <c r="D572" s="249" t="s">
        <v>160</v>
      </c>
      <c r="E572" s="250" t="s">
        <v>1</v>
      </c>
      <c r="F572" s="251" t="s">
        <v>1222</v>
      </c>
      <c r="G572" s="248"/>
      <c r="H572" s="252">
        <v>2</v>
      </c>
      <c r="I572" s="253"/>
      <c r="J572" s="248"/>
      <c r="K572" s="248"/>
      <c r="L572" s="254"/>
      <c r="M572" s="255"/>
      <c r="N572" s="256"/>
      <c r="O572" s="256"/>
      <c r="P572" s="256"/>
      <c r="Q572" s="256"/>
      <c r="R572" s="256"/>
      <c r="S572" s="256"/>
      <c r="T572" s="257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8" t="s">
        <v>160</v>
      </c>
      <c r="AU572" s="258" t="s">
        <v>89</v>
      </c>
      <c r="AV572" s="13" t="s">
        <v>89</v>
      </c>
      <c r="AW572" s="13" t="s">
        <v>36</v>
      </c>
      <c r="AX572" s="13" t="s">
        <v>21</v>
      </c>
      <c r="AY572" s="258" t="s">
        <v>151</v>
      </c>
    </row>
    <row r="573" spans="1:65" s="2" customFormat="1" ht="24" customHeight="1">
      <c r="A573" s="37"/>
      <c r="B573" s="38"/>
      <c r="C573" s="234" t="s">
        <v>1223</v>
      </c>
      <c r="D573" s="234" t="s">
        <v>153</v>
      </c>
      <c r="E573" s="235" t="s">
        <v>1224</v>
      </c>
      <c r="F573" s="236" t="s">
        <v>1225</v>
      </c>
      <c r="G573" s="237" t="s">
        <v>200</v>
      </c>
      <c r="H573" s="238">
        <v>16.2</v>
      </c>
      <c r="I573" s="239"/>
      <c r="J573" s="240">
        <f>ROUND(I573*H573,2)</f>
        <v>0</v>
      </c>
      <c r="K573" s="236" t="s">
        <v>1</v>
      </c>
      <c r="L573" s="43"/>
      <c r="M573" s="241" t="s">
        <v>1</v>
      </c>
      <c r="N573" s="242" t="s">
        <v>45</v>
      </c>
      <c r="O573" s="90"/>
      <c r="P573" s="243">
        <f>O573*H573</f>
        <v>0</v>
      </c>
      <c r="Q573" s="243">
        <v>0</v>
      </c>
      <c r="R573" s="243">
        <f>Q573*H573</f>
        <v>0</v>
      </c>
      <c r="S573" s="243">
        <v>0</v>
      </c>
      <c r="T573" s="244">
        <f>S573*H573</f>
        <v>0</v>
      </c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R573" s="245" t="s">
        <v>228</v>
      </c>
      <c r="AT573" s="245" t="s">
        <v>153</v>
      </c>
      <c r="AU573" s="245" t="s">
        <v>89</v>
      </c>
      <c r="AY573" s="16" t="s">
        <v>151</v>
      </c>
      <c r="BE573" s="246">
        <f>IF(N573="základní",J573,0)</f>
        <v>0</v>
      </c>
      <c r="BF573" s="246">
        <f>IF(N573="snížená",J573,0)</f>
        <v>0</v>
      </c>
      <c r="BG573" s="246">
        <f>IF(N573="zákl. přenesená",J573,0)</f>
        <v>0</v>
      </c>
      <c r="BH573" s="246">
        <f>IF(N573="sníž. přenesená",J573,0)</f>
        <v>0</v>
      </c>
      <c r="BI573" s="246">
        <f>IF(N573="nulová",J573,0)</f>
        <v>0</v>
      </c>
      <c r="BJ573" s="16" t="s">
        <v>21</v>
      </c>
      <c r="BK573" s="246">
        <f>ROUND(I573*H573,2)</f>
        <v>0</v>
      </c>
      <c r="BL573" s="16" t="s">
        <v>228</v>
      </c>
      <c r="BM573" s="245" t="s">
        <v>1226</v>
      </c>
    </row>
    <row r="574" spans="1:51" s="13" customFormat="1" ht="12">
      <c r="A574" s="13"/>
      <c r="B574" s="247"/>
      <c r="C574" s="248"/>
      <c r="D574" s="249" t="s">
        <v>160</v>
      </c>
      <c r="E574" s="250" t="s">
        <v>1</v>
      </c>
      <c r="F574" s="251" t="s">
        <v>1227</v>
      </c>
      <c r="G574" s="248"/>
      <c r="H574" s="252">
        <v>16.2</v>
      </c>
      <c r="I574" s="253"/>
      <c r="J574" s="248"/>
      <c r="K574" s="248"/>
      <c r="L574" s="254"/>
      <c r="M574" s="255"/>
      <c r="N574" s="256"/>
      <c r="O574" s="256"/>
      <c r="P574" s="256"/>
      <c r="Q574" s="256"/>
      <c r="R574" s="256"/>
      <c r="S574" s="256"/>
      <c r="T574" s="25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8" t="s">
        <v>160</v>
      </c>
      <c r="AU574" s="258" t="s">
        <v>89</v>
      </c>
      <c r="AV574" s="13" t="s">
        <v>89</v>
      </c>
      <c r="AW574" s="13" t="s">
        <v>36</v>
      </c>
      <c r="AX574" s="13" t="s">
        <v>21</v>
      </c>
      <c r="AY574" s="258" t="s">
        <v>151</v>
      </c>
    </row>
    <row r="575" spans="1:65" s="2" customFormat="1" ht="24" customHeight="1">
      <c r="A575" s="37"/>
      <c r="B575" s="38"/>
      <c r="C575" s="234" t="s">
        <v>1228</v>
      </c>
      <c r="D575" s="234" t="s">
        <v>153</v>
      </c>
      <c r="E575" s="235" t="s">
        <v>1229</v>
      </c>
      <c r="F575" s="236" t="s">
        <v>1230</v>
      </c>
      <c r="G575" s="237" t="s">
        <v>200</v>
      </c>
      <c r="H575" s="238">
        <v>5.64</v>
      </c>
      <c r="I575" s="239"/>
      <c r="J575" s="240">
        <f>ROUND(I575*H575,2)</f>
        <v>0</v>
      </c>
      <c r="K575" s="236" t="s">
        <v>1</v>
      </c>
      <c r="L575" s="43"/>
      <c r="M575" s="241" t="s">
        <v>1</v>
      </c>
      <c r="N575" s="242" t="s">
        <v>45</v>
      </c>
      <c r="O575" s="90"/>
      <c r="P575" s="243">
        <f>O575*H575</f>
        <v>0</v>
      </c>
      <c r="Q575" s="243">
        <v>0</v>
      </c>
      <c r="R575" s="243">
        <f>Q575*H575</f>
        <v>0</v>
      </c>
      <c r="S575" s="243">
        <v>0</v>
      </c>
      <c r="T575" s="244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245" t="s">
        <v>228</v>
      </c>
      <c r="AT575" s="245" t="s">
        <v>153</v>
      </c>
      <c r="AU575" s="245" t="s">
        <v>89</v>
      </c>
      <c r="AY575" s="16" t="s">
        <v>151</v>
      </c>
      <c r="BE575" s="246">
        <f>IF(N575="základní",J575,0)</f>
        <v>0</v>
      </c>
      <c r="BF575" s="246">
        <f>IF(N575="snížená",J575,0)</f>
        <v>0</v>
      </c>
      <c r="BG575" s="246">
        <f>IF(N575="zákl. přenesená",J575,0)</f>
        <v>0</v>
      </c>
      <c r="BH575" s="246">
        <f>IF(N575="sníž. přenesená",J575,0)</f>
        <v>0</v>
      </c>
      <c r="BI575" s="246">
        <f>IF(N575="nulová",J575,0)</f>
        <v>0</v>
      </c>
      <c r="BJ575" s="16" t="s">
        <v>21</v>
      </c>
      <c r="BK575" s="246">
        <f>ROUND(I575*H575,2)</f>
        <v>0</v>
      </c>
      <c r="BL575" s="16" t="s">
        <v>228</v>
      </c>
      <c r="BM575" s="245" t="s">
        <v>1231</v>
      </c>
    </row>
    <row r="576" spans="1:51" s="13" customFormat="1" ht="12">
      <c r="A576" s="13"/>
      <c r="B576" s="247"/>
      <c r="C576" s="248"/>
      <c r="D576" s="249" t="s">
        <v>160</v>
      </c>
      <c r="E576" s="250" t="s">
        <v>1</v>
      </c>
      <c r="F576" s="251" t="s">
        <v>1232</v>
      </c>
      <c r="G576" s="248"/>
      <c r="H576" s="252">
        <v>5.64</v>
      </c>
      <c r="I576" s="253"/>
      <c r="J576" s="248"/>
      <c r="K576" s="248"/>
      <c r="L576" s="254"/>
      <c r="M576" s="255"/>
      <c r="N576" s="256"/>
      <c r="O576" s="256"/>
      <c r="P576" s="256"/>
      <c r="Q576" s="256"/>
      <c r="R576" s="256"/>
      <c r="S576" s="256"/>
      <c r="T576" s="257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8" t="s">
        <v>160</v>
      </c>
      <c r="AU576" s="258" t="s">
        <v>89</v>
      </c>
      <c r="AV576" s="13" t="s">
        <v>89</v>
      </c>
      <c r="AW576" s="13" t="s">
        <v>36</v>
      </c>
      <c r="AX576" s="13" t="s">
        <v>21</v>
      </c>
      <c r="AY576" s="258" t="s">
        <v>151</v>
      </c>
    </row>
    <row r="577" spans="1:65" s="2" customFormat="1" ht="16.5" customHeight="1">
      <c r="A577" s="37"/>
      <c r="B577" s="38"/>
      <c r="C577" s="234" t="s">
        <v>1233</v>
      </c>
      <c r="D577" s="234" t="s">
        <v>153</v>
      </c>
      <c r="E577" s="235" t="s">
        <v>1234</v>
      </c>
      <c r="F577" s="236" t="s">
        <v>1235</v>
      </c>
      <c r="G577" s="237" t="s">
        <v>200</v>
      </c>
      <c r="H577" s="238">
        <v>38.77</v>
      </c>
      <c r="I577" s="239"/>
      <c r="J577" s="240">
        <f>ROUND(I577*H577,2)</f>
        <v>0</v>
      </c>
      <c r="K577" s="236" t="s">
        <v>1</v>
      </c>
      <c r="L577" s="43"/>
      <c r="M577" s="241" t="s">
        <v>1</v>
      </c>
      <c r="N577" s="242" t="s">
        <v>45</v>
      </c>
      <c r="O577" s="90"/>
      <c r="P577" s="243">
        <f>O577*H577</f>
        <v>0</v>
      </c>
      <c r="Q577" s="243">
        <v>0</v>
      </c>
      <c r="R577" s="243">
        <f>Q577*H577</f>
        <v>0</v>
      </c>
      <c r="S577" s="243">
        <v>0</v>
      </c>
      <c r="T577" s="244">
        <f>S577*H577</f>
        <v>0</v>
      </c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R577" s="245" t="s">
        <v>228</v>
      </c>
      <c r="AT577" s="245" t="s">
        <v>153</v>
      </c>
      <c r="AU577" s="245" t="s">
        <v>89</v>
      </c>
      <c r="AY577" s="16" t="s">
        <v>151</v>
      </c>
      <c r="BE577" s="246">
        <f>IF(N577="základní",J577,0)</f>
        <v>0</v>
      </c>
      <c r="BF577" s="246">
        <f>IF(N577="snížená",J577,0)</f>
        <v>0</v>
      </c>
      <c r="BG577" s="246">
        <f>IF(N577="zákl. přenesená",J577,0)</f>
        <v>0</v>
      </c>
      <c r="BH577" s="246">
        <f>IF(N577="sníž. přenesená",J577,0)</f>
        <v>0</v>
      </c>
      <c r="BI577" s="246">
        <f>IF(N577="nulová",J577,0)</f>
        <v>0</v>
      </c>
      <c r="BJ577" s="16" t="s">
        <v>21</v>
      </c>
      <c r="BK577" s="246">
        <f>ROUND(I577*H577,2)</f>
        <v>0</v>
      </c>
      <c r="BL577" s="16" t="s">
        <v>228</v>
      </c>
      <c r="BM577" s="245" t="s">
        <v>1236</v>
      </c>
    </row>
    <row r="578" spans="1:51" s="13" customFormat="1" ht="12">
      <c r="A578" s="13"/>
      <c r="B578" s="247"/>
      <c r="C578" s="248"/>
      <c r="D578" s="249" t="s">
        <v>160</v>
      </c>
      <c r="E578" s="250" t="s">
        <v>1</v>
      </c>
      <c r="F578" s="251" t="s">
        <v>1237</v>
      </c>
      <c r="G578" s="248"/>
      <c r="H578" s="252">
        <v>38.77</v>
      </c>
      <c r="I578" s="253"/>
      <c r="J578" s="248"/>
      <c r="K578" s="248"/>
      <c r="L578" s="254"/>
      <c r="M578" s="255"/>
      <c r="N578" s="256"/>
      <c r="O578" s="256"/>
      <c r="P578" s="256"/>
      <c r="Q578" s="256"/>
      <c r="R578" s="256"/>
      <c r="S578" s="256"/>
      <c r="T578" s="25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8" t="s">
        <v>160</v>
      </c>
      <c r="AU578" s="258" t="s">
        <v>89</v>
      </c>
      <c r="AV578" s="13" t="s">
        <v>89</v>
      </c>
      <c r="AW578" s="13" t="s">
        <v>36</v>
      </c>
      <c r="AX578" s="13" t="s">
        <v>21</v>
      </c>
      <c r="AY578" s="258" t="s">
        <v>151</v>
      </c>
    </row>
    <row r="579" spans="1:65" s="2" customFormat="1" ht="24" customHeight="1">
      <c r="A579" s="37"/>
      <c r="B579" s="38"/>
      <c r="C579" s="234" t="s">
        <v>1238</v>
      </c>
      <c r="D579" s="234" t="s">
        <v>153</v>
      </c>
      <c r="E579" s="235" t="s">
        <v>1239</v>
      </c>
      <c r="F579" s="236" t="s">
        <v>1240</v>
      </c>
      <c r="G579" s="237" t="s">
        <v>358</v>
      </c>
      <c r="H579" s="238">
        <v>1</v>
      </c>
      <c r="I579" s="239"/>
      <c r="J579" s="240">
        <f>ROUND(I579*H579,2)</f>
        <v>0</v>
      </c>
      <c r="K579" s="236" t="s">
        <v>1</v>
      </c>
      <c r="L579" s="43"/>
      <c r="M579" s="241" t="s">
        <v>1</v>
      </c>
      <c r="N579" s="242" t="s">
        <v>45</v>
      </c>
      <c r="O579" s="90"/>
      <c r="P579" s="243">
        <f>O579*H579</f>
        <v>0</v>
      </c>
      <c r="Q579" s="243">
        <v>0</v>
      </c>
      <c r="R579" s="243">
        <f>Q579*H579</f>
        <v>0</v>
      </c>
      <c r="S579" s="243">
        <v>0</v>
      </c>
      <c r="T579" s="244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245" t="s">
        <v>228</v>
      </c>
      <c r="AT579" s="245" t="s">
        <v>153</v>
      </c>
      <c r="AU579" s="245" t="s">
        <v>89</v>
      </c>
      <c r="AY579" s="16" t="s">
        <v>151</v>
      </c>
      <c r="BE579" s="246">
        <f>IF(N579="základní",J579,0)</f>
        <v>0</v>
      </c>
      <c r="BF579" s="246">
        <f>IF(N579="snížená",J579,0)</f>
        <v>0</v>
      </c>
      <c r="BG579" s="246">
        <f>IF(N579="zákl. přenesená",J579,0)</f>
        <v>0</v>
      </c>
      <c r="BH579" s="246">
        <f>IF(N579="sníž. přenesená",J579,0)</f>
        <v>0</v>
      </c>
      <c r="BI579" s="246">
        <f>IF(N579="nulová",J579,0)</f>
        <v>0</v>
      </c>
      <c r="BJ579" s="16" t="s">
        <v>21</v>
      </c>
      <c r="BK579" s="246">
        <f>ROUND(I579*H579,2)</f>
        <v>0</v>
      </c>
      <c r="BL579" s="16" t="s">
        <v>228</v>
      </c>
      <c r="BM579" s="245" t="s">
        <v>1241</v>
      </c>
    </row>
    <row r="580" spans="1:51" s="13" customFormat="1" ht="12">
      <c r="A580" s="13"/>
      <c r="B580" s="247"/>
      <c r="C580" s="248"/>
      <c r="D580" s="249" t="s">
        <v>160</v>
      </c>
      <c r="E580" s="250" t="s">
        <v>1</v>
      </c>
      <c r="F580" s="251" t="s">
        <v>1242</v>
      </c>
      <c r="G580" s="248"/>
      <c r="H580" s="252">
        <v>1</v>
      </c>
      <c r="I580" s="253"/>
      <c r="J580" s="248"/>
      <c r="K580" s="248"/>
      <c r="L580" s="254"/>
      <c r="M580" s="255"/>
      <c r="N580" s="256"/>
      <c r="O580" s="256"/>
      <c r="P580" s="256"/>
      <c r="Q580" s="256"/>
      <c r="R580" s="256"/>
      <c r="S580" s="256"/>
      <c r="T580" s="25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8" t="s">
        <v>160</v>
      </c>
      <c r="AU580" s="258" t="s">
        <v>89</v>
      </c>
      <c r="AV580" s="13" t="s">
        <v>89</v>
      </c>
      <c r="AW580" s="13" t="s">
        <v>36</v>
      </c>
      <c r="AX580" s="13" t="s">
        <v>21</v>
      </c>
      <c r="AY580" s="258" t="s">
        <v>151</v>
      </c>
    </row>
    <row r="581" spans="1:65" s="2" customFormat="1" ht="16.5" customHeight="1">
      <c r="A581" s="37"/>
      <c r="B581" s="38"/>
      <c r="C581" s="234" t="s">
        <v>1243</v>
      </c>
      <c r="D581" s="234" t="s">
        <v>153</v>
      </c>
      <c r="E581" s="235" t="s">
        <v>1244</v>
      </c>
      <c r="F581" s="236" t="s">
        <v>1245</v>
      </c>
      <c r="G581" s="237" t="s">
        <v>358</v>
      </c>
      <c r="H581" s="238">
        <v>1</v>
      </c>
      <c r="I581" s="239"/>
      <c r="J581" s="240">
        <f>ROUND(I581*H581,2)</f>
        <v>0</v>
      </c>
      <c r="K581" s="236" t="s">
        <v>1</v>
      </c>
      <c r="L581" s="43"/>
      <c r="M581" s="241" t="s">
        <v>1</v>
      </c>
      <c r="N581" s="242" t="s">
        <v>45</v>
      </c>
      <c r="O581" s="90"/>
      <c r="P581" s="243">
        <f>O581*H581</f>
        <v>0</v>
      </c>
      <c r="Q581" s="243">
        <v>0</v>
      </c>
      <c r="R581" s="243">
        <f>Q581*H581</f>
        <v>0</v>
      </c>
      <c r="S581" s="243">
        <v>0</v>
      </c>
      <c r="T581" s="244">
        <f>S581*H581</f>
        <v>0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R581" s="245" t="s">
        <v>228</v>
      </c>
      <c r="AT581" s="245" t="s">
        <v>153</v>
      </c>
      <c r="AU581" s="245" t="s">
        <v>89</v>
      </c>
      <c r="AY581" s="16" t="s">
        <v>151</v>
      </c>
      <c r="BE581" s="246">
        <f>IF(N581="základní",J581,0)</f>
        <v>0</v>
      </c>
      <c r="BF581" s="246">
        <f>IF(N581="snížená",J581,0)</f>
        <v>0</v>
      </c>
      <c r="BG581" s="246">
        <f>IF(N581="zákl. přenesená",J581,0)</f>
        <v>0</v>
      </c>
      <c r="BH581" s="246">
        <f>IF(N581="sníž. přenesená",J581,0)</f>
        <v>0</v>
      </c>
      <c r="BI581" s="246">
        <f>IF(N581="nulová",J581,0)</f>
        <v>0</v>
      </c>
      <c r="BJ581" s="16" t="s">
        <v>21</v>
      </c>
      <c r="BK581" s="246">
        <f>ROUND(I581*H581,2)</f>
        <v>0</v>
      </c>
      <c r="BL581" s="16" t="s">
        <v>228</v>
      </c>
      <c r="BM581" s="245" t="s">
        <v>1246</v>
      </c>
    </row>
    <row r="582" spans="1:51" s="13" customFormat="1" ht="12">
      <c r="A582" s="13"/>
      <c r="B582" s="247"/>
      <c r="C582" s="248"/>
      <c r="D582" s="249" t="s">
        <v>160</v>
      </c>
      <c r="E582" s="250" t="s">
        <v>1</v>
      </c>
      <c r="F582" s="251" t="s">
        <v>1247</v>
      </c>
      <c r="G582" s="248"/>
      <c r="H582" s="252">
        <v>1</v>
      </c>
      <c r="I582" s="253"/>
      <c r="J582" s="248"/>
      <c r="K582" s="248"/>
      <c r="L582" s="254"/>
      <c r="M582" s="255"/>
      <c r="N582" s="256"/>
      <c r="O582" s="256"/>
      <c r="P582" s="256"/>
      <c r="Q582" s="256"/>
      <c r="R582" s="256"/>
      <c r="S582" s="256"/>
      <c r="T582" s="25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8" t="s">
        <v>160</v>
      </c>
      <c r="AU582" s="258" t="s">
        <v>89</v>
      </c>
      <c r="AV582" s="13" t="s">
        <v>89</v>
      </c>
      <c r="AW582" s="13" t="s">
        <v>36</v>
      </c>
      <c r="AX582" s="13" t="s">
        <v>21</v>
      </c>
      <c r="AY582" s="258" t="s">
        <v>151</v>
      </c>
    </row>
    <row r="583" spans="1:65" s="2" customFormat="1" ht="16.5" customHeight="1">
      <c r="A583" s="37"/>
      <c r="B583" s="38"/>
      <c r="C583" s="234" t="s">
        <v>1248</v>
      </c>
      <c r="D583" s="234" t="s">
        <v>153</v>
      </c>
      <c r="E583" s="235" t="s">
        <v>1249</v>
      </c>
      <c r="F583" s="236" t="s">
        <v>1250</v>
      </c>
      <c r="G583" s="237" t="s">
        <v>585</v>
      </c>
      <c r="H583" s="238">
        <v>1</v>
      </c>
      <c r="I583" s="239"/>
      <c r="J583" s="240">
        <f>ROUND(I583*H583,2)</f>
        <v>0</v>
      </c>
      <c r="K583" s="236" t="s">
        <v>1</v>
      </c>
      <c r="L583" s="43"/>
      <c r="M583" s="241" t="s">
        <v>1</v>
      </c>
      <c r="N583" s="242" t="s">
        <v>45</v>
      </c>
      <c r="O583" s="90"/>
      <c r="P583" s="243">
        <f>O583*H583</f>
        <v>0</v>
      </c>
      <c r="Q583" s="243">
        <v>0</v>
      </c>
      <c r="R583" s="243">
        <f>Q583*H583</f>
        <v>0</v>
      </c>
      <c r="S583" s="243">
        <v>0</v>
      </c>
      <c r="T583" s="244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45" t="s">
        <v>228</v>
      </c>
      <c r="AT583" s="245" t="s">
        <v>153</v>
      </c>
      <c r="AU583" s="245" t="s">
        <v>89</v>
      </c>
      <c r="AY583" s="16" t="s">
        <v>151</v>
      </c>
      <c r="BE583" s="246">
        <f>IF(N583="základní",J583,0)</f>
        <v>0</v>
      </c>
      <c r="BF583" s="246">
        <f>IF(N583="snížená",J583,0)</f>
        <v>0</v>
      </c>
      <c r="BG583" s="246">
        <f>IF(N583="zákl. přenesená",J583,0)</f>
        <v>0</v>
      </c>
      <c r="BH583" s="246">
        <f>IF(N583="sníž. přenesená",J583,0)</f>
        <v>0</v>
      </c>
      <c r="BI583" s="246">
        <f>IF(N583="nulová",J583,0)</f>
        <v>0</v>
      </c>
      <c r="BJ583" s="16" t="s">
        <v>21</v>
      </c>
      <c r="BK583" s="246">
        <f>ROUND(I583*H583,2)</f>
        <v>0</v>
      </c>
      <c r="BL583" s="16" t="s">
        <v>228</v>
      </c>
      <c r="BM583" s="245" t="s">
        <v>1251</v>
      </c>
    </row>
    <row r="584" spans="1:51" s="13" customFormat="1" ht="12">
      <c r="A584" s="13"/>
      <c r="B584" s="247"/>
      <c r="C584" s="248"/>
      <c r="D584" s="249" t="s">
        <v>160</v>
      </c>
      <c r="E584" s="250" t="s">
        <v>1</v>
      </c>
      <c r="F584" s="251" t="s">
        <v>1252</v>
      </c>
      <c r="G584" s="248"/>
      <c r="H584" s="252">
        <v>1</v>
      </c>
      <c r="I584" s="253"/>
      <c r="J584" s="248"/>
      <c r="K584" s="248"/>
      <c r="L584" s="254"/>
      <c r="M584" s="255"/>
      <c r="N584" s="256"/>
      <c r="O584" s="256"/>
      <c r="P584" s="256"/>
      <c r="Q584" s="256"/>
      <c r="R584" s="256"/>
      <c r="S584" s="256"/>
      <c r="T584" s="25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8" t="s">
        <v>160</v>
      </c>
      <c r="AU584" s="258" t="s">
        <v>89</v>
      </c>
      <c r="AV584" s="13" t="s">
        <v>89</v>
      </c>
      <c r="AW584" s="13" t="s">
        <v>36</v>
      </c>
      <c r="AX584" s="13" t="s">
        <v>21</v>
      </c>
      <c r="AY584" s="258" t="s">
        <v>151</v>
      </c>
    </row>
    <row r="585" spans="1:65" s="2" customFormat="1" ht="16.5" customHeight="1">
      <c r="A585" s="37"/>
      <c r="B585" s="38"/>
      <c r="C585" s="234" t="s">
        <v>1253</v>
      </c>
      <c r="D585" s="234" t="s">
        <v>153</v>
      </c>
      <c r="E585" s="235" t="s">
        <v>1254</v>
      </c>
      <c r="F585" s="236" t="s">
        <v>1255</v>
      </c>
      <c r="G585" s="237" t="s">
        <v>585</v>
      </c>
      <c r="H585" s="238">
        <v>1</v>
      </c>
      <c r="I585" s="239"/>
      <c r="J585" s="240">
        <f>ROUND(I585*H585,2)</f>
        <v>0</v>
      </c>
      <c r="K585" s="236" t="s">
        <v>1</v>
      </c>
      <c r="L585" s="43"/>
      <c r="M585" s="241" t="s">
        <v>1</v>
      </c>
      <c r="N585" s="242" t="s">
        <v>45</v>
      </c>
      <c r="O585" s="90"/>
      <c r="P585" s="243">
        <f>O585*H585</f>
        <v>0</v>
      </c>
      <c r="Q585" s="243">
        <v>0</v>
      </c>
      <c r="R585" s="243">
        <f>Q585*H585</f>
        <v>0</v>
      </c>
      <c r="S585" s="243">
        <v>0</v>
      </c>
      <c r="T585" s="244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45" t="s">
        <v>228</v>
      </c>
      <c r="AT585" s="245" t="s">
        <v>153</v>
      </c>
      <c r="AU585" s="245" t="s">
        <v>89</v>
      </c>
      <c r="AY585" s="16" t="s">
        <v>151</v>
      </c>
      <c r="BE585" s="246">
        <f>IF(N585="základní",J585,0)</f>
        <v>0</v>
      </c>
      <c r="BF585" s="246">
        <f>IF(N585="snížená",J585,0)</f>
        <v>0</v>
      </c>
      <c r="BG585" s="246">
        <f>IF(N585="zákl. přenesená",J585,0)</f>
        <v>0</v>
      </c>
      <c r="BH585" s="246">
        <f>IF(N585="sníž. přenesená",J585,0)</f>
        <v>0</v>
      </c>
      <c r="BI585" s="246">
        <f>IF(N585="nulová",J585,0)</f>
        <v>0</v>
      </c>
      <c r="BJ585" s="16" t="s">
        <v>21</v>
      </c>
      <c r="BK585" s="246">
        <f>ROUND(I585*H585,2)</f>
        <v>0</v>
      </c>
      <c r="BL585" s="16" t="s">
        <v>228</v>
      </c>
      <c r="BM585" s="245" t="s">
        <v>1256</v>
      </c>
    </row>
    <row r="586" spans="1:51" s="13" customFormat="1" ht="12">
      <c r="A586" s="13"/>
      <c r="B586" s="247"/>
      <c r="C586" s="248"/>
      <c r="D586" s="249" t="s">
        <v>160</v>
      </c>
      <c r="E586" s="250" t="s">
        <v>1</v>
      </c>
      <c r="F586" s="251" t="s">
        <v>1257</v>
      </c>
      <c r="G586" s="248"/>
      <c r="H586" s="252">
        <v>1</v>
      </c>
      <c r="I586" s="253"/>
      <c r="J586" s="248"/>
      <c r="K586" s="248"/>
      <c r="L586" s="254"/>
      <c r="M586" s="255"/>
      <c r="N586" s="256"/>
      <c r="O586" s="256"/>
      <c r="P586" s="256"/>
      <c r="Q586" s="256"/>
      <c r="R586" s="256"/>
      <c r="S586" s="256"/>
      <c r="T586" s="257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8" t="s">
        <v>160</v>
      </c>
      <c r="AU586" s="258" t="s">
        <v>89</v>
      </c>
      <c r="AV586" s="13" t="s">
        <v>89</v>
      </c>
      <c r="AW586" s="13" t="s">
        <v>36</v>
      </c>
      <c r="AX586" s="13" t="s">
        <v>21</v>
      </c>
      <c r="AY586" s="258" t="s">
        <v>151</v>
      </c>
    </row>
    <row r="587" spans="1:65" s="2" customFormat="1" ht="24" customHeight="1">
      <c r="A587" s="37"/>
      <c r="B587" s="38"/>
      <c r="C587" s="234" t="s">
        <v>1258</v>
      </c>
      <c r="D587" s="234" t="s">
        <v>153</v>
      </c>
      <c r="E587" s="235" t="s">
        <v>1259</v>
      </c>
      <c r="F587" s="236" t="s">
        <v>1260</v>
      </c>
      <c r="G587" s="237" t="s">
        <v>358</v>
      </c>
      <c r="H587" s="238">
        <v>1</v>
      </c>
      <c r="I587" s="239"/>
      <c r="J587" s="240">
        <f>ROUND(I587*H587,2)</f>
        <v>0</v>
      </c>
      <c r="K587" s="236" t="s">
        <v>1</v>
      </c>
      <c r="L587" s="43"/>
      <c r="M587" s="241" t="s">
        <v>1</v>
      </c>
      <c r="N587" s="242" t="s">
        <v>45</v>
      </c>
      <c r="O587" s="90"/>
      <c r="P587" s="243">
        <f>O587*H587</f>
        <v>0</v>
      </c>
      <c r="Q587" s="243">
        <v>0</v>
      </c>
      <c r="R587" s="243">
        <f>Q587*H587</f>
        <v>0</v>
      </c>
      <c r="S587" s="243">
        <v>0</v>
      </c>
      <c r="T587" s="244">
        <f>S587*H587</f>
        <v>0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245" t="s">
        <v>228</v>
      </c>
      <c r="AT587" s="245" t="s">
        <v>153</v>
      </c>
      <c r="AU587" s="245" t="s">
        <v>89</v>
      </c>
      <c r="AY587" s="16" t="s">
        <v>151</v>
      </c>
      <c r="BE587" s="246">
        <f>IF(N587="základní",J587,0)</f>
        <v>0</v>
      </c>
      <c r="BF587" s="246">
        <f>IF(N587="snížená",J587,0)</f>
        <v>0</v>
      </c>
      <c r="BG587" s="246">
        <f>IF(N587="zákl. přenesená",J587,0)</f>
        <v>0</v>
      </c>
      <c r="BH587" s="246">
        <f>IF(N587="sníž. přenesená",J587,0)</f>
        <v>0</v>
      </c>
      <c r="BI587" s="246">
        <f>IF(N587="nulová",J587,0)</f>
        <v>0</v>
      </c>
      <c r="BJ587" s="16" t="s">
        <v>21</v>
      </c>
      <c r="BK587" s="246">
        <f>ROUND(I587*H587,2)</f>
        <v>0</v>
      </c>
      <c r="BL587" s="16" t="s">
        <v>228</v>
      </c>
      <c r="BM587" s="245" t="s">
        <v>1261</v>
      </c>
    </row>
    <row r="588" spans="1:51" s="13" customFormat="1" ht="12">
      <c r="A588" s="13"/>
      <c r="B588" s="247"/>
      <c r="C588" s="248"/>
      <c r="D588" s="249" t="s">
        <v>160</v>
      </c>
      <c r="E588" s="250" t="s">
        <v>1</v>
      </c>
      <c r="F588" s="251" t="s">
        <v>1262</v>
      </c>
      <c r="G588" s="248"/>
      <c r="H588" s="252">
        <v>1</v>
      </c>
      <c r="I588" s="253"/>
      <c r="J588" s="248"/>
      <c r="K588" s="248"/>
      <c r="L588" s="254"/>
      <c r="M588" s="255"/>
      <c r="N588" s="256"/>
      <c r="O588" s="256"/>
      <c r="P588" s="256"/>
      <c r="Q588" s="256"/>
      <c r="R588" s="256"/>
      <c r="S588" s="256"/>
      <c r="T588" s="257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8" t="s">
        <v>160</v>
      </c>
      <c r="AU588" s="258" t="s">
        <v>89</v>
      </c>
      <c r="AV588" s="13" t="s">
        <v>89</v>
      </c>
      <c r="AW588" s="13" t="s">
        <v>36</v>
      </c>
      <c r="AX588" s="13" t="s">
        <v>21</v>
      </c>
      <c r="AY588" s="258" t="s">
        <v>151</v>
      </c>
    </row>
    <row r="589" spans="1:65" s="2" customFormat="1" ht="36" customHeight="1">
      <c r="A589" s="37"/>
      <c r="B589" s="38"/>
      <c r="C589" s="234" t="s">
        <v>1263</v>
      </c>
      <c r="D589" s="234" t="s">
        <v>153</v>
      </c>
      <c r="E589" s="235" t="s">
        <v>1264</v>
      </c>
      <c r="F589" s="236" t="s">
        <v>1265</v>
      </c>
      <c r="G589" s="237" t="s">
        <v>358</v>
      </c>
      <c r="H589" s="238">
        <v>7</v>
      </c>
      <c r="I589" s="239"/>
      <c r="J589" s="240">
        <f>ROUND(I589*H589,2)</f>
        <v>0</v>
      </c>
      <c r="K589" s="236" t="s">
        <v>1</v>
      </c>
      <c r="L589" s="43"/>
      <c r="M589" s="241" t="s">
        <v>1</v>
      </c>
      <c r="N589" s="242" t="s">
        <v>45</v>
      </c>
      <c r="O589" s="90"/>
      <c r="P589" s="243">
        <f>O589*H589</f>
        <v>0</v>
      </c>
      <c r="Q589" s="243">
        <v>0</v>
      </c>
      <c r="R589" s="243">
        <f>Q589*H589</f>
        <v>0</v>
      </c>
      <c r="S589" s="243">
        <v>0</v>
      </c>
      <c r="T589" s="244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45" t="s">
        <v>228</v>
      </c>
      <c r="AT589" s="245" t="s">
        <v>153</v>
      </c>
      <c r="AU589" s="245" t="s">
        <v>89</v>
      </c>
      <c r="AY589" s="16" t="s">
        <v>151</v>
      </c>
      <c r="BE589" s="246">
        <f>IF(N589="základní",J589,0)</f>
        <v>0</v>
      </c>
      <c r="BF589" s="246">
        <f>IF(N589="snížená",J589,0)</f>
        <v>0</v>
      </c>
      <c r="BG589" s="246">
        <f>IF(N589="zákl. přenesená",J589,0)</f>
        <v>0</v>
      </c>
      <c r="BH589" s="246">
        <f>IF(N589="sníž. přenesená",J589,0)</f>
        <v>0</v>
      </c>
      <c r="BI589" s="246">
        <f>IF(N589="nulová",J589,0)</f>
        <v>0</v>
      </c>
      <c r="BJ589" s="16" t="s">
        <v>21</v>
      </c>
      <c r="BK589" s="246">
        <f>ROUND(I589*H589,2)</f>
        <v>0</v>
      </c>
      <c r="BL589" s="16" t="s">
        <v>228</v>
      </c>
      <c r="BM589" s="245" t="s">
        <v>1266</v>
      </c>
    </row>
    <row r="590" spans="1:51" s="13" customFormat="1" ht="12">
      <c r="A590" s="13"/>
      <c r="B590" s="247"/>
      <c r="C590" s="248"/>
      <c r="D590" s="249" t="s">
        <v>160</v>
      </c>
      <c r="E590" s="250" t="s">
        <v>1</v>
      </c>
      <c r="F590" s="251" t="s">
        <v>1267</v>
      </c>
      <c r="G590" s="248"/>
      <c r="H590" s="252">
        <v>7</v>
      </c>
      <c r="I590" s="253"/>
      <c r="J590" s="248"/>
      <c r="K590" s="248"/>
      <c r="L590" s="254"/>
      <c r="M590" s="255"/>
      <c r="N590" s="256"/>
      <c r="O590" s="256"/>
      <c r="P590" s="256"/>
      <c r="Q590" s="256"/>
      <c r="R590" s="256"/>
      <c r="S590" s="256"/>
      <c r="T590" s="257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8" t="s">
        <v>160</v>
      </c>
      <c r="AU590" s="258" t="s">
        <v>89</v>
      </c>
      <c r="AV590" s="13" t="s">
        <v>89</v>
      </c>
      <c r="AW590" s="13" t="s">
        <v>36</v>
      </c>
      <c r="AX590" s="13" t="s">
        <v>21</v>
      </c>
      <c r="AY590" s="258" t="s">
        <v>151</v>
      </c>
    </row>
    <row r="591" spans="1:65" s="2" customFormat="1" ht="16.5" customHeight="1">
      <c r="A591" s="37"/>
      <c r="B591" s="38"/>
      <c r="C591" s="234" t="s">
        <v>1268</v>
      </c>
      <c r="D591" s="234" t="s">
        <v>153</v>
      </c>
      <c r="E591" s="235" t="s">
        <v>1269</v>
      </c>
      <c r="F591" s="236" t="s">
        <v>1270</v>
      </c>
      <c r="G591" s="237" t="s">
        <v>358</v>
      </c>
      <c r="H591" s="238">
        <v>2</v>
      </c>
      <c r="I591" s="239"/>
      <c r="J591" s="240">
        <f>ROUND(I591*H591,2)</f>
        <v>0</v>
      </c>
      <c r="K591" s="236" t="s">
        <v>1</v>
      </c>
      <c r="L591" s="43"/>
      <c r="M591" s="241" t="s">
        <v>1</v>
      </c>
      <c r="N591" s="242" t="s">
        <v>45</v>
      </c>
      <c r="O591" s="90"/>
      <c r="P591" s="243">
        <f>O591*H591</f>
        <v>0</v>
      </c>
      <c r="Q591" s="243">
        <v>0</v>
      </c>
      <c r="R591" s="243">
        <f>Q591*H591</f>
        <v>0</v>
      </c>
      <c r="S591" s="243">
        <v>0</v>
      </c>
      <c r="T591" s="244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45" t="s">
        <v>228</v>
      </c>
      <c r="AT591" s="245" t="s">
        <v>153</v>
      </c>
      <c r="AU591" s="245" t="s">
        <v>89</v>
      </c>
      <c r="AY591" s="16" t="s">
        <v>151</v>
      </c>
      <c r="BE591" s="246">
        <f>IF(N591="základní",J591,0)</f>
        <v>0</v>
      </c>
      <c r="BF591" s="246">
        <f>IF(N591="snížená",J591,0)</f>
        <v>0</v>
      </c>
      <c r="BG591" s="246">
        <f>IF(N591="zákl. přenesená",J591,0)</f>
        <v>0</v>
      </c>
      <c r="BH591" s="246">
        <f>IF(N591="sníž. přenesená",J591,0)</f>
        <v>0</v>
      </c>
      <c r="BI591" s="246">
        <f>IF(N591="nulová",J591,0)</f>
        <v>0</v>
      </c>
      <c r="BJ591" s="16" t="s">
        <v>21</v>
      </c>
      <c r="BK591" s="246">
        <f>ROUND(I591*H591,2)</f>
        <v>0</v>
      </c>
      <c r="BL591" s="16" t="s">
        <v>228</v>
      </c>
      <c r="BM591" s="245" t="s">
        <v>1271</v>
      </c>
    </row>
    <row r="592" spans="1:51" s="13" customFormat="1" ht="12">
      <c r="A592" s="13"/>
      <c r="B592" s="247"/>
      <c r="C592" s="248"/>
      <c r="D592" s="249" t="s">
        <v>160</v>
      </c>
      <c r="E592" s="250" t="s">
        <v>1</v>
      </c>
      <c r="F592" s="251" t="s">
        <v>1272</v>
      </c>
      <c r="G592" s="248"/>
      <c r="H592" s="252">
        <v>2</v>
      </c>
      <c r="I592" s="253"/>
      <c r="J592" s="248"/>
      <c r="K592" s="248"/>
      <c r="L592" s="254"/>
      <c r="M592" s="255"/>
      <c r="N592" s="256"/>
      <c r="O592" s="256"/>
      <c r="P592" s="256"/>
      <c r="Q592" s="256"/>
      <c r="R592" s="256"/>
      <c r="S592" s="256"/>
      <c r="T592" s="257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8" t="s">
        <v>160</v>
      </c>
      <c r="AU592" s="258" t="s">
        <v>89</v>
      </c>
      <c r="AV592" s="13" t="s">
        <v>89</v>
      </c>
      <c r="AW592" s="13" t="s">
        <v>36</v>
      </c>
      <c r="AX592" s="13" t="s">
        <v>21</v>
      </c>
      <c r="AY592" s="258" t="s">
        <v>151</v>
      </c>
    </row>
    <row r="593" spans="1:65" s="2" customFormat="1" ht="24" customHeight="1">
      <c r="A593" s="37"/>
      <c r="B593" s="38"/>
      <c r="C593" s="234" t="s">
        <v>1273</v>
      </c>
      <c r="D593" s="234" t="s">
        <v>153</v>
      </c>
      <c r="E593" s="235" t="s">
        <v>1274</v>
      </c>
      <c r="F593" s="236" t="s">
        <v>1275</v>
      </c>
      <c r="G593" s="237" t="s">
        <v>200</v>
      </c>
      <c r="H593" s="238">
        <v>48.398</v>
      </c>
      <c r="I593" s="239"/>
      <c r="J593" s="240">
        <f>ROUND(I593*H593,2)</f>
        <v>0</v>
      </c>
      <c r="K593" s="236" t="s">
        <v>1</v>
      </c>
      <c r="L593" s="43"/>
      <c r="M593" s="241" t="s">
        <v>1</v>
      </c>
      <c r="N593" s="242" t="s">
        <v>45</v>
      </c>
      <c r="O593" s="90"/>
      <c r="P593" s="243">
        <f>O593*H593</f>
        <v>0</v>
      </c>
      <c r="Q593" s="243">
        <v>0</v>
      </c>
      <c r="R593" s="243">
        <f>Q593*H593</f>
        <v>0</v>
      </c>
      <c r="S593" s="243">
        <v>0</v>
      </c>
      <c r="T593" s="244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245" t="s">
        <v>228</v>
      </c>
      <c r="AT593" s="245" t="s">
        <v>153</v>
      </c>
      <c r="AU593" s="245" t="s">
        <v>89</v>
      </c>
      <c r="AY593" s="16" t="s">
        <v>151</v>
      </c>
      <c r="BE593" s="246">
        <f>IF(N593="základní",J593,0)</f>
        <v>0</v>
      </c>
      <c r="BF593" s="246">
        <f>IF(N593="snížená",J593,0)</f>
        <v>0</v>
      </c>
      <c r="BG593" s="246">
        <f>IF(N593="zákl. přenesená",J593,0)</f>
        <v>0</v>
      </c>
      <c r="BH593" s="246">
        <f>IF(N593="sníž. přenesená",J593,0)</f>
        <v>0</v>
      </c>
      <c r="BI593" s="246">
        <f>IF(N593="nulová",J593,0)</f>
        <v>0</v>
      </c>
      <c r="BJ593" s="16" t="s">
        <v>21</v>
      </c>
      <c r="BK593" s="246">
        <f>ROUND(I593*H593,2)</f>
        <v>0</v>
      </c>
      <c r="BL593" s="16" t="s">
        <v>228</v>
      </c>
      <c r="BM593" s="245" t="s">
        <v>1276</v>
      </c>
    </row>
    <row r="594" spans="1:51" s="13" customFormat="1" ht="12">
      <c r="A594" s="13"/>
      <c r="B594" s="247"/>
      <c r="C594" s="248"/>
      <c r="D594" s="249" t="s">
        <v>160</v>
      </c>
      <c r="E594" s="250" t="s">
        <v>1</v>
      </c>
      <c r="F594" s="251" t="s">
        <v>1277</v>
      </c>
      <c r="G594" s="248"/>
      <c r="H594" s="252">
        <v>48.398</v>
      </c>
      <c r="I594" s="253"/>
      <c r="J594" s="248"/>
      <c r="K594" s="248"/>
      <c r="L594" s="254"/>
      <c r="M594" s="255"/>
      <c r="N594" s="256"/>
      <c r="O594" s="256"/>
      <c r="P594" s="256"/>
      <c r="Q594" s="256"/>
      <c r="R594" s="256"/>
      <c r="S594" s="256"/>
      <c r="T594" s="257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8" t="s">
        <v>160</v>
      </c>
      <c r="AU594" s="258" t="s">
        <v>89</v>
      </c>
      <c r="AV594" s="13" t="s">
        <v>89</v>
      </c>
      <c r="AW594" s="13" t="s">
        <v>36</v>
      </c>
      <c r="AX594" s="13" t="s">
        <v>21</v>
      </c>
      <c r="AY594" s="258" t="s">
        <v>151</v>
      </c>
    </row>
    <row r="595" spans="1:65" s="2" customFormat="1" ht="24" customHeight="1">
      <c r="A595" s="37"/>
      <c r="B595" s="38"/>
      <c r="C595" s="234" t="s">
        <v>1278</v>
      </c>
      <c r="D595" s="234" t="s">
        <v>153</v>
      </c>
      <c r="E595" s="235" t="s">
        <v>1279</v>
      </c>
      <c r="F595" s="236" t="s">
        <v>1280</v>
      </c>
      <c r="G595" s="237" t="s">
        <v>358</v>
      </c>
      <c r="H595" s="238">
        <v>1</v>
      </c>
      <c r="I595" s="239"/>
      <c r="J595" s="240">
        <f>ROUND(I595*H595,2)</f>
        <v>0</v>
      </c>
      <c r="K595" s="236" t="s">
        <v>1</v>
      </c>
      <c r="L595" s="43"/>
      <c r="M595" s="241" t="s">
        <v>1</v>
      </c>
      <c r="N595" s="242" t="s">
        <v>45</v>
      </c>
      <c r="O595" s="90"/>
      <c r="P595" s="243">
        <f>O595*H595</f>
        <v>0</v>
      </c>
      <c r="Q595" s="243">
        <v>0</v>
      </c>
      <c r="R595" s="243">
        <f>Q595*H595</f>
        <v>0</v>
      </c>
      <c r="S595" s="243">
        <v>0</v>
      </c>
      <c r="T595" s="244">
        <f>S595*H595</f>
        <v>0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245" t="s">
        <v>228</v>
      </c>
      <c r="AT595" s="245" t="s">
        <v>153</v>
      </c>
      <c r="AU595" s="245" t="s">
        <v>89</v>
      </c>
      <c r="AY595" s="16" t="s">
        <v>151</v>
      </c>
      <c r="BE595" s="246">
        <f>IF(N595="základní",J595,0)</f>
        <v>0</v>
      </c>
      <c r="BF595" s="246">
        <f>IF(N595="snížená",J595,0)</f>
        <v>0</v>
      </c>
      <c r="BG595" s="246">
        <f>IF(N595="zákl. přenesená",J595,0)</f>
        <v>0</v>
      </c>
      <c r="BH595" s="246">
        <f>IF(N595="sníž. přenesená",J595,0)</f>
        <v>0</v>
      </c>
      <c r="BI595" s="246">
        <f>IF(N595="nulová",J595,0)</f>
        <v>0</v>
      </c>
      <c r="BJ595" s="16" t="s">
        <v>21</v>
      </c>
      <c r="BK595" s="246">
        <f>ROUND(I595*H595,2)</f>
        <v>0</v>
      </c>
      <c r="BL595" s="16" t="s">
        <v>228</v>
      </c>
      <c r="BM595" s="245" t="s">
        <v>1281</v>
      </c>
    </row>
    <row r="596" spans="1:51" s="13" customFormat="1" ht="12">
      <c r="A596" s="13"/>
      <c r="B596" s="247"/>
      <c r="C596" s="248"/>
      <c r="D596" s="249" t="s">
        <v>160</v>
      </c>
      <c r="E596" s="250" t="s">
        <v>1</v>
      </c>
      <c r="F596" s="251" t="s">
        <v>1282</v>
      </c>
      <c r="G596" s="248"/>
      <c r="H596" s="252">
        <v>1</v>
      </c>
      <c r="I596" s="253"/>
      <c r="J596" s="248"/>
      <c r="K596" s="248"/>
      <c r="L596" s="254"/>
      <c r="M596" s="255"/>
      <c r="N596" s="256"/>
      <c r="O596" s="256"/>
      <c r="P596" s="256"/>
      <c r="Q596" s="256"/>
      <c r="R596" s="256"/>
      <c r="S596" s="256"/>
      <c r="T596" s="257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8" t="s">
        <v>160</v>
      </c>
      <c r="AU596" s="258" t="s">
        <v>89</v>
      </c>
      <c r="AV596" s="13" t="s">
        <v>89</v>
      </c>
      <c r="AW596" s="13" t="s">
        <v>36</v>
      </c>
      <c r="AX596" s="13" t="s">
        <v>21</v>
      </c>
      <c r="AY596" s="258" t="s">
        <v>151</v>
      </c>
    </row>
    <row r="597" spans="1:65" s="2" customFormat="1" ht="36" customHeight="1">
      <c r="A597" s="37"/>
      <c r="B597" s="38"/>
      <c r="C597" s="234" t="s">
        <v>1283</v>
      </c>
      <c r="D597" s="234" t="s">
        <v>153</v>
      </c>
      <c r="E597" s="235" t="s">
        <v>1284</v>
      </c>
      <c r="F597" s="236" t="s">
        <v>1285</v>
      </c>
      <c r="G597" s="237" t="s">
        <v>358</v>
      </c>
      <c r="H597" s="238">
        <v>1</v>
      </c>
      <c r="I597" s="239"/>
      <c r="J597" s="240">
        <f>ROUND(I597*H597,2)</f>
        <v>0</v>
      </c>
      <c r="K597" s="236" t="s">
        <v>1</v>
      </c>
      <c r="L597" s="43"/>
      <c r="M597" s="241" t="s">
        <v>1</v>
      </c>
      <c r="N597" s="242" t="s">
        <v>45</v>
      </c>
      <c r="O597" s="90"/>
      <c r="P597" s="243">
        <f>O597*H597</f>
        <v>0</v>
      </c>
      <c r="Q597" s="243">
        <v>0</v>
      </c>
      <c r="R597" s="243">
        <f>Q597*H597</f>
        <v>0</v>
      </c>
      <c r="S597" s="243">
        <v>0</v>
      </c>
      <c r="T597" s="244">
        <f>S597*H597</f>
        <v>0</v>
      </c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R597" s="245" t="s">
        <v>228</v>
      </c>
      <c r="AT597" s="245" t="s">
        <v>153</v>
      </c>
      <c r="AU597" s="245" t="s">
        <v>89</v>
      </c>
      <c r="AY597" s="16" t="s">
        <v>151</v>
      </c>
      <c r="BE597" s="246">
        <f>IF(N597="základní",J597,0)</f>
        <v>0</v>
      </c>
      <c r="BF597" s="246">
        <f>IF(N597="snížená",J597,0)</f>
        <v>0</v>
      </c>
      <c r="BG597" s="246">
        <f>IF(N597="zákl. přenesená",J597,0)</f>
        <v>0</v>
      </c>
      <c r="BH597" s="246">
        <f>IF(N597="sníž. přenesená",J597,0)</f>
        <v>0</v>
      </c>
      <c r="BI597" s="246">
        <f>IF(N597="nulová",J597,0)</f>
        <v>0</v>
      </c>
      <c r="BJ597" s="16" t="s">
        <v>21</v>
      </c>
      <c r="BK597" s="246">
        <f>ROUND(I597*H597,2)</f>
        <v>0</v>
      </c>
      <c r="BL597" s="16" t="s">
        <v>228</v>
      </c>
      <c r="BM597" s="245" t="s">
        <v>1286</v>
      </c>
    </row>
    <row r="598" spans="1:51" s="13" customFormat="1" ht="12">
      <c r="A598" s="13"/>
      <c r="B598" s="247"/>
      <c r="C598" s="248"/>
      <c r="D598" s="249" t="s">
        <v>160</v>
      </c>
      <c r="E598" s="250" t="s">
        <v>1</v>
      </c>
      <c r="F598" s="251" t="s">
        <v>1287</v>
      </c>
      <c r="G598" s="248"/>
      <c r="H598" s="252">
        <v>1</v>
      </c>
      <c r="I598" s="253"/>
      <c r="J598" s="248"/>
      <c r="K598" s="248"/>
      <c r="L598" s="254"/>
      <c r="M598" s="255"/>
      <c r="N598" s="256"/>
      <c r="O598" s="256"/>
      <c r="P598" s="256"/>
      <c r="Q598" s="256"/>
      <c r="R598" s="256"/>
      <c r="S598" s="256"/>
      <c r="T598" s="25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8" t="s">
        <v>160</v>
      </c>
      <c r="AU598" s="258" t="s">
        <v>89</v>
      </c>
      <c r="AV598" s="13" t="s">
        <v>89</v>
      </c>
      <c r="AW598" s="13" t="s">
        <v>36</v>
      </c>
      <c r="AX598" s="13" t="s">
        <v>21</v>
      </c>
      <c r="AY598" s="258" t="s">
        <v>151</v>
      </c>
    </row>
    <row r="599" spans="1:65" s="2" customFormat="1" ht="24" customHeight="1">
      <c r="A599" s="37"/>
      <c r="B599" s="38"/>
      <c r="C599" s="234" t="s">
        <v>1288</v>
      </c>
      <c r="D599" s="234" t="s">
        <v>153</v>
      </c>
      <c r="E599" s="235" t="s">
        <v>1289</v>
      </c>
      <c r="F599" s="236" t="s">
        <v>1290</v>
      </c>
      <c r="G599" s="237" t="s">
        <v>358</v>
      </c>
      <c r="H599" s="238">
        <v>4</v>
      </c>
      <c r="I599" s="239"/>
      <c r="J599" s="240">
        <f>ROUND(I599*H599,2)</f>
        <v>0</v>
      </c>
      <c r="K599" s="236" t="s">
        <v>1</v>
      </c>
      <c r="L599" s="43"/>
      <c r="M599" s="241" t="s">
        <v>1</v>
      </c>
      <c r="N599" s="242" t="s">
        <v>45</v>
      </c>
      <c r="O599" s="90"/>
      <c r="P599" s="243">
        <f>O599*H599</f>
        <v>0</v>
      </c>
      <c r="Q599" s="243">
        <v>0</v>
      </c>
      <c r="R599" s="243">
        <f>Q599*H599</f>
        <v>0</v>
      </c>
      <c r="S599" s="243">
        <v>0</v>
      </c>
      <c r="T599" s="244">
        <f>S599*H599</f>
        <v>0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245" t="s">
        <v>228</v>
      </c>
      <c r="AT599" s="245" t="s">
        <v>153</v>
      </c>
      <c r="AU599" s="245" t="s">
        <v>89</v>
      </c>
      <c r="AY599" s="16" t="s">
        <v>151</v>
      </c>
      <c r="BE599" s="246">
        <f>IF(N599="základní",J599,0)</f>
        <v>0</v>
      </c>
      <c r="BF599" s="246">
        <f>IF(N599="snížená",J599,0)</f>
        <v>0</v>
      </c>
      <c r="BG599" s="246">
        <f>IF(N599="zákl. přenesená",J599,0)</f>
        <v>0</v>
      </c>
      <c r="BH599" s="246">
        <f>IF(N599="sníž. přenesená",J599,0)</f>
        <v>0</v>
      </c>
      <c r="BI599" s="246">
        <f>IF(N599="nulová",J599,0)</f>
        <v>0</v>
      </c>
      <c r="BJ599" s="16" t="s">
        <v>21</v>
      </c>
      <c r="BK599" s="246">
        <f>ROUND(I599*H599,2)</f>
        <v>0</v>
      </c>
      <c r="BL599" s="16" t="s">
        <v>228</v>
      </c>
      <c r="BM599" s="245" t="s">
        <v>1291</v>
      </c>
    </row>
    <row r="600" spans="1:51" s="13" customFormat="1" ht="12">
      <c r="A600" s="13"/>
      <c r="B600" s="247"/>
      <c r="C600" s="248"/>
      <c r="D600" s="249" t="s">
        <v>160</v>
      </c>
      <c r="E600" s="250" t="s">
        <v>1</v>
      </c>
      <c r="F600" s="251" t="s">
        <v>1292</v>
      </c>
      <c r="G600" s="248"/>
      <c r="H600" s="252">
        <v>4</v>
      </c>
      <c r="I600" s="253"/>
      <c r="J600" s="248"/>
      <c r="K600" s="248"/>
      <c r="L600" s="254"/>
      <c r="M600" s="255"/>
      <c r="N600" s="256"/>
      <c r="O600" s="256"/>
      <c r="P600" s="256"/>
      <c r="Q600" s="256"/>
      <c r="R600" s="256"/>
      <c r="S600" s="256"/>
      <c r="T600" s="257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8" t="s">
        <v>160</v>
      </c>
      <c r="AU600" s="258" t="s">
        <v>89</v>
      </c>
      <c r="AV600" s="13" t="s">
        <v>89</v>
      </c>
      <c r="AW600" s="13" t="s">
        <v>36</v>
      </c>
      <c r="AX600" s="13" t="s">
        <v>21</v>
      </c>
      <c r="AY600" s="258" t="s">
        <v>151</v>
      </c>
    </row>
    <row r="601" spans="1:65" s="2" customFormat="1" ht="36" customHeight="1">
      <c r="A601" s="37"/>
      <c r="B601" s="38"/>
      <c r="C601" s="234" t="s">
        <v>1293</v>
      </c>
      <c r="D601" s="234" t="s">
        <v>153</v>
      </c>
      <c r="E601" s="235" t="s">
        <v>1294</v>
      </c>
      <c r="F601" s="236" t="s">
        <v>1295</v>
      </c>
      <c r="G601" s="237" t="s">
        <v>358</v>
      </c>
      <c r="H601" s="238">
        <v>1</v>
      </c>
      <c r="I601" s="239"/>
      <c r="J601" s="240">
        <f>ROUND(I601*H601,2)</f>
        <v>0</v>
      </c>
      <c r="K601" s="236" t="s">
        <v>1</v>
      </c>
      <c r="L601" s="43"/>
      <c r="M601" s="241" t="s">
        <v>1</v>
      </c>
      <c r="N601" s="242" t="s">
        <v>45</v>
      </c>
      <c r="O601" s="90"/>
      <c r="P601" s="243">
        <f>O601*H601</f>
        <v>0</v>
      </c>
      <c r="Q601" s="243">
        <v>0</v>
      </c>
      <c r="R601" s="243">
        <f>Q601*H601</f>
        <v>0</v>
      </c>
      <c r="S601" s="243">
        <v>0</v>
      </c>
      <c r="T601" s="244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245" t="s">
        <v>228</v>
      </c>
      <c r="AT601" s="245" t="s">
        <v>153</v>
      </c>
      <c r="AU601" s="245" t="s">
        <v>89</v>
      </c>
      <c r="AY601" s="16" t="s">
        <v>151</v>
      </c>
      <c r="BE601" s="246">
        <f>IF(N601="základní",J601,0)</f>
        <v>0</v>
      </c>
      <c r="BF601" s="246">
        <f>IF(N601="snížená",J601,0)</f>
        <v>0</v>
      </c>
      <c r="BG601" s="246">
        <f>IF(N601="zákl. přenesená",J601,0)</f>
        <v>0</v>
      </c>
      <c r="BH601" s="246">
        <f>IF(N601="sníž. přenesená",J601,0)</f>
        <v>0</v>
      </c>
      <c r="BI601" s="246">
        <f>IF(N601="nulová",J601,0)</f>
        <v>0</v>
      </c>
      <c r="BJ601" s="16" t="s">
        <v>21</v>
      </c>
      <c r="BK601" s="246">
        <f>ROUND(I601*H601,2)</f>
        <v>0</v>
      </c>
      <c r="BL601" s="16" t="s">
        <v>228</v>
      </c>
      <c r="BM601" s="245" t="s">
        <v>1296</v>
      </c>
    </row>
    <row r="602" spans="1:51" s="13" customFormat="1" ht="12">
      <c r="A602" s="13"/>
      <c r="B602" s="247"/>
      <c r="C602" s="248"/>
      <c r="D602" s="249" t="s">
        <v>160</v>
      </c>
      <c r="E602" s="250" t="s">
        <v>1</v>
      </c>
      <c r="F602" s="251" t="s">
        <v>1297</v>
      </c>
      <c r="G602" s="248"/>
      <c r="H602" s="252">
        <v>1</v>
      </c>
      <c r="I602" s="253"/>
      <c r="J602" s="248"/>
      <c r="K602" s="248"/>
      <c r="L602" s="254"/>
      <c r="M602" s="255"/>
      <c r="N602" s="256"/>
      <c r="O602" s="256"/>
      <c r="P602" s="256"/>
      <c r="Q602" s="256"/>
      <c r="R602" s="256"/>
      <c r="S602" s="256"/>
      <c r="T602" s="25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8" t="s">
        <v>160</v>
      </c>
      <c r="AU602" s="258" t="s">
        <v>89</v>
      </c>
      <c r="AV602" s="13" t="s">
        <v>89</v>
      </c>
      <c r="AW602" s="13" t="s">
        <v>36</v>
      </c>
      <c r="AX602" s="13" t="s">
        <v>21</v>
      </c>
      <c r="AY602" s="258" t="s">
        <v>151</v>
      </c>
    </row>
    <row r="603" spans="1:65" s="2" customFormat="1" ht="24" customHeight="1">
      <c r="A603" s="37"/>
      <c r="B603" s="38"/>
      <c r="C603" s="234" t="s">
        <v>1298</v>
      </c>
      <c r="D603" s="234" t="s">
        <v>153</v>
      </c>
      <c r="E603" s="235" t="s">
        <v>1299</v>
      </c>
      <c r="F603" s="236" t="s">
        <v>1300</v>
      </c>
      <c r="G603" s="237" t="s">
        <v>358</v>
      </c>
      <c r="H603" s="238">
        <v>8</v>
      </c>
      <c r="I603" s="239"/>
      <c r="J603" s="240">
        <f>ROUND(I603*H603,2)</f>
        <v>0</v>
      </c>
      <c r="K603" s="236" t="s">
        <v>1</v>
      </c>
      <c r="L603" s="43"/>
      <c r="M603" s="241" t="s">
        <v>1</v>
      </c>
      <c r="N603" s="242" t="s">
        <v>45</v>
      </c>
      <c r="O603" s="90"/>
      <c r="P603" s="243">
        <f>O603*H603</f>
        <v>0</v>
      </c>
      <c r="Q603" s="243">
        <v>0</v>
      </c>
      <c r="R603" s="243">
        <f>Q603*H603</f>
        <v>0</v>
      </c>
      <c r="S603" s="243">
        <v>0</v>
      </c>
      <c r="T603" s="244">
        <f>S603*H603</f>
        <v>0</v>
      </c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R603" s="245" t="s">
        <v>228</v>
      </c>
      <c r="AT603" s="245" t="s">
        <v>153</v>
      </c>
      <c r="AU603" s="245" t="s">
        <v>89</v>
      </c>
      <c r="AY603" s="16" t="s">
        <v>151</v>
      </c>
      <c r="BE603" s="246">
        <f>IF(N603="základní",J603,0)</f>
        <v>0</v>
      </c>
      <c r="BF603" s="246">
        <f>IF(N603="snížená",J603,0)</f>
        <v>0</v>
      </c>
      <c r="BG603" s="246">
        <f>IF(N603="zákl. přenesená",J603,0)</f>
        <v>0</v>
      </c>
      <c r="BH603" s="246">
        <f>IF(N603="sníž. přenesená",J603,0)</f>
        <v>0</v>
      </c>
      <c r="BI603" s="246">
        <f>IF(N603="nulová",J603,0)</f>
        <v>0</v>
      </c>
      <c r="BJ603" s="16" t="s">
        <v>21</v>
      </c>
      <c r="BK603" s="246">
        <f>ROUND(I603*H603,2)</f>
        <v>0</v>
      </c>
      <c r="BL603" s="16" t="s">
        <v>228</v>
      </c>
      <c r="BM603" s="245" t="s">
        <v>1301</v>
      </c>
    </row>
    <row r="604" spans="1:51" s="13" customFormat="1" ht="12">
      <c r="A604" s="13"/>
      <c r="B604" s="247"/>
      <c r="C604" s="248"/>
      <c r="D604" s="249" t="s">
        <v>160</v>
      </c>
      <c r="E604" s="250" t="s">
        <v>1</v>
      </c>
      <c r="F604" s="251" t="s">
        <v>1302</v>
      </c>
      <c r="G604" s="248"/>
      <c r="H604" s="252">
        <v>8</v>
      </c>
      <c r="I604" s="253"/>
      <c r="J604" s="248"/>
      <c r="K604" s="248"/>
      <c r="L604" s="254"/>
      <c r="M604" s="255"/>
      <c r="N604" s="256"/>
      <c r="O604" s="256"/>
      <c r="P604" s="256"/>
      <c r="Q604" s="256"/>
      <c r="R604" s="256"/>
      <c r="S604" s="256"/>
      <c r="T604" s="257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8" t="s">
        <v>160</v>
      </c>
      <c r="AU604" s="258" t="s">
        <v>89</v>
      </c>
      <c r="AV604" s="13" t="s">
        <v>89</v>
      </c>
      <c r="AW604" s="13" t="s">
        <v>36</v>
      </c>
      <c r="AX604" s="13" t="s">
        <v>21</v>
      </c>
      <c r="AY604" s="258" t="s">
        <v>151</v>
      </c>
    </row>
    <row r="605" spans="1:65" s="2" customFormat="1" ht="24" customHeight="1">
      <c r="A605" s="37"/>
      <c r="B605" s="38"/>
      <c r="C605" s="234" t="s">
        <v>1303</v>
      </c>
      <c r="D605" s="234" t="s">
        <v>153</v>
      </c>
      <c r="E605" s="235" t="s">
        <v>1304</v>
      </c>
      <c r="F605" s="236" t="s">
        <v>1305</v>
      </c>
      <c r="G605" s="237" t="s">
        <v>358</v>
      </c>
      <c r="H605" s="238">
        <v>1</v>
      </c>
      <c r="I605" s="239"/>
      <c r="J605" s="240">
        <f>ROUND(I605*H605,2)</f>
        <v>0</v>
      </c>
      <c r="K605" s="236" t="s">
        <v>1</v>
      </c>
      <c r="L605" s="43"/>
      <c r="M605" s="241" t="s">
        <v>1</v>
      </c>
      <c r="N605" s="242" t="s">
        <v>45</v>
      </c>
      <c r="O605" s="90"/>
      <c r="P605" s="243">
        <f>O605*H605</f>
        <v>0</v>
      </c>
      <c r="Q605" s="243">
        <v>0</v>
      </c>
      <c r="R605" s="243">
        <f>Q605*H605</f>
        <v>0</v>
      </c>
      <c r="S605" s="243">
        <v>0</v>
      </c>
      <c r="T605" s="244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45" t="s">
        <v>228</v>
      </c>
      <c r="AT605" s="245" t="s">
        <v>153</v>
      </c>
      <c r="AU605" s="245" t="s">
        <v>89</v>
      </c>
      <c r="AY605" s="16" t="s">
        <v>151</v>
      </c>
      <c r="BE605" s="246">
        <f>IF(N605="základní",J605,0)</f>
        <v>0</v>
      </c>
      <c r="BF605" s="246">
        <f>IF(N605="snížená",J605,0)</f>
        <v>0</v>
      </c>
      <c r="BG605" s="246">
        <f>IF(N605="zákl. přenesená",J605,0)</f>
        <v>0</v>
      </c>
      <c r="BH605" s="246">
        <f>IF(N605="sníž. přenesená",J605,0)</f>
        <v>0</v>
      </c>
      <c r="BI605" s="246">
        <f>IF(N605="nulová",J605,0)</f>
        <v>0</v>
      </c>
      <c r="BJ605" s="16" t="s">
        <v>21</v>
      </c>
      <c r="BK605" s="246">
        <f>ROUND(I605*H605,2)</f>
        <v>0</v>
      </c>
      <c r="BL605" s="16" t="s">
        <v>228</v>
      </c>
      <c r="BM605" s="245" t="s">
        <v>1306</v>
      </c>
    </row>
    <row r="606" spans="1:51" s="13" customFormat="1" ht="12">
      <c r="A606" s="13"/>
      <c r="B606" s="247"/>
      <c r="C606" s="248"/>
      <c r="D606" s="249" t="s">
        <v>160</v>
      </c>
      <c r="E606" s="250" t="s">
        <v>1</v>
      </c>
      <c r="F606" s="251" t="s">
        <v>1307</v>
      </c>
      <c r="G606" s="248"/>
      <c r="H606" s="252">
        <v>1</v>
      </c>
      <c r="I606" s="253"/>
      <c r="J606" s="248"/>
      <c r="K606" s="248"/>
      <c r="L606" s="254"/>
      <c r="M606" s="255"/>
      <c r="N606" s="256"/>
      <c r="O606" s="256"/>
      <c r="P606" s="256"/>
      <c r="Q606" s="256"/>
      <c r="R606" s="256"/>
      <c r="S606" s="256"/>
      <c r="T606" s="25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8" t="s">
        <v>160</v>
      </c>
      <c r="AU606" s="258" t="s">
        <v>89</v>
      </c>
      <c r="AV606" s="13" t="s">
        <v>89</v>
      </c>
      <c r="AW606" s="13" t="s">
        <v>36</v>
      </c>
      <c r="AX606" s="13" t="s">
        <v>21</v>
      </c>
      <c r="AY606" s="258" t="s">
        <v>151</v>
      </c>
    </row>
    <row r="607" spans="1:65" s="2" customFormat="1" ht="24" customHeight="1">
      <c r="A607" s="37"/>
      <c r="B607" s="38"/>
      <c r="C607" s="234" t="s">
        <v>1308</v>
      </c>
      <c r="D607" s="234" t="s">
        <v>153</v>
      </c>
      <c r="E607" s="235" t="s">
        <v>1309</v>
      </c>
      <c r="F607" s="236" t="s">
        <v>1310</v>
      </c>
      <c r="G607" s="237" t="s">
        <v>358</v>
      </c>
      <c r="H607" s="238">
        <v>4</v>
      </c>
      <c r="I607" s="239"/>
      <c r="J607" s="240">
        <f>ROUND(I607*H607,2)</f>
        <v>0</v>
      </c>
      <c r="K607" s="236" t="s">
        <v>1</v>
      </c>
      <c r="L607" s="43"/>
      <c r="M607" s="241" t="s">
        <v>1</v>
      </c>
      <c r="N607" s="242" t="s">
        <v>45</v>
      </c>
      <c r="O607" s="90"/>
      <c r="P607" s="243">
        <f>O607*H607</f>
        <v>0</v>
      </c>
      <c r="Q607" s="243">
        <v>0</v>
      </c>
      <c r="R607" s="243">
        <f>Q607*H607</f>
        <v>0</v>
      </c>
      <c r="S607" s="243">
        <v>0</v>
      </c>
      <c r="T607" s="244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245" t="s">
        <v>228</v>
      </c>
      <c r="AT607" s="245" t="s">
        <v>153</v>
      </c>
      <c r="AU607" s="245" t="s">
        <v>89</v>
      </c>
      <c r="AY607" s="16" t="s">
        <v>151</v>
      </c>
      <c r="BE607" s="246">
        <f>IF(N607="základní",J607,0)</f>
        <v>0</v>
      </c>
      <c r="BF607" s="246">
        <f>IF(N607="snížená",J607,0)</f>
        <v>0</v>
      </c>
      <c r="BG607" s="246">
        <f>IF(N607="zákl. přenesená",J607,0)</f>
        <v>0</v>
      </c>
      <c r="BH607" s="246">
        <f>IF(N607="sníž. přenesená",J607,0)</f>
        <v>0</v>
      </c>
      <c r="BI607" s="246">
        <f>IF(N607="nulová",J607,0)</f>
        <v>0</v>
      </c>
      <c r="BJ607" s="16" t="s">
        <v>21</v>
      </c>
      <c r="BK607" s="246">
        <f>ROUND(I607*H607,2)</f>
        <v>0</v>
      </c>
      <c r="BL607" s="16" t="s">
        <v>228</v>
      </c>
      <c r="BM607" s="245" t="s">
        <v>1311</v>
      </c>
    </row>
    <row r="608" spans="1:51" s="13" customFormat="1" ht="12">
      <c r="A608" s="13"/>
      <c r="B608" s="247"/>
      <c r="C608" s="248"/>
      <c r="D608" s="249" t="s">
        <v>160</v>
      </c>
      <c r="E608" s="250" t="s">
        <v>1</v>
      </c>
      <c r="F608" s="251" t="s">
        <v>1312</v>
      </c>
      <c r="G608" s="248"/>
      <c r="H608" s="252">
        <v>4</v>
      </c>
      <c r="I608" s="253"/>
      <c r="J608" s="248"/>
      <c r="K608" s="248"/>
      <c r="L608" s="254"/>
      <c r="M608" s="255"/>
      <c r="N608" s="256"/>
      <c r="O608" s="256"/>
      <c r="P608" s="256"/>
      <c r="Q608" s="256"/>
      <c r="R608" s="256"/>
      <c r="S608" s="256"/>
      <c r="T608" s="257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8" t="s">
        <v>160</v>
      </c>
      <c r="AU608" s="258" t="s">
        <v>89</v>
      </c>
      <c r="AV608" s="13" t="s">
        <v>89</v>
      </c>
      <c r="AW608" s="13" t="s">
        <v>36</v>
      </c>
      <c r="AX608" s="13" t="s">
        <v>21</v>
      </c>
      <c r="AY608" s="258" t="s">
        <v>151</v>
      </c>
    </row>
    <row r="609" spans="1:65" s="2" customFormat="1" ht="24" customHeight="1">
      <c r="A609" s="37"/>
      <c r="B609" s="38"/>
      <c r="C609" s="234" t="s">
        <v>1313</v>
      </c>
      <c r="D609" s="234" t="s">
        <v>153</v>
      </c>
      <c r="E609" s="235" t="s">
        <v>1314</v>
      </c>
      <c r="F609" s="236" t="s">
        <v>1315</v>
      </c>
      <c r="G609" s="237" t="s">
        <v>823</v>
      </c>
      <c r="H609" s="280"/>
      <c r="I609" s="239"/>
      <c r="J609" s="240">
        <f>ROUND(I609*H609,2)</f>
        <v>0</v>
      </c>
      <c r="K609" s="236" t="s">
        <v>157</v>
      </c>
      <c r="L609" s="43"/>
      <c r="M609" s="241" t="s">
        <v>1</v>
      </c>
      <c r="N609" s="242" t="s">
        <v>45</v>
      </c>
      <c r="O609" s="90"/>
      <c r="P609" s="243">
        <f>O609*H609</f>
        <v>0</v>
      </c>
      <c r="Q609" s="243">
        <v>0</v>
      </c>
      <c r="R609" s="243">
        <f>Q609*H609</f>
        <v>0</v>
      </c>
      <c r="S609" s="243">
        <v>0</v>
      </c>
      <c r="T609" s="244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245" t="s">
        <v>228</v>
      </c>
      <c r="AT609" s="245" t="s">
        <v>153</v>
      </c>
      <c r="AU609" s="245" t="s">
        <v>89</v>
      </c>
      <c r="AY609" s="16" t="s">
        <v>151</v>
      </c>
      <c r="BE609" s="246">
        <f>IF(N609="základní",J609,0)</f>
        <v>0</v>
      </c>
      <c r="BF609" s="246">
        <f>IF(N609="snížená",J609,0)</f>
        <v>0</v>
      </c>
      <c r="BG609" s="246">
        <f>IF(N609="zákl. přenesená",J609,0)</f>
        <v>0</v>
      </c>
      <c r="BH609" s="246">
        <f>IF(N609="sníž. přenesená",J609,0)</f>
        <v>0</v>
      </c>
      <c r="BI609" s="246">
        <f>IF(N609="nulová",J609,0)</f>
        <v>0</v>
      </c>
      <c r="BJ609" s="16" t="s">
        <v>21</v>
      </c>
      <c r="BK609" s="246">
        <f>ROUND(I609*H609,2)</f>
        <v>0</v>
      </c>
      <c r="BL609" s="16" t="s">
        <v>228</v>
      </c>
      <c r="BM609" s="245" t="s">
        <v>1316</v>
      </c>
    </row>
    <row r="610" spans="1:63" s="12" customFormat="1" ht="22.8" customHeight="1">
      <c r="A610" s="12"/>
      <c r="B610" s="218"/>
      <c r="C610" s="219"/>
      <c r="D610" s="220" t="s">
        <v>79</v>
      </c>
      <c r="E610" s="232" t="s">
        <v>1317</v>
      </c>
      <c r="F610" s="232" t="s">
        <v>1318</v>
      </c>
      <c r="G610" s="219"/>
      <c r="H610" s="219"/>
      <c r="I610" s="222"/>
      <c r="J610" s="233">
        <f>BK610</f>
        <v>0</v>
      </c>
      <c r="K610" s="219"/>
      <c r="L610" s="224"/>
      <c r="M610" s="225"/>
      <c r="N610" s="226"/>
      <c r="O610" s="226"/>
      <c r="P610" s="227">
        <f>SUM(P611:P648)</f>
        <v>0</v>
      </c>
      <c r="Q610" s="226"/>
      <c r="R610" s="227">
        <f>SUM(R611:R648)</f>
        <v>0</v>
      </c>
      <c r="S610" s="226"/>
      <c r="T610" s="228">
        <f>SUM(T611:T648)</f>
        <v>8.789629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29" t="s">
        <v>89</v>
      </c>
      <c r="AT610" s="230" t="s">
        <v>79</v>
      </c>
      <c r="AU610" s="230" t="s">
        <v>21</v>
      </c>
      <c r="AY610" s="229" t="s">
        <v>151</v>
      </c>
      <c r="BK610" s="231">
        <f>SUM(BK611:BK648)</f>
        <v>0</v>
      </c>
    </row>
    <row r="611" spans="1:65" s="2" customFormat="1" ht="16.5" customHeight="1">
      <c r="A611" s="37"/>
      <c r="B611" s="38"/>
      <c r="C611" s="234" t="s">
        <v>1319</v>
      </c>
      <c r="D611" s="234" t="s">
        <v>153</v>
      </c>
      <c r="E611" s="235" t="s">
        <v>1320</v>
      </c>
      <c r="F611" s="236" t="s">
        <v>1321</v>
      </c>
      <c r="G611" s="237" t="s">
        <v>1322</v>
      </c>
      <c r="H611" s="238">
        <v>4.5</v>
      </c>
      <c r="I611" s="239"/>
      <c r="J611" s="240">
        <f>ROUND(I611*H611,2)</f>
        <v>0</v>
      </c>
      <c r="K611" s="236" t="s">
        <v>1</v>
      </c>
      <c r="L611" s="43"/>
      <c r="M611" s="241" t="s">
        <v>1</v>
      </c>
      <c r="N611" s="242" t="s">
        <v>45</v>
      </c>
      <c r="O611" s="90"/>
      <c r="P611" s="243">
        <f>O611*H611</f>
        <v>0</v>
      </c>
      <c r="Q611" s="243">
        <v>0</v>
      </c>
      <c r="R611" s="243">
        <f>Q611*H611</f>
        <v>0</v>
      </c>
      <c r="S611" s="243">
        <v>0</v>
      </c>
      <c r="T611" s="244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45" t="s">
        <v>228</v>
      </c>
      <c r="AT611" s="245" t="s">
        <v>153</v>
      </c>
      <c r="AU611" s="245" t="s">
        <v>89</v>
      </c>
      <c r="AY611" s="16" t="s">
        <v>151</v>
      </c>
      <c r="BE611" s="246">
        <f>IF(N611="základní",J611,0)</f>
        <v>0</v>
      </c>
      <c r="BF611" s="246">
        <f>IF(N611="snížená",J611,0)</f>
        <v>0</v>
      </c>
      <c r="BG611" s="246">
        <f>IF(N611="zákl. přenesená",J611,0)</f>
        <v>0</v>
      </c>
      <c r="BH611" s="246">
        <f>IF(N611="sníž. přenesená",J611,0)</f>
        <v>0</v>
      </c>
      <c r="BI611" s="246">
        <f>IF(N611="nulová",J611,0)</f>
        <v>0</v>
      </c>
      <c r="BJ611" s="16" t="s">
        <v>21</v>
      </c>
      <c r="BK611" s="246">
        <f>ROUND(I611*H611,2)</f>
        <v>0</v>
      </c>
      <c r="BL611" s="16" t="s">
        <v>228</v>
      </c>
      <c r="BM611" s="245" t="s">
        <v>1323</v>
      </c>
    </row>
    <row r="612" spans="1:51" s="13" customFormat="1" ht="12">
      <c r="A612" s="13"/>
      <c r="B612" s="247"/>
      <c r="C612" s="248"/>
      <c r="D612" s="249" t="s">
        <v>160</v>
      </c>
      <c r="E612" s="250" t="s">
        <v>1</v>
      </c>
      <c r="F612" s="251" t="s">
        <v>1324</v>
      </c>
      <c r="G612" s="248"/>
      <c r="H612" s="252">
        <v>4.5</v>
      </c>
      <c r="I612" s="253"/>
      <c r="J612" s="248"/>
      <c r="K612" s="248"/>
      <c r="L612" s="254"/>
      <c r="M612" s="255"/>
      <c r="N612" s="256"/>
      <c r="O612" s="256"/>
      <c r="P612" s="256"/>
      <c r="Q612" s="256"/>
      <c r="R612" s="256"/>
      <c r="S612" s="256"/>
      <c r="T612" s="257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8" t="s">
        <v>160</v>
      </c>
      <c r="AU612" s="258" t="s">
        <v>89</v>
      </c>
      <c r="AV612" s="13" t="s">
        <v>89</v>
      </c>
      <c r="AW612" s="13" t="s">
        <v>36</v>
      </c>
      <c r="AX612" s="13" t="s">
        <v>21</v>
      </c>
      <c r="AY612" s="258" t="s">
        <v>151</v>
      </c>
    </row>
    <row r="613" spans="1:65" s="2" customFormat="1" ht="36" customHeight="1">
      <c r="A613" s="37"/>
      <c r="B613" s="38"/>
      <c r="C613" s="234" t="s">
        <v>1325</v>
      </c>
      <c r="D613" s="234" t="s">
        <v>153</v>
      </c>
      <c r="E613" s="235" t="s">
        <v>1326</v>
      </c>
      <c r="F613" s="236" t="s">
        <v>1327</v>
      </c>
      <c r="G613" s="237" t="s">
        <v>1322</v>
      </c>
      <c r="H613" s="238">
        <v>3.7</v>
      </c>
      <c r="I613" s="239"/>
      <c r="J613" s="240">
        <f>ROUND(I613*H613,2)</f>
        <v>0</v>
      </c>
      <c r="K613" s="236" t="s">
        <v>1</v>
      </c>
      <c r="L613" s="43"/>
      <c r="M613" s="241" t="s">
        <v>1</v>
      </c>
      <c r="N613" s="242" t="s">
        <v>45</v>
      </c>
      <c r="O613" s="90"/>
      <c r="P613" s="243">
        <f>O613*H613</f>
        <v>0</v>
      </c>
      <c r="Q613" s="243">
        <v>0</v>
      </c>
      <c r="R613" s="243">
        <f>Q613*H613</f>
        <v>0</v>
      </c>
      <c r="S613" s="243">
        <v>0</v>
      </c>
      <c r="T613" s="244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245" t="s">
        <v>228</v>
      </c>
      <c r="AT613" s="245" t="s">
        <v>153</v>
      </c>
      <c r="AU613" s="245" t="s">
        <v>89</v>
      </c>
      <c r="AY613" s="16" t="s">
        <v>151</v>
      </c>
      <c r="BE613" s="246">
        <f>IF(N613="základní",J613,0)</f>
        <v>0</v>
      </c>
      <c r="BF613" s="246">
        <f>IF(N613="snížená",J613,0)</f>
        <v>0</v>
      </c>
      <c r="BG613" s="246">
        <f>IF(N613="zákl. přenesená",J613,0)</f>
        <v>0</v>
      </c>
      <c r="BH613" s="246">
        <f>IF(N613="sníž. přenesená",J613,0)</f>
        <v>0</v>
      </c>
      <c r="BI613" s="246">
        <f>IF(N613="nulová",J613,0)</f>
        <v>0</v>
      </c>
      <c r="BJ613" s="16" t="s">
        <v>21</v>
      </c>
      <c r="BK613" s="246">
        <f>ROUND(I613*H613,2)</f>
        <v>0</v>
      </c>
      <c r="BL613" s="16" t="s">
        <v>228</v>
      </c>
      <c r="BM613" s="245" t="s">
        <v>1328</v>
      </c>
    </row>
    <row r="614" spans="1:51" s="13" customFormat="1" ht="12">
      <c r="A614" s="13"/>
      <c r="B614" s="247"/>
      <c r="C614" s="248"/>
      <c r="D614" s="249" t="s">
        <v>160</v>
      </c>
      <c r="E614" s="250" t="s">
        <v>1</v>
      </c>
      <c r="F614" s="251" t="s">
        <v>1329</v>
      </c>
      <c r="G614" s="248"/>
      <c r="H614" s="252">
        <v>3.7</v>
      </c>
      <c r="I614" s="253"/>
      <c r="J614" s="248"/>
      <c r="K614" s="248"/>
      <c r="L614" s="254"/>
      <c r="M614" s="255"/>
      <c r="N614" s="256"/>
      <c r="O614" s="256"/>
      <c r="P614" s="256"/>
      <c r="Q614" s="256"/>
      <c r="R614" s="256"/>
      <c r="S614" s="256"/>
      <c r="T614" s="25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8" t="s">
        <v>160</v>
      </c>
      <c r="AU614" s="258" t="s">
        <v>89</v>
      </c>
      <c r="AV614" s="13" t="s">
        <v>89</v>
      </c>
      <c r="AW614" s="13" t="s">
        <v>36</v>
      </c>
      <c r="AX614" s="13" t="s">
        <v>21</v>
      </c>
      <c r="AY614" s="258" t="s">
        <v>151</v>
      </c>
    </row>
    <row r="615" spans="1:65" s="2" customFormat="1" ht="24" customHeight="1">
      <c r="A615" s="37"/>
      <c r="B615" s="38"/>
      <c r="C615" s="234" t="s">
        <v>1330</v>
      </c>
      <c r="D615" s="234" t="s">
        <v>153</v>
      </c>
      <c r="E615" s="235" t="s">
        <v>1331</v>
      </c>
      <c r="F615" s="236" t="s">
        <v>1332</v>
      </c>
      <c r="G615" s="237" t="s">
        <v>1333</v>
      </c>
      <c r="H615" s="238">
        <v>85</v>
      </c>
      <c r="I615" s="239"/>
      <c r="J615" s="240">
        <f>ROUND(I615*H615,2)</f>
        <v>0</v>
      </c>
      <c r="K615" s="236" t="s">
        <v>1</v>
      </c>
      <c r="L615" s="43"/>
      <c r="M615" s="241" t="s">
        <v>1</v>
      </c>
      <c r="N615" s="242" t="s">
        <v>45</v>
      </c>
      <c r="O615" s="90"/>
      <c r="P615" s="243">
        <f>O615*H615</f>
        <v>0</v>
      </c>
      <c r="Q615" s="243">
        <v>0</v>
      </c>
      <c r="R615" s="243">
        <f>Q615*H615</f>
        <v>0</v>
      </c>
      <c r="S615" s="243">
        <v>0</v>
      </c>
      <c r="T615" s="244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45" t="s">
        <v>228</v>
      </c>
      <c r="AT615" s="245" t="s">
        <v>153</v>
      </c>
      <c r="AU615" s="245" t="s">
        <v>89</v>
      </c>
      <c r="AY615" s="16" t="s">
        <v>151</v>
      </c>
      <c r="BE615" s="246">
        <f>IF(N615="základní",J615,0)</f>
        <v>0</v>
      </c>
      <c r="BF615" s="246">
        <f>IF(N615="snížená",J615,0)</f>
        <v>0</v>
      </c>
      <c r="BG615" s="246">
        <f>IF(N615="zákl. přenesená",J615,0)</f>
        <v>0</v>
      </c>
      <c r="BH615" s="246">
        <f>IF(N615="sníž. přenesená",J615,0)</f>
        <v>0</v>
      </c>
      <c r="BI615" s="246">
        <f>IF(N615="nulová",J615,0)</f>
        <v>0</v>
      </c>
      <c r="BJ615" s="16" t="s">
        <v>21</v>
      </c>
      <c r="BK615" s="246">
        <f>ROUND(I615*H615,2)</f>
        <v>0</v>
      </c>
      <c r="BL615" s="16" t="s">
        <v>228</v>
      </c>
      <c r="BM615" s="245" t="s">
        <v>1334</v>
      </c>
    </row>
    <row r="616" spans="1:51" s="13" customFormat="1" ht="12">
      <c r="A616" s="13"/>
      <c r="B616" s="247"/>
      <c r="C616" s="248"/>
      <c r="D616" s="249" t="s">
        <v>160</v>
      </c>
      <c r="E616" s="250" t="s">
        <v>1</v>
      </c>
      <c r="F616" s="251" t="s">
        <v>1335</v>
      </c>
      <c r="G616" s="248"/>
      <c r="H616" s="252">
        <v>85</v>
      </c>
      <c r="I616" s="253"/>
      <c r="J616" s="248"/>
      <c r="K616" s="248"/>
      <c r="L616" s="254"/>
      <c r="M616" s="255"/>
      <c r="N616" s="256"/>
      <c r="O616" s="256"/>
      <c r="P616" s="256"/>
      <c r="Q616" s="256"/>
      <c r="R616" s="256"/>
      <c r="S616" s="256"/>
      <c r="T616" s="257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8" t="s">
        <v>160</v>
      </c>
      <c r="AU616" s="258" t="s">
        <v>89</v>
      </c>
      <c r="AV616" s="13" t="s">
        <v>89</v>
      </c>
      <c r="AW616" s="13" t="s">
        <v>36</v>
      </c>
      <c r="AX616" s="13" t="s">
        <v>21</v>
      </c>
      <c r="AY616" s="258" t="s">
        <v>151</v>
      </c>
    </row>
    <row r="617" spans="1:65" s="2" customFormat="1" ht="24" customHeight="1">
      <c r="A617" s="37"/>
      <c r="B617" s="38"/>
      <c r="C617" s="234" t="s">
        <v>1336</v>
      </c>
      <c r="D617" s="234" t="s">
        <v>153</v>
      </c>
      <c r="E617" s="235" t="s">
        <v>1337</v>
      </c>
      <c r="F617" s="236" t="s">
        <v>1338</v>
      </c>
      <c r="G617" s="237" t="s">
        <v>1333</v>
      </c>
      <c r="H617" s="238">
        <v>126</v>
      </c>
      <c r="I617" s="239"/>
      <c r="J617" s="240">
        <f>ROUND(I617*H617,2)</f>
        <v>0</v>
      </c>
      <c r="K617" s="236" t="s">
        <v>1</v>
      </c>
      <c r="L617" s="43"/>
      <c r="M617" s="241" t="s">
        <v>1</v>
      </c>
      <c r="N617" s="242" t="s">
        <v>45</v>
      </c>
      <c r="O617" s="90"/>
      <c r="P617" s="243">
        <f>O617*H617</f>
        <v>0</v>
      </c>
      <c r="Q617" s="243">
        <v>0</v>
      </c>
      <c r="R617" s="243">
        <f>Q617*H617</f>
        <v>0</v>
      </c>
      <c r="S617" s="243">
        <v>0</v>
      </c>
      <c r="T617" s="244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45" t="s">
        <v>228</v>
      </c>
      <c r="AT617" s="245" t="s">
        <v>153</v>
      </c>
      <c r="AU617" s="245" t="s">
        <v>89</v>
      </c>
      <c r="AY617" s="16" t="s">
        <v>151</v>
      </c>
      <c r="BE617" s="246">
        <f>IF(N617="základní",J617,0)</f>
        <v>0</v>
      </c>
      <c r="BF617" s="246">
        <f>IF(N617="snížená",J617,0)</f>
        <v>0</v>
      </c>
      <c r="BG617" s="246">
        <f>IF(N617="zákl. přenesená",J617,0)</f>
        <v>0</v>
      </c>
      <c r="BH617" s="246">
        <f>IF(N617="sníž. přenesená",J617,0)</f>
        <v>0</v>
      </c>
      <c r="BI617" s="246">
        <f>IF(N617="nulová",J617,0)</f>
        <v>0</v>
      </c>
      <c r="BJ617" s="16" t="s">
        <v>21</v>
      </c>
      <c r="BK617" s="246">
        <f>ROUND(I617*H617,2)</f>
        <v>0</v>
      </c>
      <c r="BL617" s="16" t="s">
        <v>228</v>
      </c>
      <c r="BM617" s="245" t="s">
        <v>1339</v>
      </c>
    </row>
    <row r="618" spans="1:51" s="13" customFormat="1" ht="12">
      <c r="A618" s="13"/>
      <c r="B618" s="247"/>
      <c r="C618" s="248"/>
      <c r="D618" s="249" t="s">
        <v>160</v>
      </c>
      <c r="E618" s="250" t="s">
        <v>1</v>
      </c>
      <c r="F618" s="251" t="s">
        <v>1340</v>
      </c>
      <c r="G618" s="248"/>
      <c r="H618" s="252">
        <v>126</v>
      </c>
      <c r="I618" s="253"/>
      <c r="J618" s="248"/>
      <c r="K618" s="248"/>
      <c r="L618" s="254"/>
      <c r="M618" s="255"/>
      <c r="N618" s="256"/>
      <c r="O618" s="256"/>
      <c r="P618" s="256"/>
      <c r="Q618" s="256"/>
      <c r="R618" s="256"/>
      <c r="S618" s="256"/>
      <c r="T618" s="257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8" t="s">
        <v>160</v>
      </c>
      <c r="AU618" s="258" t="s">
        <v>89</v>
      </c>
      <c r="AV618" s="13" t="s">
        <v>89</v>
      </c>
      <c r="AW618" s="13" t="s">
        <v>36</v>
      </c>
      <c r="AX618" s="13" t="s">
        <v>21</v>
      </c>
      <c r="AY618" s="258" t="s">
        <v>151</v>
      </c>
    </row>
    <row r="619" spans="1:65" s="2" customFormat="1" ht="16.5" customHeight="1">
      <c r="A619" s="37"/>
      <c r="B619" s="38"/>
      <c r="C619" s="234" t="s">
        <v>1341</v>
      </c>
      <c r="D619" s="234" t="s">
        <v>153</v>
      </c>
      <c r="E619" s="235" t="s">
        <v>1342</v>
      </c>
      <c r="F619" s="236" t="s">
        <v>1343</v>
      </c>
      <c r="G619" s="237" t="s">
        <v>1333</v>
      </c>
      <c r="H619" s="238">
        <v>22</v>
      </c>
      <c r="I619" s="239"/>
      <c r="J619" s="240">
        <f>ROUND(I619*H619,2)</f>
        <v>0</v>
      </c>
      <c r="K619" s="236" t="s">
        <v>1</v>
      </c>
      <c r="L619" s="43"/>
      <c r="M619" s="241" t="s">
        <v>1</v>
      </c>
      <c r="N619" s="242" t="s">
        <v>45</v>
      </c>
      <c r="O619" s="90"/>
      <c r="P619" s="243">
        <f>O619*H619</f>
        <v>0</v>
      </c>
      <c r="Q619" s="243">
        <v>0</v>
      </c>
      <c r="R619" s="243">
        <f>Q619*H619</f>
        <v>0</v>
      </c>
      <c r="S619" s="243">
        <v>0</v>
      </c>
      <c r="T619" s="244">
        <f>S619*H619</f>
        <v>0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R619" s="245" t="s">
        <v>228</v>
      </c>
      <c r="AT619" s="245" t="s">
        <v>153</v>
      </c>
      <c r="AU619" s="245" t="s">
        <v>89</v>
      </c>
      <c r="AY619" s="16" t="s">
        <v>151</v>
      </c>
      <c r="BE619" s="246">
        <f>IF(N619="základní",J619,0)</f>
        <v>0</v>
      </c>
      <c r="BF619" s="246">
        <f>IF(N619="snížená",J619,0)</f>
        <v>0</v>
      </c>
      <c r="BG619" s="246">
        <f>IF(N619="zákl. přenesená",J619,0)</f>
        <v>0</v>
      </c>
      <c r="BH619" s="246">
        <f>IF(N619="sníž. přenesená",J619,0)</f>
        <v>0</v>
      </c>
      <c r="BI619" s="246">
        <f>IF(N619="nulová",J619,0)</f>
        <v>0</v>
      </c>
      <c r="BJ619" s="16" t="s">
        <v>21</v>
      </c>
      <c r="BK619" s="246">
        <f>ROUND(I619*H619,2)</f>
        <v>0</v>
      </c>
      <c r="BL619" s="16" t="s">
        <v>228</v>
      </c>
      <c r="BM619" s="245" t="s">
        <v>1344</v>
      </c>
    </row>
    <row r="620" spans="1:51" s="13" customFormat="1" ht="12">
      <c r="A620" s="13"/>
      <c r="B620" s="247"/>
      <c r="C620" s="248"/>
      <c r="D620" s="249" t="s">
        <v>160</v>
      </c>
      <c r="E620" s="250" t="s">
        <v>1</v>
      </c>
      <c r="F620" s="251" t="s">
        <v>1345</v>
      </c>
      <c r="G620" s="248"/>
      <c r="H620" s="252">
        <v>22</v>
      </c>
      <c r="I620" s="253"/>
      <c r="J620" s="248"/>
      <c r="K620" s="248"/>
      <c r="L620" s="254"/>
      <c r="M620" s="255"/>
      <c r="N620" s="256"/>
      <c r="O620" s="256"/>
      <c r="P620" s="256"/>
      <c r="Q620" s="256"/>
      <c r="R620" s="256"/>
      <c r="S620" s="256"/>
      <c r="T620" s="25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8" t="s">
        <v>160</v>
      </c>
      <c r="AU620" s="258" t="s">
        <v>89</v>
      </c>
      <c r="AV620" s="13" t="s">
        <v>89</v>
      </c>
      <c r="AW620" s="13" t="s">
        <v>36</v>
      </c>
      <c r="AX620" s="13" t="s">
        <v>21</v>
      </c>
      <c r="AY620" s="258" t="s">
        <v>151</v>
      </c>
    </row>
    <row r="621" spans="1:65" s="2" customFormat="1" ht="24" customHeight="1">
      <c r="A621" s="37"/>
      <c r="B621" s="38"/>
      <c r="C621" s="234" t="s">
        <v>1346</v>
      </c>
      <c r="D621" s="234" t="s">
        <v>153</v>
      </c>
      <c r="E621" s="235" t="s">
        <v>1347</v>
      </c>
      <c r="F621" s="236" t="s">
        <v>1348</v>
      </c>
      <c r="G621" s="237" t="s">
        <v>1333</v>
      </c>
      <c r="H621" s="238">
        <v>105</v>
      </c>
      <c r="I621" s="239"/>
      <c r="J621" s="240">
        <f>ROUND(I621*H621,2)</f>
        <v>0</v>
      </c>
      <c r="K621" s="236" t="s">
        <v>1</v>
      </c>
      <c r="L621" s="43"/>
      <c r="M621" s="241" t="s">
        <v>1</v>
      </c>
      <c r="N621" s="242" t="s">
        <v>45</v>
      </c>
      <c r="O621" s="90"/>
      <c r="P621" s="243">
        <f>O621*H621</f>
        <v>0</v>
      </c>
      <c r="Q621" s="243">
        <v>0</v>
      </c>
      <c r="R621" s="243">
        <f>Q621*H621</f>
        <v>0</v>
      </c>
      <c r="S621" s="243">
        <v>0</v>
      </c>
      <c r="T621" s="244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45" t="s">
        <v>228</v>
      </c>
      <c r="AT621" s="245" t="s">
        <v>153</v>
      </c>
      <c r="AU621" s="245" t="s">
        <v>89</v>
      </c>
      <c r="AY621" s="16" t="s">
        <v>151</v>
      </c>
      <c r="BE621" s="246">
        <f>IF(N621="základní",J621,0)</f>
        <v>0</v>
      </c>
      <c r="BF621" s="246">
        <f>IF(N621="snížená",J621,0)</f>
        <v>0</v>
      </c>
      <c r="BG621" s="246">
        <f>IF(N621="zákl. přenesená",J621,0)</f>
        <v>0</v>
      </c>
      <c r="BH621" s="246">
        <f>IF(N621="sníž. přenesená",J621,0)</f>
        <v>0</v>
      </c>
      <c r="BI621" s="246">
        <f>IF(N621="nulová",J621,0)</f>
        <v>0</v>
      </c>
      <c r="BJ621" s="16" t="s">
        <v>21</v>
      </c>
      <c r="BK621" s="246">
        <f>ROUND(I621*H621,2)</f>
        <v>0</v>
      </c>
      <c r="BL621" s="16" t="s">
        <v>228</v>
      </c>
      <c r="BM621" s="245" t="s">
        <v>1349</v>
      </c>
    </row>
    <row r="622" spans="1:51" s="13" customFormat="1" ht="12">
      <c r="A622" s="13"/>
      <c r="B622" s="247"/>
      <c r="C622" s="248"/>
      <c r="D622" s="249" t="s">
        <v>160</v>
      </c>
      <c r="E622" s="250" t="s">
        <v>1</v>
      </c>
      <c r="F622" s="251" t="s">
        <v>1350</v>
      </c>
      <c r="G622" s="248"/>
      <c r="H622" s="252">
        <v>105</v>
      </c>
      <c r="I622" s="253"/>
      <c r="J622" s="248"/>
      <c r="K622" s="248"/>
      <c r="L622" s="254"/>
      <c r="M622" s="255"/>
      <c r="N622" s="256"/>
      <c r="O622" s="256"/>
      <c r="P622" s="256"/>
      <c r="Q622" s="256"/>
      <c r="R622" s="256"/>
      <c r="S622" s="256"/>
      <c r="T622" s="257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8" t="s">
        <v>160</v>
      </c>
      <c r="AU622" s="258" t="s">
        <v>89</v>
      </c>
      <c r="AV622" s="13" t="s">
        <v>89</v>
      </c>
      <c r="AW622" s="13" t="s">
        <v>36</v>
      </c>
      <c r="AX622" s="13" t="s">
        <v>21</v>
      </c>
      <c r="AY622" s="258" t="s">
        <v>151</v>
      </c>
    </row>
    <row r="623" spans="1:65" s="2" customFormat="1" ht="36" customHeight="1">
      <c r="A623" s="37"/>
      <c r="B623" s="38"/>
      <c r="C623" s="234" t="s">
        <v>1351</v>
      </c>
      <c r="D623" s="234" t="s">
        <v>153</v>
      </c>
      <c r="E623" s="235" t="s">
        <v>1352</v>
      </c>
      <c r="F623" s="236" t="s">
        <v>1353</v>
      </c>
      <c r="G623" s="237" t="s">
        <v>1333</v>
      </c>
      <c r="H623" s="238">
        <v>85</v>
      </c>
      <c r="I623" s="239"/>
      <c r="J623" s="240">
        <f>ROUND(I623*H623,2)</f>
        <v>0</v>
      </c>
      <c r="K623" s="236" t="s">
        <v>1</v>
      </c>
      <c r="L623" s="43"/>
      <c r="M623" s="241" t="s">
        <v>1</v>
      </c>
      <c r="N623" s="242" t="s">
        <v>45</v>
      </c>
      <c r="O623" s="90"/>
      <c r="P623" s="243">
        <f>O623*H623</f>
        <v>0</v>
      </c>
      <c r="Q623" s="243">
        <v>0</v>
      </c>
      <c r="R623" s="243">
        <f>Q623*H623</f>
        <v>0</v>
      </c>
      <c r="S623" s="243">
        <v>0</v>
      </c>
      <c r="T623" s="244">
        <f>S623*H623</f>
        <v>0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45" t="s">
        <v>228</v>
      </c>
      <c r="AT623" s="245" t="s">
        <v>153</v>
      </c>
      <c r="AU623" s="245" t="s">
        <v>89</v>
      </c>
      <c r="AY623" s="16" t="s">
        <v>151</v>
      </c>
      <c r="BE623" s="246">
        <f>IF(N623="základní",J623,0)</f>
        <v>0</v>
      </c>
      <c r="BF623" s="246">
        <f>IF(N623="snížená",J623,0)</f>
        <v>0</v>
      </c>
      <c r="BG623" s="246">
        <f>IF(N623="zákl. přenesená",J623,0)</f>
        <v>0</v>
      </c>
      <c r="BH623" s="246">
        <f>IF(N623="sníž. přenesená",J623,0)</f>
        <v>0</v>
      </c>
      <c r="BI623" s="246">
        <f>IF(N623="nulová",J623,0)</f>
        <v>0</v>
      </c>
      <c r="BJ623" s="16" t="s">
        <v>21</v>
      </c>
      <c r="BK623" s="246">
        <f>ROUND(I623*H623,2)</f>
        <v>0</v>
      </c>
      <c r="BL623" s="16" t="s">
        <v>228</v>
      </c>
      <c r="BM623" s="245" t="s">
        <v>1354</v>
      </c>
    </row>
    <row r="624" spans="1:51" s="13" customFormat="1" ht="12">
      <c r="A624" s="13"/>
      <c r="B624" s="247"/>
      <c r="C624" s="248"/>
      <c r="D624" s="249" t="s">
        <v>160</v>
      </c>
      <c r="E624" s="250" t="s">
        <v>1</v>
      </c>
      <c r="F624" s="251" t="s">
        <v>1355</v>
      </c>
      <c r="G624" s="248"/>
      <c r="H624" s="252">
        <v>85</v>
      </c>
      <c r="I624" s="253"/>
      <c r="J624" s="248"/>
      <c r="K624" s="248"/>
      <c r="L624" s="254"/>
      <c r="M624" s="255"/>
      <c r="N624" s="256"/>
      <c r="O624" s="256"/>
      <c r="P624" s="256"/>
      <c r="Q624" s="256"/>
      <c r="R624" s="256"/>
      <c r="S624" s="256"/>
      <c r="T624" s="257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8" t="s">
        <v>160</v>
      </c>
      <c r="AU624" s="258" t="s">
        <v>89</v>
      </c>
      <c r="AV624" s="13" t="s">
        <v>89</v>
      </c>
      <c r="AW624" s="13" t="s">
        <v>36</v>
      </c>
      <c r="AX624" s="13" t="s">
        <v>21</v>
      </c>
      <c r="AY624" s="258" t="s">
        <v>151</v>
      </c>
    </row>
    <row r="625" spans="1:65" s="2" customFormat="1" ht="24" customHeight="1">
      <c r="A625" s="37"/>
      <c r="B625" s="38"/>
      <c r="C625" s="234" t="s">
        <v>1356</v>
      </c>
      <c r="D625" s="234" t="s">
        <v>153</v>
      </c>
      <c r="E625" s="235" t="s">
        <v>1357</v>
      </c>
      <c r="F625" s="236" t="s">
        <v>1358</v>
      </c>
      <c r="G625" s="237" t="s">
        <v>358</v>
      </c>
      <c r="H625" s="238">
        <v>1</v>
      </c>
      <c r="I625" s="239"/>
      <c r="J625" s="240">
        <f>ROUND(I625*H625,2)</f>
        <v>0</v>
      </c>
      <c r="K625" s="236" t="s">
        <v>1</v>
      </c>
      <c r="L625" s="43"/>
      <c r="M625" s="241" t="s">
        <v>1</v>
      </c>
      <c r="N625" s="242" t="s">
        <v>45</v>
      </c>
      <c r="O625" s="90"/>
      <c r="P625" s="243">
        <f>O625*H625</f>
        <v>0</v>
      </c>
      <c r="Q625" s="243">
        <v>0</v>
      </c>
      <c r="R625" s="243">
        <f>Q625*H625</f>
        <v>0</v>
      </c>
      <c r="S625" s="243">
        <v>0</v>
      </c>
      <c r="T625" s="244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245" t="s">
        <v>228</v>
      </c>
      <c r="AT625" s="245" t="s">
        <v>153</v>
      </c>
      <c r="AU625" s="245" t="s">
        <v>89</v>
      </c>
      <c r="AY625" s="16" t="s">
        <v>151</v>
      </c>
      <c r="BE625" s="246">
        <f>IF(N625="základní",J625,0)</f>
        <v>0</v>
      </c>
      <c r="BF625" s="246">
        <f>IF(N625="snížená",J625,0)</f>
        <v>0</v>
      </c>
      <c r="BG625" s="246">
        <f>IF(N625="zákl. přenesená",J625,0)</f>
        <v>0</v>
      </c>
      <c r="BH625" s="246">
        <f>IF(N625="sníž. přenesená",J625,0)</f>
        <v>0</v>
      </c>
      <c r="BI625" s="246">
        <f>IF(N625="nulová",J625,0)</f>
        <v>0</v>
      </c>
      <c r="BJ625" s="16" t="s">
        <v>21</v>
      </c>
      <c r="BK625" s="246">
        <f>ROUND(I625*H625,2)</f>
        <v>0</v>
      </c>
      <c r="BL625" s="16" t="s">
        <v>228</v>
      </c>
      <c r="BM625" s="245" t="s">
        <v>1359</v>
      </c>
    </row>
    <row r="626" spans="1:51" s="13" customFormat="1" ht="12">
      <c r="A626" s="13"/>
      <c r="B626" s="247"/>
      <c r="C626" s="248"/>
      <c r="D626" s="249" t="s">
        <v>160</v>
      </c>
      <c r="E626" s="250" t="s">
        <v>1</v>
      </c>
      <c r="F626" s="251" t="s">
        <v>1360</v>
      </c>
      <c r="G626" s="248"/>
      <c r="H626" s="252">
        <v>1</v>
      </c>
      <c r="I626" s="253"/>
      <c r="J626" s="248"/>
      <c r="K626" s="248"/>
      <c r="L626" s="254"/>
      <c r="M626" s="255"/>
      <c r="N626" s="256"/>
      <c r="O626" s="256"/>
      <c r="P626" s="256"/>
      <c r="Q626" s="256"/>
      <c r="R626" s="256"/>
      <c r="S626" s="256"/>
      <c r="T626" s="25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8" t="s">
        <v>160</v>
      </c>
      <c r="AU626" s="258" t="s">
        <v>89</v>
      </c>
      <c r="AV626" s="13" t="s">
        <v>89</v>
      </c>
      <c r="AW626" s="13" t="s">
        <v>36</v>
      </c>
      <c r="AX626" s="13" t="s">
        <v>21</v>
      </c>
      <c r="AY626" s="258" t="s">
        <v>151</v>
      </c>
    </row>
    <row r="627" spans="1:65" s="2" customFormat="1" ht="24" customHeight="1">
      <c r="A627" s="37"/>
      <c r="B627" s="38"/>
      <c r="C627" s="234" t="s">
        <v>1361</v>
      </c>
      <c r="D627" s="234" t="s">
        <v>153</v>
      </c>
      <c r="E627" s="235" t="s">
        <v>1362</v>
      </c>
      <c r="F627" s="236" t="s">
        <v>1363</v>
      </c>
      <c r="G627" s="237" t="s">
        <v>358</v>
      </c>
      <c r="H627" s="238">
        <v>4</v>
      </c>
      <c r="I627" s="239"/>
      <c r="J627" s="240">
        <f>ROUND(I627*H627,2)</f>
        <v>0</v>
      </c>
      <c r="K627" s="236" t="s">
        <v>1</v>
      </c>
      <c r="L627" s="43"/>
      <c r="M627" s="241" t="s">
        <v>1</v>
      </c>
      <c r="N627" s="242" t="s">
        <v>45</v>
      </c>
      <c r="O627" s="90"/>
      <c r="P627" s="243">
        <f>O627*H627</f>
        <v>0</v>
      </c>
      <c r="Q627" s="243">
        <v>0</v>
      </c>
      <c r="R627" s="243">
        <f>Q627*H627</f>
        <v>0</v>
      </c>
      <c r="S627" s="243">
        <v>0</v>
      </c>
      <c r="T627" s="244">
        <f>S627*H627</f>
        <v>0</v>
      </c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R627" s="245" t="s">
        <v>228</v>
      </c>
      <c r="AT627" s="245" t="s">
        <v>153</v>
      </c>
      <c r="AU627" s="245" t="s">
        <v>89</v>
      </c>
      <c r="AY627" s="16" t="s">
        <v>151</v>
      </c>
      <c r="BE627" s="246">
        <f>IF(N627="základní",J627,0)</f>
        <v>0</v>
      </c>
      <c r="BF627" s="246">
        <f>IF(N627="snížená",J627,0)</f>
        <v>0</v>
      </c>
      <c r="BG627" s="246">
        <f>IF(N627="zákl. přenesená",J627,0)</f>
        <v>0</v>
      </c>
      <c r="BH627" s="246">
        <f>IF(N627="sníž. přenesená",J627,0)</f>
        <v>0</v>
      </c>
      <c r="BI627" s="246">
        <f>IF(N627="nulová",J627,0)</f>
        <v>0</v>
      </c>
      <c r="BJ627" s="16" t="s">
        <v>21</v>
      </c>
      <c r="BK627" s="246">
        <f>ROUND(I627*H627,2)</f>
        <v>0</v>
      </c>
      <c r="BL627" s="16" t="s">
        <v>228</v>
      </c>
      <c r="BM627" s="245" t="s">
        <v>1364</v>
      </c>
    </row>
    <row r="628" spans="1:51" s="13" customFormat="1" ht="12">
      <c r="A628" s="13"/>
      <c r="B628" s="247"/>
      <c r="C628" s="248"/>
      <c r="D628" s="249" t="s">
        <v>160</v>
      </c>
      <c r="E628" s="250" t="s">
        <v>1</v>
      </c>
      <c r="F628" s="251" t="s">
        <v>1365</v>
      </c>
      <c r="G628" s="248"/>
      <c r="H628" s="252">
        <v>4</v>
      </c>
      <c r="I628" s="253"/>
      <c r="J628" s="248"/>
      <c r="K628" s="248"/>
      <c r="L628" s="254"/>
      <c r="M628" s="255"/>
      <c r="N628" s="256"/>
      <c r="O628" s="256"/>
      <c r="P628" s="256"/>
      <c r="Q628" s="256"/>
      <c r="R628" s="256"/>
      <c r="S628" s="256"/>
      <c r="T628" s="257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8" t="s">
        <v>160</v>
      </c>
      <c r="AU628" s="258" t="s">
        <v>89</v>
      </c>
      <c r="AV628" s="13" t="s">
        <v>89</v>
      </c>
      <c r="AW628" s="13" t="s">
        <v>36</v>
      </c>
      <c r="AX628" s="13" t="s">
        <v>21</v>
      </c>
      <c r="AY628" s="258" t="s">
        <v>151</v>
      </c>
    </row>
    <row r="629" spans="1:65" s="2" customFormat="1" ht="16.5" customHeight="1">
      <c r="A629" s="37"/>
      <c r="B629" s="38"/>
      <c r="C629" s="234" t="s">
        <v>1366</v>
      </c>
      <c r="D629" s="234" t="s">
        <v>153</v>
      </c>
      <c r="E629" s="235" t="s">
        <v>1367</v>
      </c>
      <c r="F629" s="236" t="s">
        <v>1368</v>
      </c>
      <c r="G629" s="237" t="s">
        <v>358</v>
      </c>
      <c r="H629" s="238">
        <v>1</v>
      </c>
      <c r="I629" s="239"/>
      <c r="J629" s="240">
        <f>ROUND(I629*H629,2)</f>
        <v>0</v>
      </c>
      <c r="K629" s="236" t="s">
        <v>1</v>
      </c>
      <c r="L629" s="43"/>
      <c r="M629" s="241" t="s">
        <v>1</v>
      </c>
      <c r="N629" s="242" t="s">
        <v>45</v>
      </c>
      <c r="O629" s="90"/>
      <c r="P629" s="243">
        <f>O629*H629</f>
        <v>0</v>
      </c>
      <c r="Q629" s="243">
        <v>0</v>
      </c>
      <c r="R629" s="243">
        <f>Q629*H629</f>
        <v>0</v>
      </c>
      <c r="S629" s="243">
        <v>0</v>
      </c>
      <c r="T629" s="244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245" t="s">
        <v>228</v>
      </c>
      <c r="AT629" s="245" t="s">
        <v>153</v>
      </c>
      <c r="AU629" s="245" t="s">
        <v>89</v>
      </c>
      <c r="AY629" s="16" t="s">
        <v>151</v>
      </c>
      <c r="BE629" s="246">
        <f>IF(N629="základní",J629,0)</f>
        <v>0</v>
      </c>
      <c r="BF629" s="246">
        <f>IF(N629="snížená",J629,0)</f>
        <v>0</v>
      </c>
      <c r="BG629" s="246">
        <f>IF(N629="zákl. přenesená",J629,0)</f>
        <v>0</v>
      </c>
      <c r="BH629" s="246">
        <f>IF(N629="sníž. přenesená",J629,0)</f>
        <v>0</v>
      </c>
      <c r="BI629" s="246">
        <f>IF(N629="nulová",J629,0)</f>
        <v>0</v>
      </c>
      <c r="BJ629" s="16" t="s">
        <v>21</v>
      </c>
      <c r="BK629" s="246">
        <f>ROUND(I629*H629,2)</f>
        <v>0</v>
      </c>
      <c r="BL629" s="16" t="s">
        <v>228</v>
      </c>
      <c r="BM629" s="245" t="s">
        <v>1369</v>
      </c>
    </row>
    <row r="630" spans="1:51" s="13" customFormat="1" ht="12">
      <c r="A630" s="13"/>
      <c r="B630" s="247"/>
      <c r="C630" s="248"/>
      <c r="D630" s="249" t="s">
        <v>160</v>
      </c>
      <c r="E630" s="250" t="s">
        <v>1</v>
      </c>
      <c r="F630" s="251" t="s">
        <v>1370</v>
      </c>
      <c r="G630" s="248"/>
      <c r="H630" s="252">
        <v>1</v>
      </c>
      <c r="I630" s="253"/>
      <c r="J630" s="248"/>
      <c r="K630" s="248"/>
      <c r="L630" s="254"/>
      <c r="M630" s="255"/>
      <c r="N630" s="256"/>
      <c r="O630" s="256"/>
      <c r="P630" s="256"/>
      <c r="Q630" s="256"/>
      <c r="R630" s="256"/>
      <c r="S630" s="256"/>
      <c r="T630" s="257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8" t="s">
        <v>160</v>
      </c>
      <c r="AU630" s="258" t="s">
        <v>89</v>
      </c>
      <c r="AV630" s="13" t="s">
        <v>89</v>
      </c>
      <c r="AW630" s="13" t="s">
        <v>36</v>
      </c>
      <c r="AX630" s="13" t="s">
        <v>21</v>
      </c>
      <c r="AY630" s="258" t="s">
        <v>151</v>
      </c>
    </row>
    <row r="631" spans="1:65" s="2" customFormat="1" ht="16.5" customHeight="1">
      <c r="A631" s="37"/>
      <c r="B631" s="38"/>
      <c r="C631" s="234" t="s">
        <v>1371</v>
      </c>
      <c r="D631" s="234" t="s">
        <v>153</v>
      </c>
      <c r="E631" s="235" t="s">
        <v>1372</v>
      </c>
      <c r="F631" s="236" t="s">
        <v>1373</v>
      </c>
      <c r="G631" s="237" t="s">
        <v>200</v>
      </c>
      <c r="H631" s="238">
        <v>183.658</v>
      </c>
      <c r="I631" s="239"/>
      <c r="J631" s="240">
        <f>ROUND(I631*H631,2)</f>
        <v>0</v>
      </c>
      <c r="K631" s="236" t="s">
        <v>157</v>
      </c>
      <c r="L631" s="43"/>
      <c r="M631" s="241" t="s">
        <v>1</v>
      </c>
      <c r="N631" s="242" t="s">
        <v>45</v>
      </c>
      <c r="O631" s="90"/>
      <c r="P631" s="243">
        <f>O631*H631</f>
        <v>0</v>
      </c>
      <c r="Q631" s="243">
        <v>0</v>
      </c>
      <c r="R631" s="243">
        <f>Q631*H631</f>
        <v>0</v>
      </c>
      <c r="S631" s="243">
        <v>0.0033</v>
      </c>
      <c r="T631" s="244">
        <f>S631*H631</f>
        <v>0.6060713999999999</v>
      </c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R631" s="245" t="s">
        <v>228</v>
      </c>
      <c r="AT631" s="245" t="s">
        <v>153</v>
      </c>
      <c r="AU631" s="245" t="s">
        <v>89</v>
      </c>
      <c r="AY631" s="16" t="s">
        <v>151</v>
      </c>
      <c r="BE631" s="246">
        <f>IF(N631="základní",J631,0)</f>
        <v>0</v>
      </c>
      <c r="BF631" s="246">
        <f>IF(N631="snížená",J631,0)</f>
        <v>0</v>
      </c>
      <c r="BG631" s="246">
        <f>IF(N631="zákl. přenesená",J631,0)</f>
        <v>0</v>
      </c>
      <c r="BH631" s="246">
        <f>IF(N631="sníž. přenesená",J631,0)</f>
        <v>0</v>
      </c>
      <c r="BI631" s="246">
        <f>IF(N631="nulová",J631,0)</f>
        <v>0</v>
      </c>
      <c r="BJ631" s="16" t="s">
        <v>21</v>
      </c>
      <c r="BK631" s="246">
        <f>ROUND(I631*H631,2)</f>
        <v>0</v>
      </c>
      <c r="BL631" s="16" t="s">
        <v>228</v>
      </c>
      <c r="BM631" s="245" t="s">
        <v>1374</v>
      </c>
    </row>
    <row r="632" spans="1:51" s="13" customFormat="1" ht="12">
      <c r="A632" s="13"/>
      <c r="B632" s="247"/>
      <c r="C632" s="248"/>
      <c r="D632" s="249" t="s">
        <v>160</v>
      </c>
      <c r="E632" s="250" t="s">
        <v>1</v>
      </c>
      <c r="F632" s="251" t="s">
        <v>1375</v>
      </c>
      <c r="G632" s="248"/>
      <c r="H632" s="252">
        <v>85.18</v>
      </c>
      <c r="I632" s="253"/>
      <c r="J632" s="248"/>
      <c r="K632" s="248"/>
      <c r="L632" s="254"/>
      <c r="M632" s="255"/>
      <c r="N632" s="256"/>
      <c r="O632" s="256"/>
      <c r="P632" s="256"/>
      <c r="Q632" s="256"/>
      <c r="R632" s="256"/>
      <c r="S632" s="256"/>
      <c r="T632" s="257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8" t="s">
        <v>160</v>
      </c>
      <c r="AU632" s="258" t="s">
        <v>89</v>
      </c>
      <c r="AV632" s="13" t="s">
        <v>89</v>
      </c>
      <c r="AW632" s="13" t="s">
        <v>36</v>
      </c>
      <c r="AX632" s="13" t="s">
        <v>80</v>
      </c>
      <c r="AY632" s="258" t="s">
        <v>151</v>
      </c>
    </row>
    <row r="633" spans="1:51" s="13" customFormat="1" ht="12">
      <c r="A633" s="13"/>
      <c r="B633" s="247"/>
      <c r="C633" s="248"/>
      <c r="D633" s="249" t="s">
        <v>160</v>
      </c>
      <c r="E633" s="250" t="s">
        <v>1</v>
      </c>
      <c r="F633" s="251" t="s">
        <v>1376</v>
      </c>
      <c r="G633" s="248"/>
      <c r="H633" s="252">
        <v>98.478</v>
      </c>
      <c r="I633" s="253"/>
      <c r="J633" s="248"/>
      <c r="K633" s="248"/>
      <c r="L633" s="254"/>
      <c r="M633" s="255"/>
      <c r="N633" s="256"/>
      <c r="O633" s="256"/>
      <c r="P633" s="256"/>
      <c r="Q633" s="256"/>
      <c r="R633" s="256"/>
      <c r="S633" s="256"/>
      <c r="T633" s="257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8" t="s">
        <v>160</v>
      </c>
      <c r="AU633" s="258" t="s">
        <v>89</v>
      </c>
      <c r="AV633" s="13" t="s">
        <v>89</v>
      </c>
      <c r="AW633" s="13" t="s">
        <v>36</v>
      </c>
      <c r="AX633" s="13" t="s">
        <v>80</v>
      </c>
      <c r="AY633" s="258" t="s">
        <v>151</v>
      </c>
    </row>
    <row r="634" spans="1:51" s="14" customFormat="1" ht="12">
      <c r="A634" s="14"/>
      <c r="B634" s="269"/>
      <c r="C634" s="270"/>
      <c r="D634" s="249" t="s">
        <v>160</v>
      </c>
      <c r="E634" s="271" t="s">
        <v>1</v>
      </c>
      <c r="F634" s="272" t="s">
        <v>425</v>
      </c>
      <c r="G634" s="270"/>
      <c r="H634" s="273">
        <v>183.65800000000002</v>
      </c>
      <c r="I634" s="274"/>
      <c r="J634" s="270"/>
      <c r="K634" s="270"/>
      <c r="L634" s="275"/>
      <c r="M634" s="276"/>
      <c r="N634" s="277"/>
      <c r="O634" s="277"/>
      <c r="P634" s="277"/>
      <c r="Q634" s="277"/>
      <c r="R634" s="277"/>
      <c r="S634" s="277"/>
      <c r="T634" s="278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9" t="s">
        <v>160</v>
      </c>
      <c r="AU634" s="279" t="s">
        <v>89</v>
      </c>
      <c r="AV634" s="14" t="s">
        <v>158</v>
      </c>
      <c r="AW634" s="14" t="s">
        <v>36</v>
      </c>
      <c r="AX634" s="14" t="s">
        <v>21</v>
      </c>
      <c r="AY634" s="279" t="s">
        <v>151</v>
      </c>
    </row>
    <row r="635" spans="1:65" s="2" customFormat="1" ht="16.5" customHeight="1">
      <c r="A635" s="37"/>
      <c r="B635" s="38"/>
      <c r="C635" s="234" t="s">
        <v>1377</v>
      </c>
      <c r="D635" s="234" t="s">
        <v>153</v>
      </c>
      <c r="E635" s="235" t="s">
        <v>1378</v>
      </c>
      <c r="F635" s="236" t="s">
        <v>1379</v>
      </c>
      <c r="G635" s="237" t="s">
        <v>200</v>
      </c>
      <c r="H635" s="238">
        <v>183.658</v>
      </c>
      <c r="I635" s="239"/>
      <c r="J635" s="240">
        <f>ROUND(I635*H635,2)</f>
        <v>0</v>
      </c>
      <c r="K635" s="236" t="s">
        <v>157</v>
      </c>
      <c r="L635" s="43"/>
      <c r="M635" s="241" t="s">
        <v>1</v>
      </c>
      <c r="N635" s="242" t="s">
        <v>45</v>
      </c>
      <c r="O635" s="90"/>
      <c r="P635" s="243">
        <f>O635*H635</f>
        <v>0</v>
      </c>
      <c r="Q635" s="243">
        <v>0</v>
      </c>
      <c r="R635" s="243">
        <f>Q635*H635</f>
        <v>0</v>
      </c>
      <c r="S635" s="243">
        <v>0.0102</v>
      </c>
      <c r="T635" s="244">
        <f>S635*H635</f>
        <v>1.8733116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245" t="s">
        <v>228</v>
      </c>
      <c r="AT635" s="245" t="s">
        <v>153</v>
      </c>
      <c r="AU635" s="245" t="s">
        <v>89</v>
      </c>
      <c r="AY635" s="16" t="s">
        <v>151</v>
      </c>
      <c r="BE635" s="246">
        <f>IF(N635="základní",J635,0)</f>
        <v>0</v>
      </c>
      <c r="BF635" s="246">
        <f>IF(N635="snížená",J635,0)</f>
        <v>0</v>
      </c>
      <c r="BG635" s="246">
        <f>IF(N635="zákl. přenesená",J635,0)</f>
        <v>0</v>
      </c>
      <c r="BH635" s="246">
        <f>IF(N635="sníž. přenesená",J635,0)</f>
        <v>0</v>
      </c>
      <c r="BI635" s="246">
        <f>IF(N635="nulová",J635,0)</f>
        <v>0</v>
      </c>
      <c r="BJ635" s="16" t="s">
        <v>21</v>
      </c>
      <c r="BK635" s="246">
        <f>ROUND(I635*H635,2)</f>
        <v>0</v>
      </c>
      <c r="BL635" s="16" t="s">
        <v>228</v>
      </c>
      <c r="BM635" s="245" t="s">
        <v>1380</v>
      </c>
    </row>
    <row r="636" spans="1:65" s="2" customFormat="1" ht="24" customHeight="1">
      <c r="A636" s="37"/>
      <c r="B636" s="38"/>
      <c r="C636" s="234" t="s">
        <v>1381</v>
      </c>
      <c r="D636" s="234" t="s">
        <v>153</v>
      </c>
      <c r="E636" s="235" t="s">
        <v>1382</v>
      </c>
      <c r="F636" s="236" t="s">
        <v>1383</v>
      </c>
      <c r="G636" s="237" t="s">
        <v>206</v>
      </c>
      <c r="H636" s="238">
        <v>12.7</v>
      </c>
      <c r="I636" s="239"/>
      <c r="J636" s="240">
        <f>ROUND(I636*H636,2)</f>
        <v>0</v>
      </c>
      <c r="K636" s="236" t="s">
        <v>157</v>
      </c>
      <c r="L636" s="43"/>
      <c r="M636" s="241" t="s">
        <v>1</v>
      </c>
      <c r="N636" s="242" t="s">
        <v>45</v>
      </c>
      <c r="O636" s="90"/>
      <c r="P636" s="243">
        <f>O636*H636</f>
        <v>0</v>
      </c>
      <c r="Q636" s="243">
        <v>0</v>
      </c>
      <c r="R636" s="243">
        <f>Q636*H636</f>
        <v>0</v>
      </c>
      <c r="S636" s="243">
        <v>0.016</v>
      </c>
      <c r="T636" s="244">
        <f>S636*H636</f>
        <v>0.2032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R636" s="245" t="s">
        <v>228</v>
      </c>
      <c r="AT636" s="245" t="s">
        <v>153</v>
      </c>
      <c r="AU636" s="245" t="s">
        <v>89</v>
      </c>
      <c r="AY636" s="16" t="s">
        <v>151</v>
      </c>
      <c r="BE636" s="246">
        <f>IF(N636="základní",J636,0)</f>
        <v>0</v>
      </c>
      <c r="BF636" s="246">
        <f>IF(N636="snížená",J636,0)</f>
        <v>0</v>
      </c>
      <c r="BG636" s="246">
        <f>IF(N636="zákl. přenesená",J636,0)</f>
        <v>0</v>
      </c>
      <c r="BH636" s="246">
        <f>IF(N636="sníž. přenesená",J636,0)</f>
        <v>0</v>
      </c>
      <c r="BI636" s="246">
        <f>IF(N636="nulová",J636,0)</f>
        <v>0</v>
      </c>
      <c r="BJ636" s="16" t="s">
        <v>21</v>
      </c>
      <c r="BK636" s="246">
        <f>ROUND(I636*H636,2)</f>
        <v>0</v>
      </c>
      <c r="BL636" s="16" t="s">
        <v>228</v>
      </c>
      <c r="BM636" s="245" t="s">
        <v>1384</v>
      </c>
    </row>
    <row r="637" spans="1:51" s="13" customFormat="1" ht="12">
      <c r="A637" s="13"/>
      <c r="B637" s="247"/>
      <c r="C637" s="248"/>
      <c r="D637" s="249" t="s">
        <v>160</v>
      </c>
      <c r="E637" s="250" t="s">
        <v>1</v>
      </c>
      <c r="F637" s="251" t="s">
        <v>1385</v>
      </c>
      <c r="G637" s="248"/>
      <c r="H637" s="252">
        <v>12.7</v>
      </c>
      <c r="I637" s="253"/>
      <c r="J637" s="248"/>
      <c r="K637" s="248"/>
      <c r="L637" s="254"/>
      <c r="M637" s="255"/>
      <c r="N637" s="256"/>
      <c r="O637" s="256"/>
      <c r="P637" s="256"/>
      <c r="Q637" s="256"/>
      <c r="R637" s="256"/>
      <c r="S637" s="256"/>
      <c r="T637" s="257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8" t="s">
        <v>160</v>
      </c>
      <c r="AU637" s="258" t="s">
        <v>89</v>
      </c>
      <c r="AV637" s="13" t="s">
        <v>89</v>
      </c>
      <c r="AW637" s="13" t="s">
        <v>36</v>
      </c>
      <c r="AX637" s="13" t="s">
        <v>21</v>
      </c>
      <c r="AY637" s="258" t="s">
        <v>151</v>
      </c>
    </row>
    <row r="638" spans="1:65" s="2" customFormat="1" ht="16.5" customHeight="1">
      <c r="A638" s="37"/>
      <c r="B638" s="38"/>
      <c r="C638" s="234" t="s">
        <v>1386</v>
      </c>
      <c r="D638" s="234" t="s">
        <v>153</v>
      </c>
      <c r="E638" s="235" t="s">
        <v>1387</v>
      </c>
      <c r="F638" s="236" t="s">
        <v>1388</v>
      </c>
      <c r="G638" s="237" t="s">
        <v>200</v>
      </c>
      <c r="H638" s="238">
        <v>108.801</v>
      </c>
      <c r="I638" s="239"/>
      <c r="J638" s="240">
        <f>ROUND(I638*H638,2)</f>
        <v>0</v>
      </c>
      <c r="K638" s="236" t="s">
        <v>157</v>
      </c>
      <c r="L638" s="43"/>
      <c r="M638" s="241" t="s">
        <v>1</v>
      </c>
      <c r="N638" s="242" t="s">
        <v>45</v>
      </c>
      <c r="O638" s="90"/>
      <c r="P638" s="243">
        <f>O638*H638</f>
        <v>0</v>
      </c>
      <c r="Q638" s="243">
        <v>0</v>
      </c>
      <c r="R638" s="243">
        <f>Q638*H638</f>
        <v>0</v>
      </c>
      <c r="S638" s="243">
        <v>0.004</v>
      </c>
      <c r="T638" s="244">
        <f>S638*H638</f>
        <v>0.43520400000000004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R638" s="245" t="s">
        <v>228</v>
      </c>
      <c r="AT638" s="245" t="s">
        <v>153</v>
      </c>
      <c r="AU638" s="245" t="s">
        <v>89</v>
      </c>
      <c r="AY638" s="16" t="s">
        <v>151</v>
      </c>
      <c r="BE638" s="246">
        <f>IF(N638="základní",J638,0)</f>
        <v>0</v>
      </c>
      <c r="BF638" s="246">
        <f>IF(N638="snížená",J638,0)</f>
        <v>0</v>
      </c>
      <c r="BG638" s="246">
        <f>IF(N638="zákl. přenesená",J638,0)</f>
        <v>0</v>
      </c>
      <c r="BH638" s="246">
        <f>IF(N638="sníž. přenesená",J638,0)</f>
        <v>0</v>
      </c>
      <c r="BI638" s="246">
        <f>IF(N638="nulová",J638,0)</f>
        <v>0</v>
      </c>
      <c r="BJ638" s="16" t="s">
        <v>21</v>
      </c>
      <c r="BK638" s="246">
        <f>ROUND(I638*H638,2)</f>
        <v>0</v>
      </c>
      <c r="BL638" s="16" t="s">
        <v>228</v>
      </c>
      <c r="BM638" s="245" t="s">
        <v>1389</v>
      </c>
    </row>
    <row r="639" spans="1:51" s="13" customFormat="1" ht="12">
      <c r="A639" s="13"/>
      <c r="B639" s="247"/>
      <c r="C639" s="248"/>
      <c r="D639" s="249" t="s">
        <v>160</v>
      </c>
      <c r="E639" s="250" t="s">
        <v>1</v>
      </c>
      <c r="F639" s="251" t="s">
        <v>1390</v>
      </c>
      <c r="G639" s="248"/>
      <c r="H639" s="252">
        <v>55.125</v>
      </c>
      <c r="I639" s="253"/>
      <c r="J639" s="248"/>
      <c r="K639" s="248"/>
      <c r="L639" s="254"/>
      <c r="M639" s="255"/>
      <c r="N639" s="256"/>
      <c r="O639" s="256"/>
      <c r="P639" s="256"/>
      <c r="Q639" s="256"/>
      <c r="R639" s="256"/>
      <c r="S639" s="256"/>
      <c r="T639" s="257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8" t="s">
        <v>160</v>
      </c>
      <c r="AU639" s="258" t="s">
        <v>89</v>
      </c>
      <c r="AV639" s="13" t="s">
        <v>89</v>
      </c>
      <c r="AW639" s="13" t="s">
        <v>36</v>
      </c>
      <c r="AX639" s="13" t="s">
        <v>80</v>
      </c>
      <c r="AY639" s="258" t="s">
        <v>151</v>
      </c>
    </row>
    <row r="640" spans="1:51" s="13" customFormat="1" ht="12">
      <c r="A640" s="13"/>
      <c r="B640" s="247"/>
      <c r="C640" s="248"/>
      <c r="D640" s="249" t="s">
        <v>160</v>
      </c>
      <c r="E640" s="250" t="s">
        <v>1</v>
      </c>
      <c r="F640" s="251" t="s">
        <v>1391</v>
      </c>
      <c r="G640" s="248"/>
      <c r="H640" s="252">
        <v>53.676</v>
      </c>
      <c r="I640" s="253"/>
      <c r="J640" s="248"/>
      <c r="K640" s="248"/>
      <c r="L640" s="254"/>
      <c r="M640" s="255"/>
      <c r="N640" s="256"/>
      <c r="O640" s="256"/>
      <c r="P640" s="256"/>
      <c r="Q640" s="256"/>
      <c r="R640" s="256"/>
      <c r="S640" s="256"/>
      <c r="T640" s="257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8" t="s">
        <v>160</v>
      </c>
      <c r="AU640" s="258" t="s">
        <v>89</v>
      </c>
      <c r="AV640" s="13" t="s">
        <v>89</v>
      </c>
      <c r="AW640" s="13" t="s">
        <v>36</v>
      </c>
      <c r="AX640" s="13" t="s">
        <v>80</v>
      </c>
      <c r="AY640" s="258" t="s">
        <v>151</v>
      </c>
    </row>
    <row r="641" spans="1:51" s="14" customFormat="1" ht="12">
      <c r="A641" s="14"/>
      <c r="B641" s="269"/>
      <c r="C641" s="270"/>
      <c r="D641" s="249" t="s">
        <v>160</v>
      </c>
      <c r="E641" s="271" t="s">
        <v>1</v>
      </c>
      <c r="F641" s="272" t="s">
        <v>425</v>
      </c>
      <c r="G641" s="270"/>
      <c r="H641" s="273">
        <v>108.801</v>
      </c>
      <c r="I641" s="274"/>
      <c r="J641" s="270"/>
      <c r="K641" s="270"/>
      <c r="L641" s="275"/>
      <c r="M641" s="276"/>
      <c r="N641" s="277"/>
      <c r="O641" s="277"/>
      <c r="P641" s="277"/>
      <c r="Q641" s="277"/>
      <c r="R641" s="277"/>
      <c r="S641" s="277"/>
      <c r="T641" s="27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9" t="s">
        <v>160</v>
      </c>
      <c r="AU641" s="279" t="s">
        <v>89</v>
      </c>
      <c r="AV641" s="14" t="s">
        <v>158</v>
      </c>
      <c r="AW641" s="14" t="s">
        <v>36</v>
      </c>
      <c r="AX641" s="14" t="s">
        <v>21</v>
      </c>
      <c r="AY641" s="279" t="s">
        <v>151</v>
      </c>
    </row>
    <row r="642" spans="1:65" s="2" customFormat="1" ht="16.5" customHeight="1">
      <c r="A642" s="37"/>
      <c r="B642" s="38"/>
      <c r="C642" s="234" t="s">
        <v>1392</v>
      </c>
      <c r="D642" s="234" t="s">
        <v>153</v>
      </c>
      <c r="E642" s="235" t="s">
        <v>1393</v>
      </c>
      <c r="F642" s="236" t="s">
        <v>1394</v>
      </c>
      <c r="G642" s="237" t="s">
        <v>200</v>
      </c>
      <c r="H642" s="238">
        <v>108.801</v>
      </c>
      <c r="I642" s="239"/>
      <c r="J642" s="240">
        <f>ROUND(I642*H642,2)</f>
        <v>0</v>
      </c>
      <c r="K642" s="236" t="s">
        <v>157</v>
      </c>
      <c r="L642" s="43"/>
      <c r="M642" s="241" t="s">
        <v>1</v>
      </c>
      <c r="N642" s="242" t="s">
        <v>45</v>
      </c>
      <c r="O642" s="90"/>
      <c r="P642" s="243">
        <f>O642*H642</f>
        <v>0</v>
      </c>
      <c r="Q642" s="243">
        <v>0</v>
      </c>
      <c r="R642" s="243">
        <f>Q642*H642</f>
        <v>0</v>
      </c>
      <c r="S642" s="243">
        <v>0.002</v>
      </c>
      <c r="T642" s="244">
        <f>S642*H642</f>
        <v>0.21760200000000002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R642" s="245" t="s">
        <v>228</v>
      </c>
      <c r="AT642" s="245" t="s">
        <v>153</v>
      </c>
      <c r="AU642" s="245" t="s">
        <v>89</v>
      </c>
      <c r="AY642" s="16" t="s">
        <v>151</v>
      </c>
      <c r="BE642" s="246">
        <f>IF(N642="základní",J642,0)</f>
        <v>0</v>
      </c>
      <c r="BF642" s="246">
        <f>IF(N642="snížená",J642,0)</f>
        <v>0</v>
      </c>
      <c r="BG642" s="246">
        <f>IF(N642="zákl. přenesená",J642,0)</f>
        <v>0</v>
      </c>
      <c r="BH642" s="246">
        <f>IF(N642="sníž. přenesená",J642,0)</f>
        <v>0</v>
      </c>
      <c r="BI642" s="246">
        <f>IF(N642="nulová",J642,0)</f>
        <v>0</v>
      </c>
      <c r="BJ642" s="16" t="s">
        <v>21</v>
      </c>
      <c r="BK642" s="246">
        <f>ROUND(I642*H642,2)</f>
        <v>0</v>
      </c>
      <c r="BL642" s="16" t="s">
        <v>228</v>
      </c>
      <c r="BM642" s="245" t="s">
        <v>1395</v>
      </c>
    </row>
    <row r="643" spans="1:65" s="2" customFormat="1" ht="16.5" customHeight="1">
      <c r="A643" s="37"/>
      <c r="B643" s="38"/>
      <c r="C643" s="234" t="s">
        <v>1396</v>
      </c>
      <c r="D643" s="234" t="s">
        <v>153</v>
      </c>
      <c r="E643" s="235" t="s">
        <v>1397</v>
      </c>
      <c r="F643" s="236" t="s">
        <v>1398</v>
      </c>
      <c r="G643" s="237" t="s">
        <v>200</v>
      </c>
      <c r="H643" s="238">
        <v>181.808</v>
      </c>
      <c r="I643" s="239"/>
      <c r="J643" s="240">
        <f>ROUND(I643*H643,2)</f>
        <v>0</v>
      </c>
      <c r="K643" s="236" t="s">
        <v>157</v>
      </c>
      <c r="L643" s="43"/>
      <c r="M643" s="241" t="s">
        <v>1</v>
      </c>
      <c r="N643" s="242" t="s">
        <v>45</v>
      </c>
      <c r="O643" s="90"/>
      <c r="P643" s="243">
        <f>O643*H643</f>
        <v>0</v>
      </c>
      <c r="Q643" s="243">
        <v>0</v>
      </c>
      <c r="R643" s="243">
        <f>Q643*H643</f>
        <v>0</v>
      </c>
      <c r="S643" s="243">
        <v>0.02</v>
      </c>
      <c r="T643" s="244">
        <f>S643*H643</f>
        <v>3.63616</v>
      </c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R643" s="245" t="s">
        <v>228</v>
      </c>
      <c r="AT643" s="245" t="s">
        <v>153</v>
      </c>
      <c r="AU643" s="245" t="s">
        <v>89</v>
      </c>
      <c r="AY643" s="16" t="s">
        <v>151</v>
      </c>
      <c r="BE643" s="246">
        <f>IF(N643="základní",J643,0)</f>
        <v>0</v>
      </c>
      <c r="BF643" s="246">
        <f>IF(N643="snížená",J643,0)</f>
        <v>0</v>
      </c>
      <c r="BG643" s="246">
        <f>IF(N643="zákl. přenesená",J643,0)</f>
        <v>0</v>
      </c>
      <c r="BH643" s="246">
        <f>IF(N643="sníž. přenesená",J643,0)</f>
        <v>0</v>
      </c>
      <c r="BI643" s="246">
        <f>IF(N643="nulová",J643,0)</f>
        <v>0</v>
      </c>
      <c r="BJ643" s="16" t="s">
        <v>21</v>
      </c>
      <c r="BK643" s="246">
        <f>ROUND(I643*H643,2)</f>
        <v>0</v>
      </c>
      <c r="BL643" s="16" t="s">
        <v>228</v>
      </c>
      <c r="BM643" s="245" t="s">
        <v>1399</v>
      </c>
    </row>
    <row r="644" spans="1:51" s="13" customFormat="1" ht="12">
      <c r="A644" s="13"/>
      <c r="B644" s="247"/>
      <c r="C644" s="248"/>
      <c r="D644" s="249" t="s">
        <v>160</v>
      </c>
      <c r="E644" s="250" t="s">
        <v>1</v>
      </c>
      <c r="F644" s="251" t="s">
        <v>1400</v>
      </c>
      <c r="G644" s="248"/>
      <c r="H644" s="252">
        <v>86.363</v>
      </c>
      <c r="I644" s="253"/>
      <c r="J644" s="248"/>
      <c r="K644" s="248"/>
      <c r="L644" s="254"/>
      <c r="M644" s="255"/>
      <c r="N644" s="256"/>
      <c r="O644" s="256"/>
      <c r="P644" s="256"/>
      <c r="Q644" s="256"/>
      <c r="R644" s="256"/>
      <c r="S644" s="256"/>
      <c r="T644" s="25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8" t="s">
        <v>160</v>
      </c>
      <c r="AU644" s="258" t="s">
        <v>89</v>
      </c>
      <c r="AV644" s="13" t="s">
        <v>89</v>
      </c>
      <c r="AW644" s="13" t="s">
        <v>36</v>
      </c>
      <c r="AX644" s="13" t="s">
        <v>80</v>
      </c>
      <c r="AY644" s="258" t="s">
        <v>151</v>
      </c>
    </row>
    <row r="645" spans="1:51" s="13" customFormat="1" ht="12">
      <c r="A645" s="13"/>
      <c r="B645" s="247"/>
      <c r="C645" s="248"/>
      <c r="D645" s="249" t="s">
        <v>160</v>
      </c>
      <c r="E645" s="250" t="s">
        <v>1</v>
      </c>
      <c r="F645" s="251" t="s">
        <v>1401</v>
      </c>
      <c r="G645" s="248"/>
      <c r="H645" s="252">
        <v>95.445</v>
      </c>
      <c r="I645" s="253"/>
      <c r="J645" s="248"/>
      <c r="K645" s="248"/>
      <c r="L645" s="254"/>
      <c r="M645" s="255"/>
      <c r="N645" s="256"/>
      <c r="O645" s="256"/>
      <c r="P645" s="256"/>
      <c r="Q645" s="256"/>
      <c r="R645" s="256"/>
      <c r="S645" s="256"/>
      <c r="T645" s="25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8" t="s">
        <v>160</v>
      </c>
      <c r="AU645" s="258" t="s">
        <v>89</v>
      </c>
      <c r="AV645" s="13" t="s">
        <v>89</v>
      </c>
      <c r="AW645" s="13" t="s">
        <v>36</v>
      </c>
      <c r="AX645" s="13" t="s">
        <v>80</v>
      </c>
      <c r="AY645" s="258" t="s">
        <v>151</v>
      </c>
    </row>
    <row r="646" spans="1:51" s="14" customFormat="1" ht="12">
      <c r="A646" s="14"/>
      <c r="B646" s="269"/>
      <c r="C646" s="270"/>
      <c r="D646" s="249" t="s">
        <v>160</v>
      </c>
      <c r="E646" s="271" t="s">
        <v>1</v>
      </c>
      <c r="F646" s="272" t="s">
        <v>425</v>
      </c>
      <c r="G646" s="270"/>
      <c r="H646" s="273">
        <v>181.808</v>
      </c>
      <c r="I646" s="274"/>
      <c r="J646" s="270"/>
      <c r="K646" s="270"/>
      <c r="L646" s="275"/>
      <c r="M646" s="276"/>
      <c r="N646" s="277"/>
      <c r="O646" s="277"/>
      <c r="P646" s="277"/>
      <c r="Q646" s="277"/>
      <c r="R646" s="277"/>
      <c r="S646" s="277"/>
      <c r="T646" s="27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9" t="s">
        <v>160</v>
      </c>
      <c r="AU646" s="279" t="s">
        <v>89</v>
      </c>
      <c r="AV646" s="14" t="s">
        <v>158</v>
      </c>
      <c r="AW646" s="14" t="s">
        <v>36</v>
      </c>
      <c r="AX646" s="14" t="s">
        <v>21</v>
      </c>
      <c r="AY646" s="279" t="s">
        <v>151</v>
      </c>
    </row>
    <row r="647" spans="1:65" s="2" customFormat="1" ht="16.5" customHeight="1">
      <c r="A647" s="37"/>
      <c r="B647" s="38"/>
      <c r="C647" s="234" t="s">
        <v>1402</v>
      </c>
      <c r="D647" s="234" t="s">
        <v>153</v>
      </c>
      <c r="E647" s="235" t="s">
        <v>1403</v>
      </c>
      <c r="F647" s="236" t="s">
        <v>1404</v>
      </c>
      <c r="G647" s="237" t="s">
        <v>200</v>
      </c>
      <c r="H647" s="238">
        <v>181.808</v>
      </c>
      <c r="I647" s="239"/>
      <c r="J647" s="240">
        <f>ROUND(I647*H647,2)</f>
        <v>0</v>
      </c>
      <c r="K647" s="236" t="s">
        <v>157</v>
      </c>
      <c r="L647" s="43"/>
      <c r="M647" s="241" t="s">
        <v>1</v>
      </c>
      <c r="N647" s="242" t="s">
        <v>45</v>
      </c>
      <c r="O647" s="90"/>
      <c r="P647" s="243">
        <f>O647*H647</f>
        <v>0</v>
      </c>
      <c r="Q647" s="243">
        <v>0</v>
      </c>
      <c r="R647" s="243">
        <f>Q647*H647</f>
        <v>0</v>
      </c>
      <c r="S647" s="243">
        <v>0.01</v>
      </c>
      <c r="T647" s="244">
        <f>S647*H647</f>
        <v>1.81808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45" t="s">
        <v>228</v>
      </c>
      <c r="AT647" s="245" t="s">
        <v>153</v>
      </c>
      <c r="AU647" s="245" t="s">
        <v>89</v>
      </c>
      <c r="AY647" s="16" t="s">
        <v>151</v>
      </c>
      <c r="BE647" s="246">
        <f>IF(N647="základní",J647,0)</f>
        <v>0</v>
      </c>
      <c r="BF647" s="246">
        <f>IF(N647="snížená",J647,0)</f>
        <v>0</v>
      </c>
      <c r="BG647" s="246">
        <f>IF(N647="zákl. přenesená",J647,0)</f>
        <v>0</v>
      </c>
      <c r="BH647" s="246">
        <f>IF(N647="sníž. přenesená",J647,0)</f>
        <v>0</v>
      </c>
      <c r="BI647" s="246">
        <f>IF(N647="nulová",J647,0)</f>
        <v>0</v>
      </c>
      <c r="BJ647" s="16" t="s">
        <v>21</v>
      </c>
      <c r="BK647" s="246">
        <f>ROUND(I647*H647,2)</f>
        <v>0</v>
      </c>
      <c r="BL647" s="16" t="s">
        <v>228</v>
      </c>
      <c r="BM647" s="245" t="s">
        <v>1405</v>
      </c>
    </row>
    <row r="648" spans="1:65" s="2" customFormat="1" ht="24" customHeight="1">
      <c r="A648" s="37"/>
      <c r="B648" s="38"/>
      <c r="C648" s="234" t="s">
        <v>1406</v>
      </c>
      <c r="D648" s="234" t="s">
        <v>153</v>
      </c>
      <c r="E648" s="235" t="s">
        <v>1407</v>
      </c>
      <c r="F648" s="236" t="s">
        <v>1408</v>
      </c>
      <c r="G648" s="237" t="s">
        <v>823</v>
      </c>
      <c r="H648" s="280"/>
      <c r="I648" s="239"/>
      <c r="J648" s="240">
        <f>ROUND(I648*H648,2)</f>
        <v>0</v>
      </c>
      <c r="K648" s="236" t="s">
        <v>157</v>
      </c>
      <c r="L648" s="43"/>
      <c r="M648" s="241" t="s">
        <v>1</v>
      </c>
      <c r="N648" s="242" t="s">
        <v>45</v>
      </c>
      <c r="O648" s="90"/>
      <c r="P648" s="243">
        <f>O648*H648</f>
        <v>0</v>
      </c>
      <c r="Q648" s="243">
        <v>0</v>
      </c>
      <c r="R648" s="243">
        <f>Q648*H648</f>
        <v>0</v>
      </c>
      <c r="S648" s="243">
        <v>0</v>
      </c>
      <c r="T648" s="244">
        <f>S648*H648</f>
        <v>0</v>
      </c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R648" s="245" t="s">
        <v>228</v>
      </c>
      <c r="AT648" s="245" t="s">
        <v>153</v>
      </c>
      <c r="AU648" s="245" t="s">
        <v>89</v>
      </c>
      <c r="AY648" s="16" t="s">
        <v>151</v>
      </c>
      <c r="BE648" s="246">
        <f>IF(N648="základní",J648,0)</f>
        <v>0</v>
      </c>
      <c r="BF648" s="246">
        <f>IF(N648="snížená",J648,0)</f>
        <v>0</v>
      </c>
      <c r="BG648" s="246">
        <f>IF(N648="zákl. přenesená",J648,0)</f>
        <v>0</v>
      </c>
      <c r="BH648" s="246">
        <f>IF(N648="sníž. přenesená",J648,0)</f>
        <v>0</v>
      </c>
      <c r="BI648" s="246">
        <f>IF(N648="nulová",J648,0)</f>
        <v>0</v>
      </c>
      <c r="BJ648" s="16" t="s">
        <v>21</v>
      </c>
      <c r="BK648" s="246">
        <f>ROUND(I648*H648,2)</f>
        <v>0</v>
      </c>
      <c r="BL648" s="16" t="s">
        <v>228</v>
      </c>
      <c r="BM648" s="245" t="s">
        <v>1409</v>
      </c>
    </row>
    <row r="649" spans="1:63" s="12" customFormat="1" ht="22.8" customHeight="1">
      <c r="A649" s="12"/>
      <c r="B649" s="218"/>
      <c r="C649" s="219"/>
      <c r="D649" s="220" t="s">
        <v>79</v>
      </c>
      <c r="E649" s="232" t="s">
        <v>1410</v>
      </c>
      <c r="F649" s="232" t="s">
        <v>1411</v>
      </c>
      <c r="G649" s="219"/>
      <c r="H649" s="219"/>
      <c r="I649" s="222"/>
      <c r="J649" s="233">
        <f>BK649</f>
        <v>0</v>
      </c>
      <c r="K649" s="219"/>
      <c r="L649" s="224"/>
      <c r="M649" s="225"/>
      <c r="N649" s="226"/>
      <c r="O649" s="226"/>
      <c r="P649" s="227">
        <f>SUM(P650:P669)</f>
        <v>0</v>
      </c>
      <c r="Q649" s="226"/>
      <c r="R649" s="227">
        <f>SUM(R650:R669)</f>
        <v>1.52444541</v>
      </c>
      <c r="S649" s="226"/>
      <c r="T649" s="228">
        <f>SUM(T650:T669)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29" t="s">
        <v>89</v>
      </c>
      <c r="AT649" s="230" t="s">
        <v>79</v>
      </c>
      <c r="AU649" s="230" t="s">
        <v>21</v>
      </c>
      <c r="AY649" s="229" t="s">
        <v>151</v>
      </c>
      <c r="BK649" s="231">
        <f>SUM(BK650:BK669)</f>
        <v>0</v>
      </c>
    </row>
    <row r="650" spans="1:65" s="2" customFormat="1" ht="24" customHeight="1">
      <c r="A650" s="37"/>
      <c r="B650" s="38"/>
      <c r="C650" s="234" t="s">
        <v>1412</v>
      </c>
      <c r="D650" s="234" t="s">
        <v>153</v>
      </c>
      <c r="E650" s="235" t="s">
        <v>1413</v>
      </c>
      <c r="F650" s="236" t="s">
        <v>1414</v>
      </c>
      <c r="G650" s="237" t="s">
        <v>200</v>
      </c>
      <c r="H650" s="238">
        <v>14.685</v>
      </c>
      <c r="I650" s="239"/>
      <c r="J650" s="240">
        <f>ROUND(I650*H650,2)</f>
        <v>0</v>
      </c>
      <c r="K650" s="236" t="s">
        <v>1</v>
      </c>
      <c r="L650" s="43"/>
      <c r="M650" s="241" t="s">
        <v>1</v>
      </c>
      <c r="N650" s="242" t="s">
        <v>45</v>
      </c>
      <c r="O650" s="90"/>
      <c r="P650" s="243">
        <f>O650*H650</f>
        <v>0</v>
      </c>
      <c r="Q650" s="243">
        <v>0</v>
      </c>
      <c r="R650" s="243">
        <f>Q650*H650</f>
        <v>0</v>
      </c>
      <c r="S650" s="243">
        <v>0</v>
      </c>
      <c r="T650" s="244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45" t="s">
        <v>228</v>
      </c>
      <c r="AT650" s="245" t="s">
        <v>153</v>
      </c>
      <c r="AU650" s="245" t="s">
        <v>89</v>
      </c>
      <c r="AY650" s="16" t="s">
        <v>151</v>
      </c>
      <c r="BE650" s="246">
        <f>IF(N650="základní",J650,0)</f>
        <v>0</v>
      </c>
      <c r="BF650" s="246">
        <f>IF(N650="snížená",J650,0)</f>
        <v>0</v>
      </c>
      <c r="BG650" s="246">
        <f>IF(N650="zákl. přenesená",J650,0)</f>
        <v>0</v>
      </c>
      <c r="BH650" s="246">
        <f>IF(N650="sníž. přenesená",J650,0)</f>
        <v>0</v>
      </c>
      <c r="BI650" s="246">
        <f>IF(N650="nulová",J650,0)</f>
        <v>0</v>
      </c>
      <c r="BJ650" s="16" t="s">
        <v>21</v>
      </c>
      <c r="BK650" s="246">
        <f>ROUND(I650*H650,2)</f>
        <v>0</v>
      </c>
      <c r="BL650" s="16" t="s">
        <v>228</v>
      </c>
      <c r="BM650" s="245" t="s">
        <v>1415</v>
      </c>
    </row>
    <row r="651" spans="1:51" s="13" customFormat="1" ht="12">
      <c r="A651" s="13"/>
      <c r="B651" s="247"/>
      <c r="C651" s="248"/>
      <c r="D651" s="249" t="s">
        <v>160</v>
      </c>
      <c r="E651" s="250" t="s">
        <v>1</v>
      </c>
      <c r="F651" s="251" t="s">
        <v>1416</v>
      </c>
      <c r="G651" s="248"/>
      <c r="H651" s="252">
        <v>14.685</v>
      </c>
      <c r="I651" s="253"/>
      <c r="J651" s="248"/>
      <c r="K651" s="248"/>
      <c r="L651" s="254"/>
      <c r="M651" s="255"/>
      <c r="N651" s="256"/>
      <c r="O651" s="256"/>
      <c r="P651" s="256"/>
      <c r="Q651" s="256"/>
      <c r="R651" s="256"/>
      <c r="S651" s="256"/>
      <c r="T651" s="257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8" t="s">
        <v>160</v>
      </c>
      <c r="AU651" s="258" t="s">
        <v>89</v>
      </c>
      <c r="AV651" s="13" t="s">
        <v>89</v>
      </c>
      <c r="AW651" s="13" t="s">
        <v>36</v>
      </c>
      <c r="AX651" s="13" t="s">
        <v>21</v>
      </c>
      <c r="AY651" s="258" t="s">
        <v>151</v>
      </c>
    </row>
    <row r="652" spans="1:65" s="2" customFormat="1" ht="36" customHeight="1">
      <c r="A652" s="37"/>
      <c r="B652" s="38"/>
      <c r="C652" s="234" t="s">
        <v>1417</v>
      </c>
      <c r="D652" s="234" t="s">
        <v>153</v>
      </c>
      <c r="E652" s="235" t="s">
        <v>1418</v>
      </c>
      <c r="F652" s="236" t="s">
        <v>1419</v>
      </c>
      <c r="G652" s="237" t="s">
        <v>200</v>
      </c>
      <c r="H652" s="238">
        <v>21.14</v>
      </c>
      <c r="I652" s="239"/>
      <c r="J652" s="240">
        <f>ROUND(I652*H652,2)</f>
        <v>0</v>
      </c>
      <c r="K652" s="236" t="s">
        <v>1</v>
      </c>
      <c r="L652" s="43"/>
      <c r="M652" s="241" t="s">
        <v>1</v>
      </c>
      <c r="N652" s="242" t="s">
        <v>45</v>
      </c>
      <c r="O652" s="90"/>
      <c r="P652" s="243">
        <f>O652*H652</f>
        <v>0</v>
      </c>
      <c r="Q652" s="243">
        <v>0</v>
      </c>
      <c r="R652" s="243">
        <f>Q652*H652</f>
        <v>0</v>
      </c>
      <c r="S652" s="243">
        <v>0</v>
      </c>
      <c r="T652" s="244">
        <f>S652*H652</f>
        <v>0</v>
      </c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R652" s="245" t="s">
        <v>228</v>
      </c>
      <c r="AT652" s="245" t="s">
        <v>153</v>
      </c>
      <c r="AU652" s="245" t="s">
        <v>89</v>
      </c>
      <c r="AY652" s="16" t="s">
        <v>151</v>
      </c>
      <c r="BE652" s="246">
        <f>IF(N652="základní",J652,0)</f>
        <v>0</v>
      </c>
      <c r="BF652" s="246">
        <f>IF(N652="snížená",J652,0)</f>
        <v>0</v>
      </c>
      <c r="BG652" s="246">
        <f>IF(N652="zákl. přenesená",J652,0)</f>
        <v>0</v>
      </c>
      <c r="BH652" s="246">
        <f>IF(N652="sníž. přenesená",J652,0)</f>
        <v>0</v>
      </c>
      <c r="BI652" s="246">
        <f>IF(N652="nulová",J652,0)</f>
        <v>0</v>
      </c>
      <c r="BJ652" s="16" t="s">
        <v>21</v>
      </c>
      <c r="BK652" s="246">
        <f>ROUND(I652*H652,2)</f>
        <v>0</v>
      </c>
      <c r="BL652" s="16" t="s">
        <v>228</v>
      </c>
      <c r="BM652" s="245" t="s">
        <v>1420</v>
      </c>
    </row>
    <row r="653" spans="1:51" s="13" customFormat="1" ht="12">
      <c r="A653" s="13"/>
      <c r="B653" s="247"/>
      <c r="C653" s="248"/>
      <c r="D653" s="249" t="s">
        <v>160</v>
      </c>
      <c r="E653" s="250" t="s">
        <v>1</v>
      </c>
      <c r="F653" s="251" t="s">
        <v>1421</v>
      </c>
      <c r="G653" s="248"/>
      <c r="H653" s="252">
        <v>9.4</v>
      </c>
      <c r="I653" s="253"/>
      <c r="J653" s="248"/>
      <c r="K653" s="248"/>
      <c r="L653" s="254"/>
      <c r="M653" s="255"/>
      <c r="N653" s="256"/>
      <c r="O653" s="256"/>
      <c r="P653" s="256"/>
      <c r="Q653" s="256"/>
      <c r="R653" s="256"/>
      <c r="S653" s="256"/>
      <c r="T653" s="25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8" t="s">
        <v>160</v>
      </c>
      <c r="AU653" s="258" t="s">
        <v>89</v>
      </c>
      <c r="AV653" s="13" t="s">
        <v>89</v>
      </c>
      <c r="AW653" s="13" t="s">
        <v>36</v>
      </c>
      <c r="AX653" s="13" t="s">
        <v>80</v>
      </c>
      <c r="AY653" s="258" t="s">
        <v>151</v>
      </c>
    </row>
    <row r="654" spans="1:51" s="13" customFormat="1" ht="12">
      <c r="A654" s="13"/>
      <c r="B654" s="247"/>
      <c r="C654" s="248"/>
      <c r="D654" s="249" t="s">
        <v>160</v>
      </c>
      <c r="E654" s="250" t="s">
        <v>1</v>
      </c>
      <c r="F654" s="251" t="s">
        <v>1422</v>
      </c>
      <c r="G654" s="248"/>
      <c r="H654" s="252">
        <v>11.74</v>
      </c>
      <c r="I654" s="253"/>
      <c r="J654" s="248"/>
      <c r="K654" s="248"/>
      <c r="L654" s="254"/>
      <c r="M654" s="255"/>
      <c r="N654" s="256"/>
      <c r="O654" s="256"/>
      <c r="P654" s="256"/>
      <c r="Q654" s="256"/>
      <c r="R654" s="256"/>
      <c r="S654" s="256"/>
      <c r="T654" s="25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8" t="s">
        <v>160</v>
      </c>
      <c r="AU654" s="258" t="s">
        <v>89</v>
      </c>
      <c r="AV654" s="13" t="s">
        <v>89</v>
      </c>
      <c r="AW654" s="13" t="s">
        <v>36</v>
      </c>
      <c r="AX654" s="13" t="s">
        <v>80</v>
      </c>
      <c r="AY654" s="258" t="s">
        <v>151</v>
      </c>
    </row>
    <row r="655" spans="1:51" s="14" customFormat="1" ht="12">
      <c r="A655" s="14"/>
      <c r="B655" s="269"/>
      <c r="C655" s="270"/>
      <c r="D655" s="249" t="s">
        <v>160</v>
      </c>
      <c r="E655" s="271" t="s">
        <v>1</v>
      </c>
      <c r="F655" s="272" t="s">
        <v>425</v>
      </c>
      <c r="G655" s="270"/>
      <c r="H655" s="273">
        <v>21.14</v>
      </c>
      <c r="I655" s="274"/>
      <c r="J655" s="270"/>
      <c r="K655" s="270"/>
      <c r="L655" s="275"/>
      <c r="M655" s="276"/>
      <c r="N655" s="277"/>
      <c r="O655" s="277"/>
      <c r="P655" s="277"/>
      <c r="Q655" s="277"/>
      <c r="R655" s="277"/>
      <c r="S655" s="277"/>
      <c r="T655" s="27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9" t="s">
        <v>160</v>
      </c>
      <c r="AU655" s="279" t="s">
        <v>89</v>
      </c>
      <c r="AV655" s="14" t="s">
        <v>158</v>
      </c>
      <c r="AW655" s="14" t="s">
        <v>36</v>
      </c>
      <c r="AX655" s="14" t="s">
        <v>21</v>
      </c>
      <c r="AY655" s="279" t="s">
        <v>151</v>
      </c>
    </row>
    <row r="656" spans="1:65" s="2" customFormat="1" ht="24" customHeight="1">
      <c r="A656" s="37"/>
      <c r="B656" s="38"/>
      <c r="C656" s="234" t="s">
        <v>1423</v>
      </c>
      <c r="D656" s="234" t="s">
        <v>153</v>
      </c>
      <c r="E656" s="235" t="s">
        <v>1424</v>
      </c>
      <c r="F656" s="236" t="s">
        <v>1425</v>
      </c>
      <c r="G656" s="237" t="s">
        <v>200</v>
      </c>
      <c r="H656" s="238">
        <v>18.513</v>
      </c>
      <c r="I656" s="239"/>
      <c r="J656" s="240">
        <f>ROUND(I656*H656,2)</f>
        <v>0</v>
      </c>
      <c r="K656" s="236" t="s">
        <v>157</v>
      </c>
      <c r="L656" s="43"/>
      <c r="M656" s="241" t="s">
        <v>1</v>
      </c>
      <c r="N656" s="242" t="s">
        <v>45</v>
      </c>
      <c r="O656" s="90"/>
      <c r="P656" s="243">
        <f>O656*H656</f>
        <v>0</v>
      </c>
      <c r="Q656" s="243">
        <v>0.00367</v>
      </c>
      <c r="R656" s="243">
        <f>Q656*H656</f>
        <v>0.06794271</v>
      </c>
      <c r="S656" s="243">
        <v>0</v>
      </c>
      <c r="T656" s="244">
        <f>S656*H656</f>
        <v>0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245" t="s">
        <v>228</v>
      </c>
      <c r="AT656" s="245" t="s">
        <v>153</v>
      </c>
      <c r="AU656" s="245" t="s">
        <v>89</v>
      </c>
      <c r="AY656" s="16" t="s">
        <v>151</v>
      </c>
      <c r="BE656" s="246">
        <f>IF(N656="základní",J656,0)</f>
        <v>0</v>
      </c>
      <c r="BF656" s="246">
        <f>IF(N656="snížená",J656,0)</f>
        <v>0</v>
      </c>
      <c r="BG656" s="246">
        <f>IF(N656="zákl. přenesená",J656,0)</f>
        <v>0</v>
      </c>
      <c r="BH656" s="246">
        <f>IF(N656="sníž. přenesená",J656,0)</f>
        <v>0</v>
      </c>
      <c r="BI656" s="246">
        <f>IF(N656="nulová",J656,0)</f>
        <v>0</v>
      </c>
      <c r="BJ656" s="16" t="s">
        <v>21</v>
      </c>
      <c r="BK656" s="246">
        <f>ROUND(I656*H656,2)</f>
        <v>0</v>
      </c>
      <c r="BL656" s="16" t="s">
        <v>228</v>
      </c>
      <c r="BM656" s="245" t="s">
        <v>1426</v>
      </c>
    </row>
    <row r="657" spans="1:51" s="13" customFormat="1" ht="12">
      <c r="A657" s="13"/>
      <c r="B657" s="247"/>
      <c r="C657" s="248"/>
      <c r="D657" s="249" t="s">
        <v>160</v>
      </c>
      <c r="E657" s="250" t="s">
        <v>1</v>
      </c>
      <c r="F657" s="251" t="s">
        <v>1427</v>
      </c>
      <c r="G657" s="248"/>
      <c r="H657" s="252">
        <v>18.513</v>
      </c>
      <c r="I657" s="253"/>
      <c r="J657" s="248"/>
      <c r="K657" s="248"/>
      <c r="L657" s="254"/>
      <c r="M657" s="255"/>
      <c r="N657" s="256"/>
      <c r="O657" s="256"/>
      <c r="P657" s="256"/>
      <c r="Q657" s="256"/>
      <c r="R657" s="256"/>
      <c r="S657" s="256"/>
      <c r="T657" s="257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8" t="s">
        <v>160</v>
      </c>
      <c r="AU657" s="258" t="s">
        <v>89</v>
      </c>
      <c r="AV657" s="13" t="s">
        <v>89</v>
      </c>
      <c r="AW657" s="13" t="s">
        <v>36</v>
      </c>
      <c r="AX657" s="13" t="s">
        <v>21</v>
      </c>
      <c r="AY657" s="258" t="s">
        <v>151</v>
      </c>
    </row>
    <row r="658" spans="1:65" s="2" customFormat="1" ht="24" customHeight="1">
      <c r="A658" s="37"/>
      <c r="B658" s="38"/>
      <c r="C658" s="259" t="s">
        <v>1428</v>
      </c>
      <c r="D658" s="259" t="s">
        <v>384</v>
      </c>
      <c r="E658" s="260" t="s">
        <v>1429</v>
      </c>
      <c r="F658" s="261" t="s">
        <v>1430</v>
      </c>
      <c r="G658" s="262" t="s">
        <v>200</v>
      </c>
      <c r="H658" s="263">
        <v>20.364</v>
      </c>
      <c r="I658" s="264"/>
      <c r="J658" s="265">
        <f>ROUND(I658*H658,2)</f>
        <v>0</v>
      </c>
      <c r="K658" s="261" t="s">
        <v>157</v>
      </c>
      <c r="L658" s="266"/>
      <c r="M658" s="267" t="s">
        <v>1</v>
      </c>
      <c r="N658" s="268" t="s">
        <v>45</v>
      </c>
      <c r="O658" s="90"/>
      <c r="P658" s="243">
        <f>O658*H658</f>
        <v>0</v>
      </c>
      <c r="Q658" s="243">
        <v>0.0192</v>
      </c>
      <c r="R658" s="243">
        <f>Q658*H658</f>
        <v>0.39098879999999997</v>
      </c>
      <c r="S658" s="243">
        <v>0</v>
      </c>
      <c r="T658" s="244">
        <f>S658*H658</f>
        <v>0</v>
      </c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R658" s="245" t="s">
        <v>301</v>
      </c>
      <c r="AT658" s="245" t="s">
        <v>384</v>
      </c>
      <c r="AU658" s="245" t="s">
        <v>89</v>
      </c>
      <c r="AY658" s="16" t="s">
        <v>151</v>
      </c>
      <c r="BE658" s="246">
        <f>IF(N658="základní",J658,0)</f>
        <v>0</v>
      </c>
      <c r="BF658" s="246">
        <f>IF(N658="snížená",J658,0)</f>
        <v>0</v>
      </c>
      <c r="BG658" s="246">
        <f>IF(N658="zákl. přenesená",J658,0)</f>
        <v>0</v>
      </c>
      <c r="BH658" s="246">
        <f>IF(N658="sníž. přenesená",J658,0)</f>
        <v>0</v>
      </c>
      <c r="BI658" s="246">
        <f>IF(N658="nulová",J658,0)</f>
        <v>0</v>
      </c>
      <c r="BJ658" s="16" t="s">
        <v>21</v>
      </c>
      <c r="BK658" s="246">
        <f>ROUND(I658*H658,2)</f>
        <v>0</v>
      </c>
      <c r="BL658" s="16" t="s">
        <v>228</v>
      </c>
      <c r="BM658" s="245" t="s">
        <v>1431</v>
      </c>
    </row>
    <row r="659" spans="1:51" s="13" customFormat="1" ht="12">
      <c r="A659" s="13"/>
      <c r="B659" s="247"/>
      <c r="C659" s="248"/>
      <c r="D659" s="249" t="s">
        <v>160</v>
      </c>
      <c r="E659" s="248"/>
      <c r="F659" s="251" t="s">
        <v>1432</v>
      </c>
      <c r="G659" s="248"/>
      <c r="H659" s="252">
        <v>20.364</v>
      </c>
      <c r="I659" s="253"/>
      <c r="J659" s="248"/>
      <c r="K659" s="248"/>
      <c r="L659" s="254"/>
      <c r="M659" s="255"/>
      <c r="N659" s="256"/>
      <c r="O659" s="256"/>
      <c r="P659" s="256"/>
      <c r="Q659" s="256"/>
      <c r="R659" s="256"/>
      <c r="S659" s="256"/>
      <c r="T659" s="257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8" t="s">
        <v>160</v>
      </c>
      <c r="AU659" s="258" t="s">
        <v>89</v>
      </c>
      <c r="AV659" s="13" t="s">
        <v>89</v>
      </c>
      <c r="AW659" s="13" t="s">
        <v>4</v>
      </c>
      <c r="AX659" s="13" t="s">
        <v>21</v>
      </c>
      <c r="AY659" s="258" t="s">
        <v>151</v>
      </c>
    </row>
    <row r="660" spans="1:65" s="2" customFormat="1" ht="16.5" customHeight="1">
      <c r="A660" s="37"/>
      <c r="B660" s="38"/>
      <c r="C660" s="234" t="s">
        <v>1433</v>
      </c>
      <c r="D660" s="234" t="s">
        <v>153</v>
      </c>
      <c r="E660" s="235" t="s">
        <v>1434</v>
      </c>
      <c r="F660" s="236" t="s">
        <v>1435</v>
      </c>
      <c r="G660" s="237" t="s">
        <v>200</v>
      </c>
      <c r="H660" s="238">
        <v>143.022</v>
      </c>
      <c r="I660" s="239"/>
      <c r="J660" s="240">
        <f>ROUND(I660*H660,2)</f>
        <v>0</v>
      </c>
      <c r="K660" s="236" t="s">
        <v>157</v>
      </c>
      <c r="L660" s="43"/>
      <c r="M660" s="241" t="s">
        <v>1</v>
      </c>
      <c r="N660" s="242" t="s">
        <v>45</v>
      </c>
      <c r="O660" s="90"/>
      <c r="P660" s="243">
        <f>O660*H660</f>
        <v>0</v>
      </c>
      <c r="Q660" s="243">
        <v>0.0003</v>
      </c>
      <c r="R660" s="243">
        <f>Q660*H660</f>
        <v>0.042906599999999996</v>
      </c>
      <c r="S660" s="243">
        <v>0</v>
      </c>
      <c r="T660" s="244">
        <f>S660*H660</f>
        <v>0</v>
      </c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R660" s="245" t="s">
        <v>228</v>
      </c>
      <c r="AT660" s="245" t="s">
        <v>153</v>
      </c>
      <c r="AU660" s="245" t="s">
        <v>89</v>
      </c>
      <c r="AY660" s="16" t="s">
        <v>151</v>
      </c>
      <c r="BE660" s="246">
        <f>IF(N660="základní",J660,0)</f>
        <v>0</v>
      </c>
      <c r="BF660" s="246">
        <f>IF(N660="snížená",J660,0)</f>
        <v>0</v>
      </c>
      <c r="BG660" s="246">
        <f>IF(N660="zákl. přenesená",J660,0)</f>
        <v>0</v>
      </c>
      <c r="BH660" s="246">
        <f>IF(N660="sníž. přenesená",J660,0)</f>
        <v>0</v>
      </c>
      <c r="BI660" s="246">
        <f>IF(N660="nulová",J660,0)</f>
        <v>0</v>
      </c>
      <c r="BJ660" s="16" t="s">
        <v>21</v>
      </c>
      <c r="BK660" s="246">
        <f>ROUND(I660*H660,2)</f>
        <v>0</v>
      </c>
      <c r="BL660" s="16" t="s">
        <v>228</v>
      </c>
      <c r="BM660" s="245" t="s">
        <v>1436</v>
      </c>
    </row>
    <row r="661" spans="1:51" s="13" customFormat="1" ht="12">
      <c r="A661" s="13"/>
      <c r="B661" s="247"/>
      <c r="C661" s="248"/>
      <c r="D661" s="249" t="s">
        <v>160</v>
      </c>
      <c r="E661" s="250" t="s">
        <v>1</v>
      </c>
      <c r="F661" s="251" t="s">
        <v>1437</v>
      </c>
      <c r="G661" s="248"/>
      <c r="H661" s="252">
        <v>57.442</v>
      </c>
      <c r="I661" s="253"/>
      <c r="J661" s="248"/>
      <c r="K661" s="248"/>
      <c r="L661" s="254"/>
      <c r="M661" s="255"/>
      <c r="N661" s="256"/>
      <c r="O661" s="256"/>
      <c r="P661" s="256"/>
      <c r="Q661" s="256"/>
      <c r="R661" s="256"/>
      <c r="S661" s="256"/>
      <c r="T661" s="257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8" t="s">
        <v>160</v>
      </c>
      <c r="AU661" s="258" t="s">
        <v>89</v>
      </c>
      <c r="AV661" s="13" t="s">
        <v>89</v>
      </c>
      <c r="AW661" s="13" t="s">
        <v>36</v>
      </c>
      <c r="AX661" s="13" t="s">
        <v>80</v>
      </c>
      <c r="AY661" s="258" t="s">
        <v>151</v>
      </c>
    </row>
    <row r="662" spans="1:51" s="13" customFormat="1" ht="12">
      <c r="A662" s="13"/>
      <c r="B662" s="247"/>
      <c r="C662" s="248"/>
      <c r="D662" s="249" t="s">
        <v>160</v>
      </c>
      <c r="E662" s="250" t="s">
        <v>1</v>
      </c>
      <c r="F662" s="251" t="s">
        <v>1438</v>
      </c>
      <c r="G662" s="248"/>
      <c r="H662" s="252">
        <v>85.58</v>
      </c>
      <c r="I662" s="253"/>
      <c r="J662" s="248"/>
      <c r="K662" s="248"/>
      <c r="L662" s="254"/>
      <c r="M662" s="255"/>
      <c r="N662" s="256"/>
      <c r="O662" s="256"/>
      <c r="P662" s="256"/>
      <c r="Q662" s="256"/>
      <c r="R662" s="256"/>
      <c r="S662" s="256"/>
      <c r="T662" s="257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8" t="s">
        <v>160</v>
      </c>
      <c r="AU662" s="258" t="s">
        <v>89</v>
      </c>
      <c r="AV662" s="13" t="s">
        <v>89</v>
      </c>
      <c r="AW662" s="13" t="s">
        <v>36</v>
      </c>
      <c r="AX662" s="13" t="s">
        <v>80</v>
      </c>
      <c r="AY662" s="258" t="s">
        <v>151</v>
      </c>
    </row>
    <row r="663" spans="1:51" s="14" customFormat="1" ht="12">
      <c r="A663" s="14"/>
      <c r="B663" s="269"/>
      <c r="C663" s="270"/>
      <c r="D663" s="249" t="s">
        <v>160</v>
      </c>
      <c r="E663" s="271" t="s">
        <v>1</v>
      </c>
      <c r="F663" s="272" t="s">
        <v>425</v>
      </c>
      <c r="G663" s="270"/>
      <c r="H663" s="273">
        <v>143.022</v>
      </c>
      <c r="I663" s="274"/>
      <c r="J663" s="270"/>
      <c r="K663" s="270"/>
      <c r="L663" s="275"/>
      <c r="M663" s="276"/>
      <c r="N663" s="277"/>
      <c r="O663" s="277"/>
      <c r="P663" s="277"/>
      <c r="Q663" s="277"/>
      <c r="R663" s="277"/>
      <c r="S663" s="277"/>
      <c r="T663" s="27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9" t="s">
        <v>160</v>
      </c>
      <c r="AU663" s="279" t="s">
        <v>89</v>
      </c>
      <c r="AV663" s="14" t="s">
        <v>158</v>
      </c>
      <c r="AW663" s="14" t="s">
        <v>36</v>
      </c>
      <c r="AX663" s="14" t="s">
        <v>21</v>
      </c>
      <c r="AY663" s="279" t="s">
        <v>151</v>
      </c>
    </row>
    <row r="664" spans="1:65" s="2" customFormat="1" ht="24" customHeight="1">
      <c r="A664" s="37"/>
      <c r="B664" s="38"/>
      <c r="C664" s="234" t="s">
        <v>1439</v>
      </c>
      <c r="D664" s="234" t="s">
        <v>153</v>
      </c>
      <c r="E664" s="235" t="s">
        <v>1440</v>
      </c>
      <c r="F664" s="236" t="s">
        <v>1441</v>
      </c>
      <c r="G664" s="237" t="s">
        <v>200</v>
      </c>
      <c r="H664" s="238">
        <v>143.022</v>
      </c>
      <c r="I664" s="239"/>
      <c r="J664" s="240">
        <f>ROUND(I664*H664,2)</f>
        <v>0</v>
      </c>
      <c r="K664" s="236" t="s">
        <v>222</v>
      </c>
      <c r="L664" s="43"/>
      <c r="M664" s="241" t="s">
        <v>1</v>
      </c>
      <c r="N664" s="242" t="s">
        <v>45</v>
      </c>
      <c r="O664" s="90"/>
      <c r="P664" s="243">
        <f>O664*H664</f>
        <v>0</v>
      </c>
      <c r="Q664" s="243">
        <v>0.00715</v>
      </c>
      <c r="R664" s="243">
        <f>Q664*H664</f>
        <v>1.0226073</v>
      </c>
      <c r="S664" s="243">
        <v>0</v>
      </c>
      <c r="T664" s="244">
        <f>S664*H664</f>
        <v>0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245" t="s">
        <v>228</v>
      </c>
      <c r="AT664" s="245" t="s">
        <v>153</v>
      </c>
      <c r="AU664" s="245" t="s">
        <v>89</v>
      </c>
      <c r="AY664" s="16" t="s">
        <v>151</v>
      </c>
      <c r="BE664" s="246">
        <f>IF(N664="základní",J664,0)</f>
        <v>0</v>
      </c>
      <c r="BF664" s="246">
        <f>IF(N664="snížená",J664,0)</f>
        <v>0</v>
      </c>
      <c r="BG664" s="246">
        <f>IF(N664="zákl. přenesená",J664,0)</f>
        <v>0</v>
      </c>
      <c r="BH664" s="246">
        <f>IF(N664="sníž. přenesená",J664,0)</f>
        <v>0</v>
      </c>
      <c r="BI664" s="246">
        <f>IF(N664="nulová",J664,0)</f>
        <v>0</v>
      </c>
      <c r="BJ664" s="16" t="s">
        <v>21</v>
      </c>
      <c r="BK664" s="246">
        <f>ROUND(I664*H664,2)</f>
        <v>0</v>
      </c>
      <c r="BL664" s="16" t="s">
        <v>228</v>
      </c>
      <c r="BM664" s="245" t="s">
        <v>1442</v>
      </c>
    </row>
    <row r="665" spans="1:51" s="13" customFormat="1" ht="12">
      <c r="A665" s="13"/>
      <c r="B665" s="247"/>
      <c r="C665" s="248"/>
      <c r="D665" s="249" t="s">
        <v>160</v>
      </c>
      <c r="E665" s="250" t="s">
        <v>1</v>
      </c>
      <c r="F665" s="251" t="s">
        <v>1443</v>
      </c>
      <c r="G665" s="248"/>
      <c r="H665" s="252">
        <v>18.513</v>
      </c>
      <c r="I665" s="253"/>
      <c r="J665" s="248"/>
      <c r="K665" s="248"/>
      <c r="L665" s="254"/>
      <c r="M665" s="255"/>
      <c r="N665" s="256"/>
      <c r="O665" s="256"/>
      <c r="P665" s="256"/>
      <c r="Q665" s="256"/>
      <c r="R665" s="256"/>
      <c r="S665" s="256"/>
      <c r="T665" s="257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8" t="s">
        <v>160</v>
      </c>
      <c r="AU665" s="258" t="s">
        <v>89</v>
      </c>
      <c r="AV665" s="13" t="s">
        <v>89</v>
      </c>
      <c r="AW665" s="13" t="s">
        <v>36</v>
      </c>
      <c r="AX665" s="13" t="s">
        <v>80</v>
      </c>
      <c r="AY665" s="258" t="s">
        <v>151</v>
      </c>
    </row>
    <row r="666" spans="1:51" s="13" customFormat="1" ht="12">
      <c r="A666" s="13"/>
      <c r="B666" s="247"/>
      <c r="C666" s="248"/>
      <c r="D666" s="249" t="s">
        <v>160</v>
      </c>
      <c r="E666" s="250" t="s">
        <v>1</v>
      </c>
      <c r="F666" s="251" t="s">
        <v>1444</v>
      </c>
      <c r="G666" s="248"/>
      <c r="H666" s="252">
        <v>38.929</v>
      </c>
      <c r="I666" s="253"/>
      <c r="J666" s="248"/>
      <c r="K666" s="248"/>
      <c r="L666" s="254"/>
      <c r="M666" s="255"/>
      <c r="N666" s="256"/>
      <c r="O666" s="256"/>
      <c r="P666" s="256"/>
      <c r="Q666" s="256"/>
      <c r="R666" s="256"/>
      <c r="S666" s="256"/>
      <c r="T666" s="25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8" t="s">
        <v>160</v>
      </c>
      <c r="AU666" s="258" t="s">
        <v>89</v>
      </c>
      <c r="AV666" s="13" t="s">
        <v>89</v>
      </c>
      <c r="AW666" s="13" t="s">
        <v>36</v>
      </c>
      <c r="AX666" s="13" t="s">
        <v>80</v>
      </c>
      <c r="AY666" s="258" t="s">
        <v>151</v>
      </c>
    </row>
    <row r="667" spans="1:51" s="13" customFormat="1" ht="12">
      <c r="A667" s="13"/>
      <c r="B667" s="247"/>
      <c r="C667" s="248"/>
      <c r="D667" s="249" t="s">
        <v>160</v>
      </c>
      <c r="E667" s="250" t="s">
        <v>1</v>
      </c>
      <c r="F667" s="251" t="s">
        <v>1438</v>
      </c>
      <c r="G667" s="248"/>
      <c r="H667" s="252">
        <v>85.58</v>
      </c>
      <c r="I667" s="253"/>
      <c r="J667" s="248"/>
      <c r="K667" s="248"/>
      <c r="L667" s="254"/>
      <c r="M667" s="255"/>
      <c r="N667" s="256"/>
      <c r="O667" s="256"/>
      <c r="P667" s="256"/>
      <c r="Q667" s="256"/>
      <c r="R667" s="256"/>
      <c r="S667" s="256"/>
      <c r="T667" s="257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8" t="s">
        <v>160</v>
      </c>
      <c r="AU667" s="258" t="s">
        <v>89</v>
      </c>
      <c r="AV667" s="13" t="s">
        <v>89</v>
      </c>
      <c r="AW667" s="13" t="s">
        <v>36</v>
      </c>
      <c r="AX667" s="13" t="s">
        <v>80</v>
      </c>
      <c r="AY667" s="258" t="s">
        <v>151</v>
      </c>
    </row>
    <row r="668" spans="1:51" s="14" customFormat="1" ht="12">
      <c r="A668" s="14"/>
      <c r="B668" s="269"/>
      <c r="C668" s="270"/>
      <c r="D668" s="249" t="s">
        <v>160</v>
      </c>
      <c r="E668" s="271" t="s">
        <v>1</v>
      </c>
      <c r="F668" s="272" t="s">
        <v>425</v>
      </c>
      <c r="G668" s="270"/>
      <c r="H668" s="273">
        <v>143.022</v>
      </c>
      <c r="I668" s="274"/>
      <c r="J668" s="270"/>
      <c r="K668" s="270"/>
      <c r="L668" s="275"/>
      <c r="M668" s="276"/>
      <c r="N668" s="277"/>
      <c r="O668" s="277"/>
      <c r="P668" s="277"/>
      <c r="Q668" s="277"/>
      <c r="R668" s="277"/>
      <c r="S668" s="277"/>
      <c r="T668" s="278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9" t="s">
        <v>160</v>
      </c>
      <c r="AU668" s="279" t="s">
        <v>89</v>
      </c>
      <c r="AV668" s="14" t="s">
        <v>158</v>
      </c>
      <c r="AW668" s="14" t="s">
        <v>36</v>
      </c>
      <c r="AX668" s="14" t="s">
        <v>21</v>
      </c>
      <c r="AY668" s="279" t="s">
        <v>151</v>
      </c>
    </row>
    <row r="669" spans="1:65" s="2" customFormat="1" ht="24" customHeight="1">
      <c r="A669" s="37"/>
      <c r="B669" s="38"/>
      <c r="C669" s="234" t="s">
        <v>1445</v>
      </c>
      <c r="D669" s="234" t="s">
        <v>153</v>
      </c>
      <c r="E669" s="235" t="s">
        <v>1446</v>
      </c>
      <c r="F669" s="236" t="s">
        <v>1447</v>
      </c>
      <c r="G669" s="237" t="s">
        <v>823</v>
      </c>
      <c r="H669" s="280"/>
      <c r="I669" s="239"/>
      <c r="J669" s="240">
        <f>ROUND(I669*H669,2)</f>
        <v>0</v>
      </c>
      <c r="K669" s="236" t="s">
        <v>157</v>
      </c>
      <c r="L669" s="43"/>
      <c r="M669" s="241" t="s">
        <v>1</v>
      </c>
      <c r="N669" s="242" t="s">
        <v>45</v>
      </c>
      <c r="O669" s="90"/>
      <c r="P669" s="243">
        <f>O669*H669</f>
        <v>0</v>
      </c>
      <c r="Q669" s="243">
        <v>0</v>
      </c>
      <c r="R669" s="243">
        <f>Q669*H669</f>
        <v>0</v>
      </c>
      <c r="S669" s="243">
        <v>0</v>
      </c>
      <c r="T669" s="244">
        <f>S669*H669</f>
        <v>0</v>
      </c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R669" s="245" t="s">
        <v>228</v>
      </c>
      <c r="AT669" s="245" t="s">
        <v>153</v>
      </c>
      <c r="AU669" s="245" t="s">
        <v>89</v>
      </c>
      <c r="AY669" s="16" t="s">
        <v>151</v>
      </c>
      <c r="BE669" s="246">
        <f>IF(N669="základní",J669,0)</f>
        <v>0</v>
      </c>
      <c r="BF669" s="246">
        <f>IF(N669="snížená",J669,0)</f>
        <v>0</v>
      </c>
      <c r="BG669" s="246">
        <f>IF(N669="zákl. přenesená",J669,0)</f>
        <v>0</v>
      </c>
      <c r="BH669" s="246">
        <f>IF(N669="sníž. přenesená",J669,0)</f>
        <v>0</v>
      </c>
      <c r="BI669" s="246">
        <f>IF(N669="nulová",J669,0)</f>
        <v>0</v>
      </c>
      <c r="BJ669" s="16" t="s">
        <v>21</v>
      </c>
      <c r="BK669" s="246">
        <f>ROUND(I669*H669,2)</f>
        <v>0</v>
      </c>
      <c r="BL669" s="16" t="s">
        <v>228</v>
      </c>
      <c r="BM669" s="245" t="s">
        <v>1448</v>
      </c>
    </row>
    <row r="670" spans="1:63" s="12" customFormat="1" ht="22.8" customHeight="1">
      <c r="A670" s="12"/>
      <c r="B670" s="218"/>
      <c r="C670" s="219"/>
      <c r="D670" s="220" t="s">
        <v>79</v>
      </c>
      <c r="E670" s="232" t="s">
        <v>1449</v>
      </c>
      <c r="F670" s="232" t="s">
        <v>1450</v>
      </c>
      <c r="G670" s="219"/>
      <c r="H670" s="219"/>
      <c r="I670" s="222"/>
      <c r="J670" s="233">
        <f>BK670</f>
        <v>0</v>
      </c>
      <c r="K670" s="219"/>
      <c r="L670" s="224"/>
      <c r="M670" s="225"/>
      <c r="N670" s="226"/>
      <c r="O670" s="226"/>
      <c r="P670" s="227">
        <f>SUM(P671:P677)</f>
        <v>0</v>
      </c>
      <c r="Q670" s="226"/>
      <c r="R670" s="227">
        <f>SUM(R671:R677)</f>
        <v>2.28535756</v>
      </c>
      <c r="S670" s="226"/>
      <c r="T670" s="228">
        <f>SUM(T671:T677)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29" t="s">
        <v>89</v>
      </c>
      <c r="AT670" s="230" t="s">
        <v>79</v>
      </c>
      <c r="AU670" s="230" t="s">
        <v>21</v>
      </c>
      <c r="AY670" s="229" t="s">
        <v>151</v>
      </c>
      <c r="BK670" s="231">
        <f>SUM(BK671:BK677)</f>
        <v>0</v>
      </c>
    </row>
    <row r="671" spans="1:65" s="2" customFormat="1" ht="24" customHeight="1">
      <c r="A671" s="37"/>
      <c r="B671" s="38"/>
      <c r="C671" s="234" t="s">
        <v>1451</v>
      </c>
      <c r="D671" s="234" t="s">
        <v>153</v>
      </c>
      <c r="E671" s="235" t="s">
        <v>1452</v>
      </c>
      <c r="F671" s="236" t="s">
        <v>1453</v>
      </c>
      <c r="G671" s="237" t="s">
        <v>200</v>
      </c>
      <c r="H671" s="238">
        <v>128.573</v>
      </c>
      <c r="I671" s="239"/>
      <c r="J671" s="240">
        <f>ROUND(I671*H671,2)</f>
        <v>0</v>
      </c>
      <c r="K671" s="236" t="s">
        <v>157</v>
      </c>
      <c r="L671" s="43"/>
      <c r="M671" s="241" t="s">
        <v>1</v>
      </c>
      <c r="N671" s="242" t="s">
        <v>45</v>
      </c>
      <c r="O671" s="90"/>
      <c r="P671" s="243">
        <f>O671*H671</f>
        <v>0</v>
      </c>
      <c r="Q671" s="243">
        <v>0.01762</v>
      </c>
      <c r="R671" s="243">
        <f>Q671*H671</f>
        <v>2.26545626</v>
      </c>
      <c r="S671" s="243">
        <v>0</v>
      </c>
      <c r="T671" s="244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245" t="s">
        <v>158</v>
      </c>
      <c r="AT671" s="245" t="s">
        <v>153</v>
      </c>
      <c r="AU671" s="245" t="s">
        <v>89</v>
      </c>
      <c r="AY671" s="16" t="s">
        <v>151</v>
      </c>
      <c r="BE671" s="246">
        <f>IF(N671="základní",J671,0)</f>
        <v>0</v>
      </c>
      <c r="BF671" s="246">
        <f>IF(N671="snížená",J671,0)</f>
        <v>0</v>
      </c>
      <c r="BG671" s="246">
        <f>IF(N671="zákl. přenesená",J671,0)</f>
        <v>0</v>
      </c>
      <c r="BH671" s="246">
        <f>IF(N671="sníž. přenesená",J671,0)</f>
        <v>0</v>
      </c>
      <c r="BI671" s="246">
        <f>IF(N671="nulová",J671,0)</f>
        <v>0</v>
      </c>
      <c r="BJ671" s="16" t="s">
        <v>21</v>
      </c>
      <c r="BK671" s="246">
        <f>ROUND(I671*H671,2)</f>
        <v>0</v>
      </c>
      <c r="BL671" s="16" t="s">
        <v>158</v>
      </c>
      <c r="BM671" s="245" t="s">
        <v>1454</v>
      </c>
    </row>
    <row r="672" spans="1:51" s="13" customFormat="1" ht="12">
      <c r="A672" s="13"/>
      <c r="B672" s="247"/>
      <c r="C672" s="248"/>
      <c r="D672" s="249" t="s">
        <v>160</v>
      </c>
      <c r="E672" s="250" t="s">
        <v>1</v>
      </c>
      <c r="F672" s="251" t="s">
        <v>1455</v>
      </c>
      <c r="G672" s="248"/>
      <c r="H672" s="252">
        <v>128.573</v>
      </c>
      <c r="I672" s="253"/>
      <c r="J672" s="248"/>
      <c r="K672" s="248"/>
      <c r="L672" s="254"/>
      <c r="M672" s="255"/>
      <c r="N672" s="256"/>
      <c r="O672" s="256"/>
      <c r="P672" s="256"/>
      <c r="Q672" s="256"/>
      <c r="R672" s="256"/>
      <c r="S672" s="256"/>
      <c r="T672" s="257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8" t="s">
        <v>160</v>
      </c>
      <c r="AU672" s="258" t="s">
        <v>89</v>
      </c>
      <c r="AV672" s="13" t="s">
        <v>89</v>
      </c>
      <c r="AW672" s="13" t="s">
        <v>36</v>
      </c>
      <c r="AX672" s="13" t="s">
        <v>21</v>
      </c>
      <c r="AY672" s="258" t="s">
        <v>151</v>
      </c>
    </row>
    <row r="673" spans="1:65" s="2" customFormat="1" ht="16.5" customHeight="1">
      <c r="A673" s="37"/>
      <c r="B673" s="38"/>
      <c r="C673" s="234" t="s">
        <v>1456</v>
      </c>
      <c r="D673" s="234" t="s">
        <v>153</v>
      </c>
      <c r="E673" s="235" t="s">
        <v>1457</v>
      </c>
      <c r="F673" s="236" t="s">
        <v>1458</v>
      </c>
      <c r="G673" s="237" t="s">
        <v>200</v>
      </c>
      <c r="H673" s="238">
        <v>11.74</v>
      </c>
      <c r="I673" s="239"/>
      <c r="J673" s="240">
        <f>ROUND(I673*H673,2)</f>
        <v>0</v>
      </c>
      <c r="K673" s="236" t="s">
        <v>157</v>
      </c>
      <c r="L673" s="43"/>
      <c r="M673" s="241" t="s">
        <v>1</v>
      </c>
      <c r="N673" s="242" t="s">
        <v>45</v>
      </c>
      <c r="O673" s="90"/>
      <c r="P673" s="243">
        <f>O673*H673</f>
        <v>0</v>
      </c>
      <c r="Q673" s="243">
        <v>0</v>
      </c>
      <c r="R673" s="243">
        <f>Q673*H673</f>
        <v>0</v>
      </c>
      <c r="S673" s="243">
        <v>0</v>
      </c>
      <c r="T673" s="244">
        <f>S673*H673</f>
        <v>0</v>
      </c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R673" s="245" t="s">
        <v>228</v>
      </c>
      <c r="AT673" s="245" t="s">
        <v>153</v>
      </c>
      <c r="AU673" s="245" t="s">
        <v>89</v>
      </c>
      <c r="AY673" s="16" t="s">
        <v>151</v>
      </c>
      <c r="BE673" s="246">
        <f>IF(N673="základní",J673,0)</f>
        <v>0</v>
      </c>
      <c r="BF673" s="246">
        <f>IF(N673="snížená",J673,0)</f>
        <v>0</v>
      </c>
      <c r="BG673" s="246">
        <f>IF(N673="zákl. přenesená",J673,0)</f>
        <v>0</v>
      </c>
      <c r="BH673" s="246">
        <f>IF(N673="sníž. přenesená",J673,0)</f>
        <v>0</v>
      </c>
      <c r="BI673" s="246">
        <f>IF(N673="nulová",J673,0)</f>
        <v>0</v>
      </c>
      <c r="BJ673" s="16" t="s">
        <v>21</v>
      </c>
      <c r="BK673" s="246">
        <f>ROUND(I673*H673,2)</f>
        <v>0</v>
      </c>
      <c r="BL673" s="16" t="s">
        <v>228</v>
      </c>
      <c r="BM673" s="245" t="s">
        <v>1459</v>
      </c>
    </row>
    <row r="674" spans="1:51" s="13" customFormat="1" ht="12">
      <c r="A674" s="13"/>
      <c r="B674" s="247"/>
      <c r="C674" s="248"/>
      <c r="D674" s="249" t="s">
        <v>160</v>
      </c>
      <c r="E674" s="250" t="s">
        <v>1</v>
      </c>
      <c r="F674" s="251" t="s">
        <v>1460</v>
      </c>
      <c r="G674" s="248"/>
      <c r="H674" s="252">
        <v>11.74</v>
      </c>
      <c r="I674" s="253"/>
      <c r="J674" s="248"/>
      <c r="K674" s="248"/>
      <c r="L674" s="254"/>
      <c r="M674" s="255"/>
      <c r="N674" s="256"/>
      <c r="O674" s="256"/>
      <c r="P674" s="256"/>
      <c r="Q674" s="256"/>
      <c r="R674" s="256"/>
      <c r="S674" s="256"/>
      <c r="T674" s="257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8" t="s">
        <v>160</v>
      </c>
      <c r="AU674" s="258" t="s">
        <v>89</v>
      </c>
      <c r="AV674" s="13" t="s">
        <v>89</v>
      </c>
      <c r="AW674" s="13" t="s">
        <v>36</v>
      </c>
      <c r="AX674" s="13" t="s">
        <v>21</v>
      </c>
      <c r="AY674" s="258" t="s">
        <v>151</v>
      </c>
    </row>
    <row r="675" spans="1:65" s="2" customFormat="1" ht="16.5" customHeight="1">
      <c r="A675" s="37"/>
      <c r="B675" s="38"/>
      <c r="C675" s="259" t="s">
        <v>1461</v>
      </c>
      <c r="D675" s="259" t="s">
        <v>384</v>
      </c>
      <c r="E675" s="260" t="s">
        <v>1462</v>
      </c>
      <c r="F675" s="261" t="s">
        <v>1463</v>
      </c>
      <c r="G675" s="262" t="s">
        <v>200</v>
      </c>
      <c r="H675" s="263">
        <v>11.74</v>
      </c>
      <c r="I675" s="264"/>
      <c r="J675" s="265">
        <f>ROUND(I675*H675,2)</f>
        <v>0</v>
      </c>
      <c r="K675" s="261" t="s">
        <v>157</v>
      </c>
      <c r="L675" s="266"/>
      <c r="M675" s="267" t="s">
        <v>1</v>
      </c>
      <c r="N675" s="268" t="s">
        <v>45</v>
      </c>
      <c r="O675" s="90"/>
      <c r="P675" s="243">
        <f>O675*H675</f>
        <v>0</v>
      </c>
      <c r="Q675" s="243">
        <v>0.0006</v>
      </c>
      <c r="R675" s="243">
        <f>Q675*H675</f>
        <v>0.007044</v>
      </c>
      <c r="S675" s="243">
        <v>0</v>
      </c>
      <c r="T675" s="244">
        <f>S675*H675</f>
        <v>0</v>
      </c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R675" s="245" t="s">
        <v>301</v>
      </c>
      <c r="AT675" s="245" t="s">
        <v>384</v>
      </c>
      <c r="AU675" s="245" t="s">
        <v>89</v>
      </c>
      <c r="AY675" s="16" t="s">
        <v>151</v>
      </c>
      <c r="BE675" s="246">
        <f>IF(N675="základní",J675,0)</f>
        <v>0</v>
      </c>
      <c r="BF675" s="246">
        <f>IF(N675="snížená",J675,0)</f>
        <v>0</v>
      </c>
      <c r="BG675" s="246">
        <f>IF(N675="zákl. přenesená",J675,0)</f>
        <v>0</v>
      </c>
      <c r="BH675" s="246">
        <f>IF(N675="sníž. přenesená",J675,0)</f>
        <v>0</v>
      </c>
      <c r="BI675" s="246">
        <f>IF(N675="nulová",J675,0)</f>
        <v>0</v>
      </c>
      <c r="BJ675" s="16" t="s">
        <v>21</v>
      </c>
      <c r="BK675" s="246">
        <f>ROUND(I675*H675,2)</f>
        <v>0</v>
      </c>
      <c r="BL675" s="16" t="s">
        <v>228</v>
      </c>
      <c r="BM675" s="245" t="s">
        <v>1464</v>
      </c>
    </row>
    <row r="676" spans="1:65" s="2" customFormat="1" ht="16.5" customHeight="1">
      <c r="A676" s="37"/>
      <c r="B676" s="38"/>
      <c r="C676" s="234" t="s">
        <v>1465</v>
      </c>
      <c r="D676" s="234" t="s">
        <v>153</v>
      </c>
      <c r="E676" s="235" t="s">
        <v>1466</v>
      </c>
      <c r="F676" s="236" t="s">
        <v>1467</v>
      </c>
      <c r="G676" s="237" t="s">
        <v>200</v>
      </c>
      <c r="H676" s="238">
        <v>128.573</v>
      </c>
      <c r="I676" s="239"/>
      <c r="J676" s="240">
        <f>ROUND(I676*H676,2)</f>
        <v>0</v>
      </c>
      <c r="K676" s="236" t="s">
        <v>157</v>
      </c>
      <c r="L676" s="43"/>
      <c r="M676" s="241" t="s">
        <v>1</v>
      </c>
      <c r="N676" s="242" t="s">
        <v>45</v>
      </c>
      <c r="O676" s="90"/>
      <c r="P676" s="243">
        <f>O676*H676</f>
        <v>0</v>
      </c>
      <c r="Q676" s="243">
        <v>0.0001</v>
      </c>
      <c r="R676" s="243">
        <f>Q676*H676</f>
        <v>0.012857300000000002</v>
      </c>
      <c r="S676" s="243">
        <v>0</v>
      </c>
      <c r="T676" s="244">
        <f>S676*H676</f>
        <v>0</v>
      </c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R676" s="245" t="s">
        <v>228</v>
      </c>
      <c r="AT676" s="245" t="s">
        <v>153</v>
      </c>
      <c r="AU676" s="245" t="s">
        <v>89</v>
      </c>
      <c r="AY676" s="16" t="s">
        <v>151</v>
      </c>
      <c r="BE676" s="246">
        <f>IF(N676="základní",J676,0)</f>
        <v>0</v>
      </c>
      <c r="BF676" s="246">
        <f>IF(N676="snížená",J676,0)</f>
        <v>0</v>
      </c>
      <c r="BG676" s="246">
        <f>IF(N676="zákl. přenesená",J676,0)</f>
        <v>0</v>
      </c>
      <c r="BH676" s="246">
        <f>IF(N676="sníž. přenesená",J676,0)</f>
        <v>0</v>
      </c>
      <c r="BI676" s="246">
        <f>IF(N676="nulová",J676,0)</f>
        <v>0</v>
      </c>
      <c r="BJ676" s="16" t="s">
        <v>21</v>
      </c>
      <c r="BK676" s="246">
        <f>ROUND(I676*H676,2)</f>
        <v>0</v>
      </c>
      <c r="BL676" s="16" t="s">
        <v>228</v>
      </c>
      <c r="BM676" s="245" t="s">
        <v>1468</v>
      </c>
    </row>
    <row r="677" spans="1:65" s="2" customFormat="1" ht="24" customHeight="1">
      <c r="A677" s="37"/>
      <c r="B677" s="38"/>
      <c r="C677" s="234" t="s">
        <v>1469</v>
      </c>
      <c r="D677" s="234" t="s">
        <v>153</v>
      </c>
      <c r="E677" s="235" t="s">
        <v>1470</v>
      </c>
      <c r="F677" s="236" t="s">
        <v>1471</v>
      </c>
      <c r="G677" s="237" t="s">
        <v>823</v>
      </c>
      <c r="H677" s="280"/>
      <c r="I677" s="239"/>
      <c r="J677" s="240">
        <f>ROUND(I677*H677,2)</f>
        <v>0</v>
      </c>
      <c r="K677" s="236" t="s">
        <v>157</v>
      </c>
      <c r="L677" s="43"/>
      <c r="M677" s="241" t="s">
        <v>1</v>
      </c>
      <c r="N677" s="242" t="s">
        <v>45</v>
      </c>
      <c r="O677" s="90"/>
      <c r="P677" s="243">
        <f>O677*H677</f>
        <v>0</v>
      </c>
      <c r="Q677" s="243">
        <v>0</v>
      </c>
      <c r="R677" s="243">
        <f>Q677*H677</f>
        <v>0</v>
      </c>
      <c r="S677" s="243">
        <v>0</v>
      </c>
      <c r="T677" s="244">
        <f>S677*H677</f>
        <v>0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245" t="s">
        <v>228</v>
      </c>
      <c r="AT677" s="245" t="s">
        <v>153</v>
      </c>
      <c r="AU677" s="245" t="s">
        <v>89</v>
      </c>
      <c r="AY677" s="16" t="s">
        <v>151</v>
      </c>
      <c r="BE677" s="246">
        <f>IF(N677="základní",J677,0)</f>
        <v>0</v>
      </c>
      <c r="BF677" s="246">
        <f>IF(N677="snížená",J677,0)</f>
        <v>0</v>
      </c>
      <c r="BG677" s="246">
        <f>IF(N677="zákl. přenesená",J677,0)</f>
        <v>0</v>
      </c>
      <c r="BH677" s="246">
        <f>IF(N677="sníž. přenesená",J677,0)</f>
        <v>0</v>
      </c>
      <c r="BI677" s="246">
        <f>IF(N677="nulová",J677,0)</f>
        <v>0</v>
      </c>
      <c r="BJ677" s="16" t="s">
        <v>21</v>
      </c>
      <c r="BK677" s="246">
        <f>ROUND(I677*H677,2)</f>
        <v>0</v>
      </c>
      <c r="BL677" s="16" t="s">
        <v>228</v>
      </c>
      <c r="BM677" s="245" t="s">
        <v>1472</v>
      </c>
    </row>
    <row r="678" spans="1:63" s="12" customFormat="1" ht="22.8" customHeight="1">
      <c r="A678" s="12"/>
      <c r="B678" s="218"/>
      <c r="C678" s="219"/>
      <c r="D678" s="220" t="s">
        <v>79</v>
      </c>
      <c r="E678" s="232" t="s">
        <v>1473</v>
      </c>
      <c r="F678" s="232" t="s">
        <v>1474</v>
      </c>
      <c r="G678" s="219"/>
      <c r="H678" s="219"/>
      <c r="I678" s="222"/>
      <c r="J678" s="233">
        <f>BK678</f>
        <v>0</v>
      </c>
      <c r="K678" s="219"/>
      <c r="L678" s="224"/>
      <c r="M678" s="225"/>
      <c r="N678" s="226"/>
      <c r="O678" s="226"/>
      <c r="P678" s="227">
        <f>SUM(P679:P698)</f>
        <v>0</v>
      </c>
      <c r="Q678" s="226"/>
      <c r="R678" s="227">
        <f>SUM(R679:R698)</f>
        <v>0.28928201</v>
      </c>
      <c r="S678" s="226"/>
      <c r="T678" s="228">
        <f>SUM(T679:T698)</f>
        <v>1.096575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29" t="s">
        <v>89</v>
      </c>
      <c r="AT678" s="230" t="s">
        <v>79</v>
      </c>
      <c r="AU678" s="230" t="s">
        <v>21</v>
      </c>
      <c r="AY678" s="229" t="s">
        <v>151</v>
      </c>
      <c r="BK678" s="231">
        <f>SUM(BK679:BK698)</f>
        <v>0</v>
      </c>
    </row>
    <row r="679" spans="1:65" s="2" customFormat="1" ht="24" customHeight="1">
      <c r="A679" s="37"/>
      <c r="B679" s="38"/>
      <c r="C679" s="234" t="s">
        <v>1475</v>
      </c>
      <c r="D679" s="234" t="s">
        <v>153</v>
      </c>
      <c r="E679" s="235" t="s">
        <v>1476</v>
      </c>
      <c r="F679" s="236" t="s">
        <v>1477</v>
      </c>
      <c r="G679" s="237" t="s">
        <v>200</v>
      </c>
      <c r="H679" s="238">
        <v>28.376</v>
      </c>
      <c r="I679" s="239"/>
      <c r="J679" s="240">
        <f>ROUND(I679*H679,2)</f>
        <v>0</v>
      </c>
      <c r="K679" s="236" t="s">
        <v>157</v>
      </c>
      <c r="L679" s="43"/>
      <c r="M679" s="241" t="s">
        <v>1</v>
      </c>
      <c r="N679" s="242" t="s">
        <v>45</v>
      </c>
      <c r="O679" s="90"/>
      <c r="P679" s="243">
        <f>O679*H679</f>
        <v>0</v>
      </c>
      <c r="Q679" s="243">
        <v>0</v>
      </c>
      <c r="R679" s="243">
        <f>Q679*H679</f>
        <v>0</v>
      </c>
      <c r="S679" s="243">
        <v>0</v>
      </c>
      <c r="T679" s="244">
        <f>S679*H679</f>
        <v>0</v>
      </c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R679" s="245" t="s">
        <v>228</v>
      </c>
      <c r="AT679" s="245" t="s">
        <v>153</v>
      </c>
      <c r="AU679" s="245" t="s">
        <v>89</v>
      </c>
      <c r="AY679" s="16" t="s">
        <v>151</v>
      </c>
      <c r="BE679" s="246">
        <f>IF(N679="základní",J679,0)</f>
        <v>0</v>
      </c>
      <c r="BF679" s="246">
        <f>IF(N679="snížená",J679,0)</f>
        <v>0</v>
      </c>
      <c r="BG679" s="246">
        <f>IF(N679="zákl. přenesená",J679,0)</f>
        <v>0</v>
      </c>
      <c r="BH679" s="246">
        <f>IF(N679="sníž. přenesená",J679,0)</f>
        <v>0</v>
      </c>
      <c r="BI679" s="246">
        <f>IF(N679="nulová",J679,0)</f>
        <v>0</v>
      </c>
      <c r="BJ679" s="16" t="s">
        <v>21</v>
      </c>
      <c r="BK679" s="246">
        <f>ROUND(I679*H679,2)</f>
        <v>0</v>
      </c>
      <c r="BL679" s="16" t="s">
        <v>228</v>
      </c>
      <c r="BM679" s="245" t="s">
        <v>1478</v>
      </c>
    </row>
    <row r="680" spans="1:51" s="13" customFormat="1" ht="12">
      <c r="A680" s="13"/>
      <c r="B680" s="247"/>
      <c r="C680" s="248"/>
      <c r="D680" s="249" t="s">
        <v>160</v>
      </c>
      <c r="E680" s="250" t="s">
        <v>1</v>
      </c>
      <c r="F680" s="251" t="s">
        <v>1479</v>
      </c>
      <c r="G680" s="248"/>
      <c r="H680" s="252">
        <v>28.376</v>
      </c>
      <c r="I680" s="253"/>
      <c r="J680" s="248"/>
      <c r="K680" s="248"/>
      <c r="L680" s="254"/>
      <c r="M680" s="255"/>
      <c r="N680" s="256"/>
      <c r="O680" s="256"/>
      <c r="P680" s="256"/>
      <c r="Q680" s="256"/>
      <c r="R680" s="256"/>
      <c r="S680" s="256"/>
      <c r="T680" s="25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8" t="s">
        <v>160</v>
      </c>
      <c r="AU680" s="258" t="s">
        <v>89</v>
      </c>
      <c r="AV680" s="13" t="s">
        <v>89</v>
      </c>
      <c r="AW680" s="13" t="s">
        <v>36</v>
      </c>
      <c r="AX680" s="13" t="s">
        <v>21</v>
      </c>
      <c r="AY680" s="258" t="s">
        <v>151</v>
      </c>
    </row>
    <row r="681" spans="1:65" s="2" customFormat="1" ht="16.5" customHeight="1">
      <c r="A681" s="37"/>
      <c r="B681" s="38"/>
      <c r="C681" s="234" t="s">
        <v>1480</v>
      </c>
      <c r="D681" s="234" t="s">
        <v>153</v>
      </c>
      <c r="E681" s="235" t="s">
        <v>1481</v>
      </c>
      <c r="F681" s="236" t="s">
        <v>1482</v>
      </c>
      <c r="G681" s="237" t="s">
        <v>200</v>
      </c>
      <c r="H681" s="238">
        <v>311.285</v>
      </c>
      <c r="I681" s="239"/>
      <c r="J681" s="240">
        <f>ROUND(I681*H681,2)</f>
        <v>0</v>
      </c>
      <c r="K681" s="236" t="s">
        <v>157</v>
      </c>
      <c r="L681" s="43"/>
      <c r="M681" s="241" t="s">
        <v>1</v>
      </c>
      <c r="N681" s="242" t="s">
        <v>45</v>
      </c>
      <c r="O681" s="90"/>
      <c r="P681" s="243">
        <f>O681*H681</f>
        <v>0</v>
      </c>
      <c r="Q681" s="243">
        <v>0</v>
      </c>
      <c r="R681" s="243">
        <f>Q681*H681</f>
        <v>0</v>
      </c>
      <c r="S681" s="243">
        <v>0.003</v>
      </c>
      <c r="T681" s="244">
        <f>S681*H681</f>
        <v>0.9338550000000001</v>
      </c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R681" s="245" t="s">
        <v>228</v>
      </c>
      <c r="AT681" s="245" t="s">
        <v>153</v>
      </c>
      <c r="AU681" s="245" t="s">
        <v>89</v>
      </c>
      <c r="AY681" s="16" t="s">
        <v>151</v>
      </c>
      <c r="BE681" s="246">
        <f>IF(N681="základní",J681,0)</f>
        <v>0</v>
      </c>
      <c r="BF681" s="246">
        <f>IF(N681="snížená",J681,0)</f>
        <v>0</v>
      </c>
      <c r="BG681" s="246">
        <f>IF(N681="zákl. přenesená",J681,0)</f>
        <v>0</v>
      </c>
      <c r="BH681" s="246">
        <f>IF(N681="sníž. přenesená",J681,0)</f>
        <v>0</v>
      </c>
      <c r="BI681" s="246">
        <f>IF(N681="nulová",J681,0)</f>
        <v>0</v>
      </c>
      <c r="BJ681" s="16" t="s">
        <v>21</v>
      </c>
      <c r="BK681" s="246">
        <f>ROUND(I681*H681,2)</f>
        <v>0</v>
      </c>
      <c r="BL681" s="16" t="s">
        <v>228</v>
      </c>
      <c r="BM681" s="245" t="s">
        <v>1483</v>
      </c>
    </row>
    <row r="682" spans="1:51" s="13" customFormat="1" ht="12">
      <c r="A682" s="13"/>
      <c r="B682" s="247"/>
      <c r="C682" s="248"/>
      <c r="D682" s="249" t="s">
        <v>160</v>
      </c>
      <c r="E682" s="250" t="s">
        <v>1</v>
      </c>
      <c r="F682" s="251" t="s">
        <v>1484</v>
      </c>
      <c r="G682" s="248"/>
      <c r="H682" s="252">
        <v>69.484</v>
      </c>
      <c r="I682" s="253"/>
      <c r="J682" s="248"/>
      <c r="K682" s="248"/>
      <c r="L682" s="254"/>
      <c r="M682" s="255"/>
      <c r="N682" s="256"/>
      <c r="O682" s="256"/>
      <c r="P682" s="256"/>
      <c r="Q682" s="256"/>
      <c r="R682" s="256"/>
      <c r="S682" s="256"/>
      <c r="T682" s="257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8" t="s">
        <v>160</v>
      </c>
      <c r="AU682" s="258" t="s">
        <v>89</v>
      </c>
      <c r="AV682" s="13" t="s">
        <v>89</v>
      </c>
      <c r="AW682" s="13" t="s">
        <v>36</v>
      </c>
      <c r="AX682" s="13" t="s">
        <v>80</v>
      </c>
      <c r="AY682" s="258" t="s">
        <v>151</v>
      </c>
    </row>
    <row r="683" spans="1:51" s="13" customFormat="1" ht="12">
      <c r="A683" s="13"/>
      <c r="B683" s="247"/>
      <c r="C683" s="248"/>
      <c r="D683" s="249" t="s">
        <v>160</v>
      </c>
      <c r="E683" s="250" t="s">
        <v>1</v>
      </c>
      <c r="F683" s="251" t="s">
        <v>1485</v>
      </c>
      <c r="G683" s="248"/>
      <c r="H683" s="252">
        <v>106.838</v>
      </c>
      <c r="I683" s="253"/>
      <c r="J683" s="248"/>
      <c r="K683" s="248"/>
      <c r="L683" s="254"/>
      <c r="M683" s="255"/>
      <c r="N683" s="256"/>
      <c r="O683" s="256"/>
      <c r="P683" s="256"/>
      <c r="Q683" s="256"/>
      <c r="R683" s="256"/>
      <c r="S683" s="256"/>
      <c r="T683" s="257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8" t="s">
        <v>160</v>
      </c>
      <c r="AU683" s="258" t="s">
        <v>89</v>
      </c>
      <c r="AV683" s="13" t="s">
        <v>89</v>
      </c>
      <c r="AW683" s="13" t="s">
        <v>36</v>
      </c>
      <c r="AX683" s="13" t="s">
        <v>80</v>
      </c>
      <c r="AY683" s="258" t="s">
        <v>151</v>
      </c>
    </row>
    <row r="684" spans="1:51" s="13" customFormat="1" ht="12">
      <c r="A684" s="13"/>
      <c r="B684" s="247"/>
      <c r="C684" s="248"/>
      <c r="D684" s="249" t="s">
        <v>160</v>
      </c>
      <c r="E684" s="250" t="s">
        <v>1</v>
      </c>
      <c r="F684" s="251" t="s">
        <v>1486</v>
      </c>
      <c r="G684" s="248"/>
      <c r="H684" s="252">
        <v>134.963</v>
      </c>
      <c r="I684" s="253"/>
      <c r="J684" s="248"/>
      <c r="K684" s="248"/>
      <c r="L684" s="254"/>
      <c r="M684" s="255"/>
      <c r="N684" s="256"/>
      <c r="O684" s="256"/>
      <c r="P684" s="256"/>
      <c r="Q684" s="256"/>
      <c r="R684" s="256"/>
      <c r="S684" s="256"/>
      <c r="T684" s="257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8" t="s">
        <v>160</v>
      </c>
      <c r="AU684" s="258" t="s">
        <v>89</v>
      </c>
      <c r="AV684" s="13" t="s">
        <v>89</v>
      </c>
      <c r="AW684" s="13" t="s">
        <v>36</v>
      </c>
      <c r="AX684" s="13" t="s">
        <v>80</v>
      </c>
      <c r="AY684" s="258" t="s">
        <v>151</v>
      </c>
    </row>
    <row r="685" spans="1:51" s="14" customFormat="1" ht="12">
      <c r="A685" s="14"/>
      <c r="B685" s="269"/>
      <c r="C685" s="270"/>
      <c r="D685" s="249" t="s">
        <v>160</v>
      </c>
      <c r="E685" s="271" t="s">
        <v>1</v>
      </c>
      <c r="F685" s="272" t="s">
        <v>425</v>
      </c>
      <c r="G685" s="270"/>
      <c r="H685" s="273">
        <v>311.28499999999997</v>
      </c>
      <c r="I685" s="274"/>
      <c r="J685" s="270"/>
      <c r="K685" s="270"/>
      <c r="L685" s="275"/>
      <c r="M685" s="276"/>
      <c r="N685" s="277"/>
      <c r="O685" s="277"/>
      <c r="P685" s="277"/>
      <c r="Q685" s="277"/>
      <c r="R685" s="277"/>
      <c r="S685" s="277"/>
      <c r="T685" s="27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9" t="s">
        <v>160</v>
      </c>
      <c r="AU685" s="279" t="s">
        <v>89</v>
      </c>
      <c r="AV685" s="14" t="s">
        <v>158</v>
      </c>
      <c r="AW685" s="14" t="s">
        <v>36</v>
      </c>
      <c r="AX685" s="14" t="s">
        <v>21</v>
      </c>
      <c r="AY685" s="279" t="s">
        <v>151</v>
      </c>
    </row>
    <row r="686" spans="1:65" s="2" customFormat="1" ht="16.5" customHeight="1">
      <c r="A686" s="37"/>
      <c r="B686" s="38"/>
      <c r="C686" s="234" t="s">
        <v>1487</v>
      </c>
      <c r="D686" s="234" t="s">
        <v>153</v>
      </c>
      <c r="E686" s="235" t="s">
        <v>1488</v>
      </c>
      <c r="F686" s="236" t="s">
        <v>1489</v>
      </c>
      <c r="G686" s="237" t="s">
        <v>200</v>
      </c>
      <c r="H686" s="238">
        <v>28.056</v>
      </c>
      <c r="I686" s="239"/>
      <c r="J686" s="240">
        <f>ROUND(I686*H686,2)</f>
        <v>0</v>
      </c>
      <c r="K686" s="236" t="s">
        <v>157</v>
      </c>
      <c r="L686" s="43"/>
      <c r="M686" s="241" t="s">
        <v>1</v>
      </c>
      <c r="N686" s="242" t="s">
        <v>45</v>
      </c>
      <c r="O686" s="90"/>
      <c r="P686" s="243">
        <f>O686*H686</f>
        <v>0</v>
      </c>
      <c r="Q686" s="243">
        <v>0.0005</v>
      </c>
      <c r="R686" s="243">
        <f>Q686*H686</f>
        <v>0.014028</v>
      </c>
      <c r="S686" s="243">
        <v>0</v>
      </c>
      <c r="T686" s="244">
        <f>S686*H686</f>
        <v>0</v>
      </c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R686" s="245" t="s">
        <v>228</v>
      </c>
      <c r="AT686" s="245" t="s">
        <v>153</v>
      </c>
      <c r="AU686" s="245" t="s">
        <v>89</v>
      </c>
      <c r="AY686" s="16" t="s">
        <v>151</v>
      </c>
      <c r="BE686" s="246">
        <f>IF(N686="základní",J686,0)</f>
        <v>0</v>
      </c>
      <c r="BF686" s="246">
        <f>IF(N686="snížená",J686,0)</f>
        <v>0</v>
      </c>
      <c r="BG686" s="246">
        <f>IF(N686="zákl. přenesená",J686,0)</f>
        <v>0</v>
      </c>
      <c r="BH686" s="246">
        <f>IF(N686="sníž. přenesená",J686,0)</f>
        <v>0</v>
      </c>
      <c r="BI686" s="246">
        <f>IF(N686="nulová",J686,0)</f>
        <v>0</v>
      </c>
      <c r="BJ686" s="16" t="s">
        <v>21</v>
      </c>
      <c r="BK686" s="246">
        <f>ROUND(I686*H686,2)</f>
        <v>0</v>
      </c>
      <c r="BL686" s="16" t="s">
        <v>228</v>
      </c>
      <c r="BM686" s="245" t="s">
        <v>1490</v>
      </c>
    </row>
    <row r="687" spans="1:51" s="13" customFormat="1" ht="12">
      <c r="A687" s="13"/>
      <c r="B687" s="247"/>
      <c r="C687" s="248"/>
      <c r="D687" s="249" t="s">
        <v>160</v>
      </c>
      <c r="E687" s="250" t="s">
        <v>1</v>
      </c>
      <c r="F687" s="251" t="s">
        <v>1491</v>
      </c>
      <c r="G687" s="248"/>
      <c r="H687" s="252">
        <v>28.056</v>
      </c>
      <c r="I687" s="253"/>
      <c r="J687" s="248"/>
      <c r="K687" s="248"/>
      <c r="L687" s="254"/>
      <c r="M687" s="255"/>
      <c r="N687" s="256"/>
      <c r="O687" s="256"/>
      <c r="P687" s="256"/>
      <c r="Q687" s="256"/>
      <c r="R687" s="256"/>
      <c r="S687" s="256"/>
      <c r="T687" s="257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8" t="s">
        <v>160</v>
      </c>
      <c r="AU687" s="258" t="s">
        <v>89</v>
      </c>
      <c r="AV687" s="13" t="s">
        <v>89</v>
      </c>
      <c r="AW687" s="13" t="s">
        <v>36</v>
      </c>
      <c r="AX687" s="13" t="s">
        <v>21</v>
      </c>
      <c r="AY687" s="258" t="s">
        <v>151</v>
      </c>
    </row>
    <row r="688" spans="1:65" s="2" customFormat="1" ht="36" customHeight="1">
      <c r="A688" s="37"/>
      <c r="B688" s="38"/>
      <c r="C688" s="259" t="s">
        <v>1492</v>
      </c>
      <c r="D688" s="259" t="s">
        <v>384</v>
      </c>
      <c r="E688" s="260" t="s">
        <v>1493</v>
      </c>
      <c r="F688" s="261" t="s">
        <v>1494</v>
      </c>
      <c r="G688" s="262" t="s">
        <v>200</v>
      </c>
      <c r="H688" s="263">
        <v>30.862</v>
      </c>
      <c r="I688" s="264"/>
      <c r="J688" s="265">
        <f>ROUND(I688*H688,2)</f>
        <v>0</v>
      </c>
      <c r="K688" s="261" t="s">
        <v>157</v>
      </c>
      <c r="L688" s="266"/>
      <c r="M688" s="267" t="s">
        <v>1</v>
      </c>
      <c r="N688" s="268" t="s">
        <v>45</v>
      </c>
      <c r="O688" s="90"/>
      <c r="P688" s="243">
        <f>O688*H688</f>
        <v>0</v>
      </c>
      <c r="Q688" s="243">
        <v>0.00132</v>
      </c>
      <c r="R688" s="243">
        <f>Q688*H688</f>
        <v>0.04073784</v>
      </c>
      <c r="S688" s="243">
        <v>0</v>
      </c>
      <c r="T688" s="244">
        <f>S688*H688</f>
        <v>0</v>
      </c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R688" s="245" t="s">
        <v>301</v>
      </c>
      <c r="AT688" s="245" t="s">
        <v>384</v>
      </c>
      <c r="AU688" s="245" t="s">
        <v>89</v>
      </c>
      <c r="AY688" s="16" t="s">
        <v>151</v>
      </c>
      <c r="BE688" s="246">
        <f>IF(N688="základní",J688,0)</f>
        <v>0</v>
      </c>
      <c r="BF688" s="246">
        <f>IF(N688="snížená",J688,0)</f>
        <v>0</v>
      </c>
      <c r="BG688" s="246">
        <f>IF(N688="zákl. přenesená",J688,0)</f>
        <v>0</v>
      </c>
      <c r="BH688" s="246">
        <f>IF(N688="sníž. přenesená",J688,0)</f>
        <v>0</v>
      </c>
      <c r="BI688" s="246">
        <f>IF(N688="nulová",J688,0)</f>
        <v>0</v>
      </c>
      <c r="BJ688" s="16" t="s">
        <v>21</v>
      </c>
      <c r="BK688" s="246">
        <f>ROUND(I688*H688,2)</f>
        <v>0</v>
      </c>
      <c r="BL688" s="16" t="s">
        <v>228</v>
      </c>
      <c r="BM688" s="245" t="s">
        <v>1495</v>
      </c>
    </row>
    <row r="689" spans="1:51" s="13" customFormat="1" ht="12">
      <c r="A689" s="13"/>
      <c r="B689" s="247"/>
      <c r="C689" s="248"/>
      <c r="D689" s="249" t="s">
        <v>160</v>
      </c>
      <c r="E689" s="248"/>
      <c r="F689" s="251" t="s">
        <v>1496</v>
      </c>
      <c r="G689" s="248"/>
      <c r="H689" s="252">
        <v>30.862</v>
      </c>
      <c r="I689" s="253"/>
      <c r="J689" s="248"/>
      <c r="K689" s="248"/>
      <c r="L689" s="254"/>
      <c r="M689" s="255"/>
      <c r="N689" s="256"/>
      <c r="O689" s="256"/>
      <c r="P689" s="256"/>
      <c r="Q689" s="256"/>
      <c r="R689" s="256"/>
      <c r="S689" s="256"/>
      <c r="T689" s="257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8" t="s">
        <v>160</v>
      </c>
      <c r="AU689" s="258" t="s">
        <v>89</v>
      </c>
      <c r="AV689" s="13" t="s">
        <v>89</v>
      </c>
      <c r="AW689" s="13" t="s">
        <v>4</v>
      </c>
      <c r="AX689" s="13" t="s">
        <v>21</v>
      </c>
      <c r="AY689" s="258" t="s">
        <v>151</v>
      </c>
    </row>
    <row r="690" spans="1:65" s="2" customFormat="1" ht="24" customHeight="1">
      <c r="A690" s="37"/>
      <c r="B690" s="38"/>
      <c r="C690" s="234" t="s">
        <v>1497</v>
      </c>
      <c r="D690" s="234" t="s">
        <v>153</v>
      </c>
      <c r="E690" s="235" t="s">
        <v>1498</v>
      </c>
      <c r="F690" s="236" t="s">
        <v>1499</v>
      </c>
      <c r="G690" s="237" t="s">
        <v>200</v>
      </c>
      <c r="H690" s="238">
        <v>57.22</v>
      </c>
      <c r="I690" s="239"/>
      <c r="J690" s="240">
        <f>ROUND(I690*H690,2)</f>
        <v>0</v>
      </c>
      <c r="K690" s="236" t="s">
        <v>157</v>
      </c>
      <c r="L690" s="43"/>
      <c r="M690" s="241" t="s">
        <v>1</v>
      </c>
      <c r="N690" s="242" t="s">
        <v>45</v>
      </c>
      <c r="O690" s="90"/>
      <c r="P690" s="243">
        <f>O690*H690</f>
        <v>0</v>
      </c>
      <c r="Q690" s="243">
        <v>0.00035</v>
      </c>
      <c r="R690" s="243">
        <f>Q690*H690</f>
        <v>0.020027</v>
      </c>
      <c r="S690" s="243">
        <v>0</v>
      </c>
      <c r="T690" s="244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245" t="s">
        <v>228</v>
      </c>
      <c r="AT690" s="245" t="s">
        <v>153</v>
      </c>
      <c r="AU690" s="245" t="s">
        <v>89</v>
      </c>
      <c r="AY690" s="16" t="s">
        <v>151</v>
      </c>
      <c r="BE690" s="246">
        <f>IF(N690="základní",J690,0)</f>
        <v>0</v>
      </c>
      <c r="BF690" s="246">
        <f>IF(N690="snížená",J690,0)</f>
        <v>0</v>
      </c>
      <c r="BG690" s="246">
        <f>IF(N690="zákl. přenesená",J690,0)</f>
        <v>0</v>
      </c>
      <c r="BH690" s="246">
        <f>IF(N690="sníž. přenesená",J690,0)</f>
        <v>0</v>
      </c>
      <c r="BI690" s="246">
        <f>IF(N690="nulová",J690,0)</f>
        <v>0</v>
      </c>
      <c r="BJ690" s="16" t="s">
        <v>21</v>
      </c>
      <c r="BK690" s="246">
        <f>ROUND(I690*H690,2)</f>
        <v>0</v>
      </c>
      <c r="BL690" s="16" t="s">
        <v>228</v>
      </c>
      <c r="BM690" s="245" t="s">
        <v>1500</v>
      </c>
    </row>
    <row r="691" spans="1:51" s="13" customFormat="1" ht="12">
      <c r="A691" s="13"/>
      <c r="B691" s="247"/>
      <c r="C691" s="248"/>
      <c r="D691" s="249" t="s">
        <v>160</v>
      </c>
      <c r="E691" s="250" t="s">
        <v>1</v>
      </c>
      <c r="F691" s="251" t="s">
        <v>1501</v>
      </c>
      <c r="G691" s="248"/>
      <c r="H691" s="252">
        <v>57.22</v>
      </c>
      <c r="I691" s="253"/>
      <c r="J691" s="248"/>
      <c r="K691" s="248"/>
      <c r="L691" s="254"/>
      <c r="M691" s="255"/>
      <c r="N691" s="256"/>
      <c r="O691" s="256"/>
      <c r="P691" s="256"/>
      <c r="Q691" s="256"/>
      <c r="R691" s="256"/>
      <c r="S691" s="256"/>
      <c r="T691" s="257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8" t="s">
        <v>160</v>
      </c>
      <c r="AU691" s="258" t="s">
        <v>89</v>
      </c>
      <c r="AV691" s="13" t="s">
        <v>89</v>
      </c>
      <c r="AW691" s="13" t="s">
        <v>36</v>
      </c>
      <c r="AX691" s="13" t="s">
        <v>21</v>
      </c>
      <c r="AY691" s="258" t="s">
        <v>151</v>
      </c>
    </row>
    <row r="692" spans="1:65" s="2" customFormat="1" ht="24" customHeight="1">
      <c r="A692" s="37"/>
      <c r="B692" s="38"/>
      <c r="C692" s="259" t="s">
        <v>1502</v>
      </c>
      <c r="D692" s="259" t="s">
        <v>384</v>
      </c>
      <c r="E692" s="260" t="s">
        <v>1503</v>
      </c>
      <c r="F692" s="261" t="s">
        <v>1504</v>
      </c>
      <c r="G692" s="262" t="s">
        <v>200</v>
      </c>
      <c r="H692" s="263">
        <v>62.942</v>
      </c>
      <c r="I692" s="264"/>
      <c r="J692" s="265">
        <f>ROUND(I692*H692,2)</f>
        <v>0</v>
      </c>
      <c r="K692" s="261" t="s">
        <v>157</v>
      </c>
      <c r="L692" s="266"/>
      <c r="M692" s="267" t="s">
        <v>1</v>
      </c>
      <c r="N692" s="268" t="s">
        <v>45</v>
      </c>
      <c r="O692" s="90"/>
      <c r="P692" s="243">
        <f>O692*H692</f>
        <v>0</v>
      </c>
      <c r="Q692" s="243">
        <v>0.003395</v>
      </c>
      <c r="R692" s="243">
        <f>Q692*H692</f>
        <v>0.21368809</v>
      </c>
      <c r="S692" s="243">
        <v>0</v>
      </c>
      <c r="T692" s="244">
        <f>S692*H692</f>
        <v>0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R692" s="245" t="s">
        <v>301</v>
      </c>
      <c r="AT692" s="245" t="s">
        <v>384</v>
      </c>
      <c r="AU692" s="245" t="s">
        <v>89</v>
      </c>
      <c r="AY692" s="16" t="s">
        <v>151</v>
      </c>
      <c r="BE692" s="246">
        <f>IF(N692="základní",J692,0)</f>
        <v>0</v>
      </c>
      <c r="BF692" s="246">
        <f>IF(N692="snížená",J692,0)</f>
        <v>0</v>
      </c>
      <c r="BG692" s="246">
        <f>IF(N692="zákl. přenesená",J692,0)</f>
        <v>0</v>
      </c>
      <c r="BH692" s="246">
        <f>IF(N692="sníž. přenesená",J692,0)</f>
        <v>0</v>
      </c>
      <c r="BI692" s="246">
        <f>IF(N692="nulová",J692,0)</f>
        <v>0</v>
      </c>
      <c r="BJ692" s="16" t="s">
        <v>21</v>
      </c>
      <c r="BK692" s="246">
        <f>ROUND(I692*H692,2)</f>
        <v>0</v>
      </c>
      <c r="BL692" s="16" t="s">
        <v>228</v>
      </c>
      <c r="BM692" s="245" t="s">
        <v>1505</v>
      </c>
    </row>
    <row r="693" spans="1:51" s="13" customFormat="1" ht="12">
      <c r="A693" s="13"/>
      <c r="B693" s="247"/>
      <c r="C693" s="248"/>
      <c r="D693" s="249" t="s">
        <v>160</v>
      </c>
      <c r="E693" s="248"/>
      <c r="F693" s="251" t="s">
        <v>1506</v>
      </c>
      <c r="G693" s="248"/>
      <c r="H693" s="252">
        <v>62.942</v>
      </c>
      <c r="I693" s="253"/>
      <c r="J693" s="248"/>
      <c r="K693" s="248"/>
      <c r="L693" s="254"/>
      <c r="M693" s="255"/>
      <c r="N693" s="256"/>
      <c r="O693" s="256"/>
      <c r="P693" s="256"/>
      <c r="Q693" s="256"/>
      <c r="R693" s="256"/>
      <c r="S693" s="256"/>
      <c r="T693" s="257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8" t="s">
        <v>160</v>
      </c>
      <c r="AU693" s="258" t="s">
        <v>89</v>
      </c>
      <c r="AV693" s="13" t="s">
        <v>89</v>
      </c>
      <c r="AW693" s="13" t="s">
        <v>4</v>
      </c>
      <c r="AX693" s="13" t="s">
        <v>21</v>
      </c>
      <c r="AY693" s="258" t="s">
        <v>151</v>
      </c>
    </row>
    <row r="694" spans="1:65" s="2" customFormat="1" ht="24" customHeight="1">
      <c r="A694" s="37"/>
      <c r="B694" s="38"/>
      <c r="C694" s="234" t="s">
        <v>1507</v>
      </c>
      <c r="D694" s="234" t="s">
        <v>153</v>
      </c>
      <c r="E694" s="235" t="s">
        <v>1508</v>
      </c>
      <c r="F694" s="236" t="s">
        <v>1509</v>
      </c>
      <c r="G694" s="237" t="s">
        <v>206</v>
      </c>
      <c r="H694" s="238">
        <v>40.054</v>
      </c>
      <c r="I694" s="239"/>
      <c r="J694" s="240">
        <f>ROUND(I694*H694,2)</f>
        <v>0</v>
      </c>
      <c r="K694" s="236" t="s">
        <v>157</v>
      </c>
      <c r="L694" s="43"/>
      <c r="M694" s="241" t="s">
        <v>1</v>
      </c>
      <c r="N694" s="242" t="s">
        <v>45</v>
      </c>
      <c r="O694" s="90"/>
      <c r="P694" s="243">
        <f>O694*H694</f>
        <v>0</v>
      </c>
      <c r="Q694" s="243">
        <v>2E-05</v>
      </c>
      <c r="R694" s="243">
        <f>Q694*H694</f>
        <v>0.0008010800000000001</v>
      </c>
      <c r="S694" s="243">
        <v>0</v>
      </c>
      <c r="T694" s="244">
        <f>S694*H694</f>
        <v>0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R694" s="245" t="s">
        <v>228</v>
      </c>
      <c r="AT694" s="245" t="s">
        <v>153</v>
      </c>
      <c r="AU694" s="245" t="s">
        <v>89</v>
      </c>
      <c r="AY694" s="16" t="s">
        <v>151</v>
      </c>
      <c r="BE694" s="246">
        <f>IF(N694="základní",J694,0)</f>
        <v>0</v>
      </c>
      <c r="BF694" s="246">
        <f>IF(N694="snížená",J694,0)</f>
        <v>0</v>
      </c>
      <c r="BG694" s="246">
        <f>IF(N694="zákl. přenesená",J694,0)</f>
        <v>0</v>
      </c>
      <c r="BH694" s="246">
        <f>IF(N694="sníž. přenesená",J694,0)</f>
        <v>0</v>
      </c>
      <c r="BI694" s="246">
        <f>IF(N694="nulová",J694,0)</f>
        <v>0</v>
      </c>
      <c r="BJ694" s="16" t="s">
        <v>21</v>
      </c>
      <c r="BK694" s="246">
        <f>ROUND(I694*H694,2)</f>
        <v>0</v>
      </c>
      <c r="BL694" s="16" t="s">
        <v>228</v>
      </c>
      <c r="BM694" s="245" t="s">
        <v>1510</v>
      </c>
    </row>
    <row r="695" spans="1:51" s="13" customFormat="1" ht="12">
      <c r="A695" s="13"/>
      <c r="B695" s="247"/>
      <c r="C695" s="248"/>
      <c r="D695" s="249" t="s">
        <v>160</v>
      </c>
      <c r="E695" s="250" t="s">
        <v>1</v>
      </c>
      <c r="F695" s="251" t="s">
        <v>1511</v>
      </c>
      <c r="G695" s="248"/>
      <c r="H695" s="252">
        <v>40.054</v>
      </c>
      <c r="I695" s="253"/>
      <c r="J695" s="248"/>
      <c r="K695" s="248"/>
      <c r="L695" s="254"/>
      <c r="M695" s="255"/>
      <c r="N695" s="256"/>
      <c r="O695" s="256"/>
      <c r="P695" s="256"/>
      <c r="Q695" s="256"/>
      <c r="R695" s="256"/>
      <c r="S695" s="256"/>
      <c r="T695" s="257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8" t="s">
        <v>160</v>
      </c>
      <c r="AU695" s="258" t="s">
        <v>89</v>
      </c>
      <c r="AV695" s="13" t="s">
        <v>89</v>
      </c>
      <c r="AW695" s="13" t="s">
        <v>36</v>
      </c>
      <c r="AX695" s="13" t="s">
        <v>21</v>
      </c>
      <c r="AY695" s="258" t="s">
        <v>151</v>
      </c>
    </row>
    <row r="696" spans="1:65" s="2" customFormat="1" ht="24" customHeight="1">
      <c r="A696" s="37"/>
      <c r="B696" s="38"/>
      <c r="C696" s="234" t="s">
        <v>1512</v>
      </c>
      <c r="D696" s="234" t="s">
        <v>153</v>
      </c>
      <c r="E696" s="235" t="s">
        <v>1513</v>
      </c>
      <c r="F696" s="236" t="s">
        <v>1514</v>
      </c>
      <c r="G696" s="237" t="s">
        <v>206</v>
      </c>
      <c r="H696" s="238">
        <v>54.24</v>
      </c>
      <c r="I696" s="239"/>
      <c r="J696" s="240">
        <f>ROUND(I696*H696,2)</f>
        <v>0</v>
      </c>
      <c r="K696" s="236" t="s">
        <v>157</v>
      </c>
      <c r="L696" s="43"/>
      <c r="M696" s="241" t="s">
        <v>1</v>
      </c>
      <c r="N696" s="242" t="s">
        <v>45</v>
      </c>
      <c r="O696" s="90"/>
      <c r="P696" s="243">
        <f>O696*H696</f>
        <v>0</v>
      </c>
      <c r="Q696" s="243">
        <v>0</v>
      </c>
      <c r="R696" s="243">
        <f>Q696*H696</f>
        <v>0</v>
      </c>
      <c r="S696" s="243">
        <v>0.003</v>
      </c>
      <c r="T696" s="244">
        <f>S696*H696</f>
        <v>0.16272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45" t="s">
        <v>228</v>
      </c>
      <c r="AT696" s="245" t="s">
        <v>153</v>
      </c>
      <c r="AU696" s="245" t="s">
        <v>89</v>
      </c>
      <c r="AY696" s="16" t="s">
        <v>151</v>
      </c>
      <c r="BE696" s="246">
        <f>IF(N696="základní",J696,0)</f>
        <v>0</v>
      </c>
      <c r="BF696" s="246">
        <f>IF(N696="snížená",J696,0)</f>
        <v>0</v>
      </c>
      <c r="BG696" s="246">
        <f>IF(N696="zákl. přenesená",J696,0)</f>
        <v>0</v>
      </c>
      <c r="BH696" s="246">
        <f>IF(N696="sníž. přenesená",J696,0)</f>
        <v>0</v>
      </c>
      <c r="BI696" s="246">
        <f>IF(N696="nulová",J696,0)</f>
        <v>0</v>
      </c>
      <c r="BJ696" s="16" t="s">
        <v>21</v>
      </c>
      <c r="BK696" s="246">
        <f>ROUND(I696*H696,2)</f>
        <v>0</v>
      </c>
      <c r="BL696" s="16" t="s">
        <v>228</v>
      </c>
      <c r="BM696" s="245" t="s">
        <v>1515</v>
      </c>
    </row>
    <row r="697" spans="1:51" s="13" customFormat="1" ht="12">
      <c r="A697" s="13"/>
      <c r="B697" s="247"/>
      <c r="C697" s="248"/>
      <c r="D697" s="249" t="s">
        <v>160</v>
      </c>
      <c r="E697" s="250" t="s">
        <v>1</v>
      </c>
      <c r="F697" s="251" t="s">
        <v>1516</v>
      </c>
      <c r="G697" s="248"/>
      <c r="H697" s="252">
        <v>54.24</v>
      </c>
      <c r="I697" s="253"/>
      <c r="J697" s="248"/>
      <c r="K697" s="248"/>
      <c r="L697" s="254"/>
      <c r="M697" s="255"/>
      <c r="N697" s="256"/>
      <c r="O697" s="256"/>
      <c r="P697" s="256"/>
      <c r="Q697" s="256"/>
      <c r="R697" s="256"/>
      <c r="S697" s="256"/>
      <c r="T697" s="257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8" t="s">
        <v>160</v>
      </c>
      <c r="AU697" s="258" t="s">
        <v>89</v>
      </c>
      <c r="AV697" s="13" t="s">
        <v>89</v>
      </c>
      <c r="AW697" s="13" t="s">
        <v>36</v>
      </c>
      <c r="AX697" s="13" t="s">
        <v>21</v>
      </c>
      <c r="AY697" s="258" t="s">
        <v>151</v>
      </c>
    </row>
    <row r="698" spans="1:65" s="2" customFormat="1" ht="24" customHeight="1">
      <c r="A698" s="37"/>
      <c r="B698" s="38"/>
      <c r="C698" s="234" t="s">
        <v>1517</v>
      </c>
      <c r="D698" s="234" t="s">
        <v>153</v>
      </c>
      <c r="E698" s="235" t="s">
        <v>1518</v>
      </c>
      <c r="F698" s="236" t="s">
        <v>1519</v>
      </c>
      <c r="G698" s="237" t="s">
        <v>823</v>
      </c>
      <c r="H698" s="280"/>
      <c r="I698" s="239"/>
      <c r="J698" s="240">
        <f>ROUND(I698*H698,2)</f>
        <v>0</v>
      </c>
      <c r="K698" s="236" t="s">
        <v>157</v>
      </c>
      <c r="L698" s="43"/>
      <c r="M698" s="241" t="s">
        <v>1</v>
      </c>
      <c r="N698" s="242" t="s">
        <v>45</v>
      </c>
      <c r="O698" s="90"/>
      <c r="P698" s="243">
        <f>O698*H698</f>
        <v>0</v>
      </c>
      <c r="Q698" s="243">
        <v>0</v>
      </c>
      <c r="R698" s="243">
        <f>Q698*H698</f>
        <v>0</v>
      </c>
      <c r="S698" s="243">
        <v>0</v>
      </c>
      <c r="T698" s="244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245" t="s">
        <v>228</v>
      </c>
      <c r="AT698" s="245" t="s">
        <v>153</v>
      </c>
      <c r="AU698" s="245" t="s">
        <v>89</v>
      </c>
      <c r="AY698" s="16" t="s">
        <v>151</v>
      </c>
      <c r="BE698" s="246">
        <f>IF(N698="základní",J698,0)</f>
        <v>0</v>
      </c>
      <c r="BF698" s="246">
        <f>IF(N698="snížená",J698,0)</f>
        <v>0</v>
      </c>
      <c r="BG698" s="246">
        <f>IF(N698="zákl. přenesená",J698,0)</f>
        <v>0</v>
      </c>
      <c r="BH698" s="246">
        <f>IF(N698="sníž. přenesená",J698,0)</f>
        <v>0</v>
      </c>
      <c r="BI698" s="246">
        <f>IF(N698="nulová",J698,0)</f>
        <v>0</v>
      </c>
      <c r="BJ698" s="16" t="s">
        <v>21</v>
      </c>
      <c r="BK698" s="246">
        <f>ROUND(I698*H698,2)</f>
        <v>0</v>
      </c>
      <c r="BL698" s="16" t="s">
        <v>228</v>
      </c>
      <c r="BM698" s="245" t="s">
        <v>1520</v>
      </c>
    </row>
    <row r="699" spans="1:63" s="12" customFormat="1" ht="22.8" customHeight="1">
      <c r="A699" s="12"/>
      <c r="B699" s="218"/>
      <c r="C699" s="219"/>
      <c r="D699" s="220" t="s">
        <v>79</v>
      </c>
      <c r="E699" s="232" t="s">
        <v>1521</v>
      </c>
      <c r="F699" s="232" t="s">
        <v>1522</v>
      </c>
      <c r="G699" s="219"/>
      <c r="H699" s="219"/>
      <c r="I699" s="222"/>
      <c r="J699" s="233">
        <f>BK699</f>
        <v>0</v>
      </c>
      <c r="K699" s="219"/>
      <c r="L699" s="224"/>
      <c r="M699" s="225"/>
      <c r="N699" s="226"/>
      <c r="O699" s="226"/>
      <c r="P699" s="227">
        <f>SUM(P700:P704)</f>
        <v>0</v>
      </c>
      <c r="Q699" s="226"/>
      <c r="R699" s="227">
        <f>SUM(R700:R704)</f>
        <v>0.5521292999999999</v>
      </c>
      <c r="S699" s="226"/>
      <c r="T699" s="228">
        <f>SUM(T700:T704)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29" t="s">
        <v>89</v>
      </c>
      <c r="AT699" s="230" t="s">
        <v>79</v>
      </c>
      <c r="AU699" s="230" t="s">
        <v>21</v>
      </c>
      <c r="AY699" s="229" t="s">
        <v>151</v>
      </c>
      <c r="BK699" s="231">
        <f>SUM(BK700:BK704)</f>
        <v>0</v>
      </c>
    </row>
    <row r="700" spans="1:65" s="2" customFormat="1" ht="24" customHeight="1">
      <c r="A700" s="37"/>
      <c r="B700" s="38"/>
      <c r="C700" s="234" t="s">
        <v>1523</v>
      </c>
      <c r="D700" s="234" t="s">
        <v>153</v>
      </c>
      <c r="E700" s="235" t="s">
        <v>1524</v>
      </c>
      <c r="F700" s="236" t="s">
        <v>1525</v>
      </c>
      <c r="G700" s="237" t="s">
        <v>200</v>
      </c>
      <c r="H700" s="238">
        <v>48.861</v>
      </c>
      <c r="I700" s="239"/>
      <c r="J700" s="240">
        <f>ROUND(I700*H700,2)</f>
        <v>0</v>
      </c>
      <c r="K700" s="236" t="s">
        <v>222</v>
      </c>
      <c r="L700" s="43"/>
      <c r="M700" s="241" t="s">
        <v>1</v>
      </c>
      <c r="N700" s="242" t="s">
        <v>45</v>
      </c>
      <c r="O700" s="90"/>
      <c r="P700" s="243">
        <f>O700*H700</f>
        <v>0</v>
      </c>
      <c r="Q700" s="243">
        <v>0.0113</v>
      </c>
      <c r="R700" s="243">
        <f>Q700*H700</f>
        <v>0.5521292999999999</v>
      </c>
      <c r="S700" s="243">
        <v>0</v>
      </c>
      <c r="T700" s="244">
        <f>S700*H700</f>
        <v>0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R700" s="245" t="s">
        <v>228</v>
      </c>
      <c r="AT700" s="245" t="s">
        <v>153</v>
      </c>
      <c r="AU700" s="245" t="s">
        <v>89</v>
      </c>
      <c r="AY700" s="16" t="s">
        <v>151</v>
      </c>
      <c r="BE700" s="246">
        <f>IF(N700="základní",J700,0)</f>
        <v>0</v>
      </c>
      <c r="BF700" s="246">
        <f>IF(N700="snížená",J700,0)</f>
        <v>0</v>
      </c>
      <c r="BG700" s="246">
        <f>IF(N700="zákl. přenesená",J700,0)</f>
        <v>0</v>
      </c>
      <c r="BH700" s="246">
        <f>IF(N700="sníž. přenesená",J700,0)</f>
        <v>0</v>
      </c>
      <c r="BI700" s="246">
        <f>IF(N700="nulová",J700,0)</f>
        <v>0</v>
      </c>
      <c r="BJ700" s="16" t="s">
        <v>21</v>
      </c>
      <c r="BK700" s="246">
        <f>ROUND(I700*H700,2)</f>
        <v>0</v>
      </c>
      <c r="BL700" s="16" t="s">
        <v>228</v>
      </c>
      <c r="BM700" s="245" t="s">
        <v>1526</v>
      </c>
    </row>
    <row r="701" spans="1:51" s="13" customFormat="1" ht="12">
      <c r="A701" s="13"/>
      <c r="B701" s="247"/>
      <c r="C701" s="248"/>
      <c r="D701" s="249" t="s">
        <v>160</v>
      </c>
      <c r="E701" s="250" t="s">
        <v>1</v>
      </c>
      <c r="F701" s="251" t="s">
        <v>1527</v>
      </c>
      <c r="G701" s="248"/>
      <c r="H701" s="252">
        <v>9.459</v>
      </c>
      <c r="I701" s="253"/>
      <c r="J701" s="248"/>
      <c r="K701" s="248"/>
      <c r="L701" s="254"/>
      <c r="M701" s="255"/>
      <c r="N701" s="256"/>
      <c r="O701" s="256"/>
      <c r="P701" s="256"/>
      <c r="Q701" s="256"/>
      <c r="R701" s="256"/>
      <c r="S701" s="256"/>
      <c r="T701" s="257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8" t="s">
        <v>160</v>
      </c>
      <c r="AU701" s="258" t="s">
        <v>89</v>
      </c>
      <c r="AV701" s="13" t="s">
        <v>89</v>
      </c>
      <c r="AW701" s="13" t="s">
        <v>36</v>
      </c>
      <c r="AX701" s="13" t="s">
        <v>80</v>
      </c>
      <c r="AY701" s="258" t="s">
        <v>151</v>
      </c>
    </row>
    <row r="702" spans="1:51" s="13" customFormat="1" ht="12">
      <c r="A702" s="13"/>
      <c r="B702" s="247"/>
      <c r="C702" s="248"/>
      <c r="D702" s="249" t="s">
        <v>160</v>
      </c>
      <c r="E702" s="250" t="s">
        <v>1</v>
      </c>
      <c r="F702" s="251" t="s">
        <v>1528</v>
      </c>
      <c r="G702" s="248"/>
      <c r="H702" s="252">
        <v>39.402</v>
      </c>
      <c r="I702" s="253"/>
      <c r="J702" s="248"/>
      <c r="K702" s="248"/>
      <c r="L702" s="254"/>
      <c r="M702" s="255"/>
      <c r="N702" s="256"/>
      <c r="O702" s="256"/>
      <c r="P702" s="256"/>
      <c r="Q702" s="256"/>
      <c r="R702" s="256"/>
      <c r="S702" s="256"/>
      <c r="T702" s="257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8" t="s">
        <v>160</v>
      </c>
      <c r="AU702" s="258" t="s">
        <v>89</v>
      </c>
      <c r="AV702" s="13" t="s">
        <v>89</v>
      </c>
      <c r="AW702" s="13" t="s">
        <v>36</v>
      </c>
      <c r="AX702" s="13" t="s">
        <v>80</v>
      </c>
      <c r="AY702" s="258" t="s">
        <v>151</v>
      </c>
    </row>
    <row r="703" spans="1:51" s="14" customFormat="1" ht="12">
      <c r="A703" s="14"/>
      <c r="B703" s="269"/>
      <c r="C703" s="270"/>
      <c r="D703" s="249" t="s">
        <v>160</v>
      </c>
      <c r="E703" s="271" t="s">
        <v>1</v>
      </c>
      <c r="F703" s="272" t="s">
        <v>425</v>
      </c>
      <c r="G703" s="270"/>
      <c r="H703" s="273">
        <v>48.861000000000004</v>
      </c>
      <c r="I703" s="274"/>
      <c r="J703" s="270"/>
      <c r="K703" s="270"/>
      <c r="L703" s="275"/>
      <c r="M703" s="276"/>
      <c r="N703" s="277"/>
      <c r="O703" s="277"/>
      <c r="P703" s="277"/>
      <c r="Q703" s="277"/>
      <c r="R703" s="277"/>
      <c r="S703" s="277"/>
      <c r="T703" s="278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9" t="s">
        <v>160</v>
      </c>
      <c r="AU703" s="279" t="s">
        <v>89</v>
      </c>
      <c r="AV703" s="14" t="s">
        <v>158</v>
      </c>
      <c r="AW703" s="14" t="s">
        <v>36</v>
      </c>
      <c r="AX703" s="14" t="s">
        <v>21</v>
      </c>
      <c r="AY703" s="279" t="s">
        <v>151</v>
      </c>
    </row>
    <row r="704" spans="1:65" s="2" customFormat="1" ht="24" customHeight="1">
      <c r="A704" s="37"/>
      <c r="B704" s="38"/>
      <c r="C704" s="234" t="s">
        <v>1529</v>
      </c>
      <c r="D704" s="234" t="s">
        <v>153</v>
      </c>
      <c r="E704" s="235" t="s">
        <v>1530</v>
      </c>
      <c r="F704" s="236" t="s">
        <v>1531</v>
      </c>
      <c r="G704" s="237" t="s">
        <v>823</v>
      </c>
      <c r="H704" s="280"/>
      <c r="I704" s="239"/>
      <c r="J704" s="240">
        <f>ROUND(I704*H704,2)</f>
        <v>0</v>
      </c>
      <c r="K704" s="236" t="s">
        <v>157</v>
      </c>
      <c r="L704" s="43"/>
      <c r="M704" s="241" t="s">
        <v>1</v>
      </c>
      <c r="N704" s="242" t="s">
        <v>45</v>
      </c>
      <c r="O704" s="90"/>
      <c r="P704" s="243">
        <f>O704*H704</f>
        <v>0</v>
      </c>
      <c r="Q704" s="243">
        <v>0</v>
      </c>
      <c r="R704" s="243">
        <f>Q704*H704</f>
        <v>0</v>
      </c>
      <c r="S704" s="243">
        <v>0</v>
      </c>
      <c r="T704" s="244">
        <f>S704*H704</f>
        <v>0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R704" s="245" t="s">
        <v>228</v>
      </c>
      <c r="AT704" s="245" t="s">
        <v>153</v>
      </c>
      <c r="AU704" s="245" t="s">
        <v>89</v>
      </c>
      <c r="AY704" s="16" t="s">
        <v>151</v>
      </c>
      <c r="BE704" s="246">
        <f>IF(N704="základní",J704,0)</f>
        <v>0</v>
      </c>
      <c r="BF704" s="246">
        <f>IF(N704="snížená",J704,0)</f>
        <v>0</v>
      </c>
      <c r="BG704" s="246">
        <f>IF(N704="zákl. přenesená",J704,0)</f>
        <v>0</v>
      </c>
      <c r="BH704" s="246">
        <f>IF(N704="sníž. přenesená",J704,0)</f>
        <v>0</v>
      </c>
      <c r="BI704" s="246">
        <f>IF(N704="nulová",J704,0)</f>
        <v>0</v>
      </c>
      <c r="BJ704" s="16" t="s">
        <v>21</v>
      </c>
      <c r="BK704" s="246">
        <f>ROUND(I704*H704,2)</f>
        <v>0</v>
      </c>
      <c r="BL704" s="16" t="s">
        <v>228</v>
      </c>
      <c r="BM704" s="245" t="s">
        <v>1532</v>
      </c>
    </row>
    <row r="705" spans="1:63" s="12" customFormat="1" ht="22.8" customHeight="1">
      <c r="A705" s="12"/>
      <c r="B705" s="218"/>
      <c r="C705" s="219"/>
      <c r="D705" s="220" t="s">
        <v>79</v>
      </c>
      <c r="E705" s="232" t="s">
        <v>1533</v>
      </c>
      <c r="F705" s="232" t="s">
        <v>1534</v>
      </c>
      <c r="G705" s="219"/>
      <c r="H705" s="219"/>
      <c r="I705" s="222"/>
      <c r="J705" s="233">
        <f>BK705</f>
        <v>0</v>
      </c>
      <c r="K705" s="219"/>
      <c r="L705" s="224"/>
      <c r="M705" s="225"/>
      <c r="N705" s="226"/>
      <c r="O705" s="226"/>
      <c r="P705" s="227">
        <f>SUM(P706:P714)</f>
        <v>0</v>
      </c>
      <c r="Q705" s="226"/>
      <c r="R705" s="227">
        <f>SUM(R706:R714)</f>
        <v>0.006948000000000001</v>
      </c>
      <c r="S705" s="226"/>
      <c r="T705" s="228">
        <f>SUM(T706:T714)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29" t="s">
        <v>89</v>
      </c>
      <c r="AT705" s="230" t="s">
        <v>79</v>
      </c>
      <c r="AU705" s="230" t="s">
        <v>21</v>
      </c>
      <c r="AY705" s="229" t="s">
        <v>151</v>
      </c>
      <c r="BK705" s="231">
        <f>SUM(BK706:BK714)</f>
        <v>0</v>
      </c>
    </row>
    <row r="706" spans="1:65" s="2" customFormat="1" ht="36" customHeight="1">
      <c r="A706" s="37"/>
      <c r="B706" s="38"/>
      <c r="C706" s="234" t="s">
        <v>1535</v>
      </c>
      <c r="D706" s="234" t="s">
        <v>153</v>
      </c>
      <c r="E706" s="235" t="s">
        <v>1536</v>
      </c>
      <c r="F706" s="236" t="s">
        <v>1537</v>
      </c>
      <c r="G706" s="237" t="s">
        <v>358</v>
      </c>
      <c r="H706" s="238">
        <v>1</v>
      </c>
      <c r="I706" s="239"/>
      <c r="J706" s="240">
        <f>ROUND(I706*H706,2)</f>
        <v>0</v>
      </c>
      <c r="K706" s="236" t="s">
        <v>1</v>
      </c>
      <c r="L706" s="43"/>
      <c r="M706" s="241" t="s">
        <v>1</v>
      </c>
      <c r="N706" s="242" t="s">
        <v>45</v>
      </c>
      <c r="O706" s="90"/>
      <c r="P706" s="243">
        <f>O706*H706</f>
        <v>0</v>
      </c>
      <c r="Q706" s="243">
        <v>0</v>
      </c>
      <c r="R706" s="243">
        <f>Q706*H706</f>
        <v>0</v>
      </c>
      <c r="S706" s="243">
        <v>0</v>
      </c>
      <c r="T706" s="244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245" t="s">
        <v>228</v>
      </c>
      <c r="AT706" s="245" t="s">
        <v>153</v>
      </c>
      <c r="AU706" s="245" t="s">
        <v>89</v>
      </c>
      <c r="AY706" s="16" t="s">
        <v>151</v>
      </c>
      <c r="BE706" s="246">
        <f>IF(N706="základní",J706,0)</f>
        <v>0</v>
      </c>
      <c r="BF706" s="246">
        <f>IF(N706="snížená",J706,0)</f>
        <v>0</v>
      </c>
      <c r="BG706" s="246">
        <f>IF(N706="zákl. přenesená",J706,0)</f>
        <v>0</v>
      </c>
      <c r="BH706" s="246">
        <f>IF(N706="sníž. přenesená",J706,0)</f>
        <v>0</v>
      </c>
      <c r="BI706" s="246">
        <f>IF(N706="nulová",J706,0)</f>
        <v>0</v>
      </c>
      <c r="BJ706" s="16" t="s">
        <v>21</v>
      </c>
      <c r="BK706" s="246">
        <f>ROUND(I706*H706,2)</f>
        <v>0</v>
      </c>
      <c r="BL706" s="16" t="s">
        <v>228</v>
      </c>
      <c r="BM706" s="245" t="s">
        <v>1538</v>
      </c>
    </row>
    <row r="707" spans="1:51" s="13" customFormat="1" ht="12">
      <c r="A707" s="13"/>
      <c r="B707" s="247"/>
      <c r="C707" s="248"/>
      <c r="D707" s="249" t="s">
        <v>160</v>
      </c>
      <c r="E707" s="250" t="s">
        <v>1</v>
      </c>
      <c r="F707" s="251" t="s">
        <v>1539</v>
      </c>
      <c r="G707" s="248"/>
      <c r="H707" s="252">
        <v>1</v>
      </c>
      <c r="I707" s="253"/>
      <c r="J707" s="248"/>
      <c r="K707" s="248"/>
      <c r="L707" s="254"/>
      <c r="M707" s="255"/>
      <c r="N707" s="256"/>
      <c r="O707" s="256"/>
      <c r="P707" s="256"/>
      <c r="Q707" s="256"/>
      <c r="R707" s="256"/>
      <c r="S707" s="256"/>
      <c r="T707" s="257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8" t="s">
        <v>160</v>
      </c>
      <c r="AU707" s="258" t="s">
        <v>89</v>
      </c>
      <c r="AV707" s="13" t="s">
        <v>89</v>
      </c>
      <c r="AW707" s="13" t="s">
        <v>36</v>
      </c>
      <c r="AX707" s="13" t="s">
        <v>21</v>
      </c>
      <c r="AY707" s="258" t="s">
        <v>151</v>
      </c>
    </row>
    <row r="708" spans="1:65" s="2" customFormat="1" ht="24" customHeight="1">
      <c r="A708" s="37"/>
      <c r="B708" s="38"/>
      <c r="C708" s="234" t="s">
        <v>1540</v>
      </c>
      <c r="D708" s="234" t="s">
        <v>153</v>
      </c>
      <c r="E708" s="235" t="s">
        <v>1541</v>
      </c>
      <c r="F708" s="236" t="s">
        <v>1542</v>
      </c>
      <c r="G708" s="237" t="s">
        <v>200</v>
      </c>
      <c r="H708" s="238">
        <v>0.6</v>
      </c>
      <c r="I708" s="239"/>
      <c r="J708" s="240">
        <f>ROUND(I708*H708,2)</f>
        <v>0</v>
      </c>
      <c r="K708" s="236" t="s">
        <v>157</v>
      </c>
      <c r="L708" s="43"/>
      <c r="M708" s="241" t="s">
        <v>1</v>
      </c>
      <c r="N708" s="242" t="s">
        <v>45</v>
      </c>
      <c r="O708" s="90"/>
      <c r="P708" s="243">
        <f>O708*H708</f>
        <v>0</v>
      </c>
      <c r="Q708" s="243">
        <v>0.00058</v>
      </c>
      <c r="R708" s="243">
        <f>Q708*H708</f>
        <v>0.000348</v>
      </c>
      <c r="S708" s="243">
        <v>0</v>
      </c>
      <c r="T708" s="244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245" t="s">
        <v>228</v>
      </c>
      <c r="AT708" s="245" t="s">
        <v>153</v>
      </c>
      <c r="AU708" s="245" t="s">
        <v>89</v>
      </c>
      <c r="AY708" s="16" t="s">
        <v>151</v>
      </c>
      <c r="BE708" s="246">
        <f>IF(N708="základní",J708,0)</f>
        <v>0</v>
      </c>
      <c r="BF708" s="246">
        <f>IF(N708="snížená",J708,0)</f>
        <v>0</v>
      </c>
      <c r="BG708" s="246">
        <f>IF(N708="zákl. přenesená",J708,0)</f>
        <v>0</v>
      </c>
      <c r="BH708" s="246">
        <f>IF(N708="sníž. přenesená",J708,0)</f>
        <v>0</v>
      </c>
      <c r="BI708" s="246">
        <f>IF(N708="nulová",J708,0)</f>
        <v>0</v>
      </c>
      <c r="BJ708" s="16" t="s">
        <v>21</v>
      </c>
      <c r="BK708" s="246">
        <f>ROUND(I708*H708,2)</f>
        <v>0</v>
      </c>
      <c r="BL708" s="16" t="s">
        <v>228</v>
      </c>
      <c r="BM708" s="245" t="s">
        <v>1543</v>
      </c>
    </row>
    <row r="709" spans="1:51" s="13" customFormat="1" ht="12">
      <c r="A709" s="13"/>
      <c r="B709" s="247"/>
      <c r="C709" s="248"/>
      <c r="D709" s="249" t="s">
        <v>160</v>
      </c>
      <c r="E709" s="250" t="s">
        <v>1</v>
      </c>
      <c r="F709" s="251" t="s">
        <v>1544</v>
      </c>
      <c r="G709" s="248"/>
      <c r="H709" s="252">
        <v>0.3</v>
      </c>
      <c r="I709" s="253"/>
      <c r="J709" s="248"/>
      <c r="K709" s="248"/>
      <c r="L709" s="254"/>
      <c r="M709" s="255"/>
      <c r="N709" s="256"/>
      <c r="O709" s="256"/>
      <c r="P709" s="256"/>
      <c r="Q709" s="256"/>
      <c r="R709" s="256"/>
      <c r="S709" s="256"/>
      <c r="T709" s="257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8" t="s">
        <v>160</v>
      </c>
      <c r="AU709" s="258" t="s">
        <v>89</v>
      </c>
      <c r="AV709" s="13" t="s">
        <v>89</v>
      </c>
      <c r="AW709" s="13" t="s">
        <v>36</v>
      </c>
      <c r="AX709" s="13" t="s">
        <v>80</v>
      </c>
      <c r="AY709" s="258" t="s">
        <v>151</v>
      </c>
    </row>
    <row r="710" spans="1:51" s="13" customFormat="1" ht="12">
      <c r="A710" s="13"/>
      <c r="B710" s="247"/>
      <c r="C710" s="248"/>
      <c r="D710" s="249" t="s">
        <v>160</v>
      </c>
      <c r="E710" s="250" t="s">
        <v>1</v>
      </c>
      <c r="F710" s="251" t="s">
        <v>1545</v>
      </c>
      <c r="G710" s="248"/>
      <c r="H710" s="252">
        <v>0.3</v>
      </c>
      <c r="I710" s="253"/>
      <c r="J710" s="248"/>
      <c r="K710" s="248"/>
      <c r="L710" s="254"/>
      <c r="M710" s="255"/>
      <c r="N710" s="256"/>
      <c r="O710" s="256"/>
      <c r="P710" s="256"/>
      <c r="Q710" s="256"/>
      <c r="R710" s="256"/>
      <c r="S710" s="256"/>
      <c r="T710" s="257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8" t="s">
        <v>160</v>
      </c>
      <c r="AU710" s="258" t="s">
        <v>89</v>
      </c>
      <c r="AV710" s="13" t="s">
        <v>89</v>
      </c>
      <c r="AW710" s="13" t="s">
        <v>36</v>
      </c>
      <c r="AX710" s="13" t="s">
        <v>80</v>
      </c>
      <c r="AY710" s="258" t="s">
        <v>151</v>
      </c>
    </row>
    <row r="711" spans="1:51" s="14" customFormat="1" ht="12">
      <c r="A711" s="14"/>
      <c r="B711" s="269"/>
      <c r="C711" s="270"/>
      <c r="D711" s="249" t="s">
        <v>160</v>
      </c>
      <c r="E711" s="271" t="s">
        <v>1</v>
      </c>
      <c r="F711" s="272" t="s">
        <v>425</v>
      </c>
      <c r="G711" s="270"/>
      <c r="H711" s="273">
        <v>0.6</v>
      </c>
      <c r="I711" s="274"/>
      <c r="J711" s="270"/>
      <c r="K711" s="270"/>
      <c r="L711" s="275"/>
      <c r="M711" s="276"/>
      <c r="N711" s="277"/>
      <c r="O711" s="277"/>
      <c r="P711" s="277"/>
      <c r="Q711" s="277"/>
      <c r="R711" s="277"/>
      <c r="S711" s="277"/>
      <c r="T711" s="278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9" t="s">
        <v>160</v>
      </c>
      <c r="AU711" s="279" t="s">
        <v>89</v>
      </c>
      <c r="AV711" s="14" t="s">
        <v>158</v>
      </c>
      <c r="AW711" s="14" t="s">
        <v>36</v>
      </c>
      <c r="AX711" s="14" t="s">
        <v>21</v>
      </c>
      <c r="AY711" s="279" t="s">
        <v>151</v>
      </c>
    </row>
    <row r="712" spans="1:65" s="2" customFormat="1" ht="24" customHeight="1">
      <c r="A712" s="37"/>
      <c r="B712" s="38"/>
      <c r="C712" s="259" t="s">
        <v>1546</v>
      </c>
      <c r="D712" s="259" t="s">
        <v>384</v>
      </c>
      <c r="E712" s="260" t="s">
        <v>1547</v>
      </c>
      <c r="F712" s="261" t="s">
        <v>1548</v>
      </c>
      <c r="G712" s="262" t="s">
        <v>200</v>
      </c>
      <c r="H712" s="263">
        <v>0.66</v>
      </c>
      <c r="I712" s="264"/>
      <c r="J712" s="265">
        <f>ROUND(I712*H712,2)</f>
        <v>0</v>
      </c>
      <c r="K712" s="261" t="s">
        <v>157</v>
      </c>
      <c r="L712" s="266"/>
      <c r="M712" s="267" t="s">
        <v>1</v>
      </c>
      <c r="N712" s="268" t="s">
        <v>45</v>
      </c>
      <c r="O712" s="90"/>
      <c r="P712" s="243">
        <f>O712*H712</f>
        <v>0</v>
      </c>
      <c r="Q712" s="243">
        <v>0.01</v>
      </c>
      <c r="R712" s="243">
        <f>Q712*H712</f>
        <v>0.006600000000000001</v>
      </c>
      <c r="S712" s="243">
        <v>0</v>
      </c>
      <c r="T712" s="244">
        <f>S712*H712</f>
        <v>0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R712" s="245" t="s">
        <v>301</v>
      </c>
      <c r="AT712" s="245" t="s">
        <v>384</v>
      </c>
      <c r="AU712" s="245" t="s">
        <v>89</v>
      </c>
      <c r="AY712" s="16" t="s">
        <v>151</v>
      </c>
      <c r="BE712" s="246">
        <f>IF(N712="základní",J712,0)</f>
        <v>0</v>
      </c>
      <c r="BF712" s="246">
        <f>IF(N712="snížená",J712,0)</f>
        <v>0</v>
      </c>
      <c r="BG712" s="246">
        <f>IF(N712="zákl. přenesená",J712,0)</f>
        <v>0</v>
      </c>
      <c r="BH712" s="246">
        <f>IF(N712="sníž. přenesená",J712,0)</f>
        <v>0</v>
      </c>
      <c r="BI712" s="246">
        <f>IF(N712="nulová",J712,0)</f>
        <v>0</v>
      </c>
      <c r="BJ712" s="16" t="s">
        <v>21</v>
      </c>
      <c r="BK712" s="246">
        <f>ROUND(I712*H712,2)</f>
        <v>0</v>
      </c>
      <c r="BL712" s="16" t="s">
        <v>228</v>
      </c>
      <c r="BM712" s="245" t="s">
        <v>1549</v>
      </c>
    </row>
    <row r="713" spans="1:51" s="13" customFormat="1" ht="12">
      <c r="A713" s="13"/>
      <c r="B713" s="247"/>
      <c r="C713" s="248"/>
      <c r="D713" s="249" t="s">
        <v>160</v>
      </c>
      <c r="E713" s="248"/>
      <c r="F713" s="251" t="s">
        <v>1550</v>
      </c>
      <c r="G713" s="248"/>
      <c r="H713" s="252">
        <v>0.66</v>
      </c>
      <c r="I713" s="253"/>
      <c r="J713" s="248"/>
      <c r="K713" s="248"/>
      <c r="L713" s="254"/>
      <c r="M713" s="255"/>
      <c r="N713" s="256"/>
      <c r="O713" s="256"/>
      <c r="P713" s="256"/>
      <c r="Q713" s="256"/>
      <c r="R713" s="256"/>
      <c r="S713" s="256"/>
      <c r="T713" s="257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8" t="s">
        <v>160</v>
      </c>
      <c r="AU713" s="258" t="s">
        <v>89</v>
      </c>
      <c r="AV713" s="13" t="s">
        <v>89</v>
      </c>
      <c r="AW713" s="13" t="s">
        <v>4</v>
      </c>
      <c r="AX713" s="13" t="s">
        <v>21</v>
      </c>
      <c r="AY713" s="258" t="s">
        <v>151</v>
      </c>
    </row>
    <row r="714" spans="1:65" s="2" customFormat="1" ht="24" customHeight="1">
      <c r="A714" s="37"/>
      <c r="B714" s="38"/>
      <c r="C714" s="234" t="s">
        <v>1551</v>
      </c>
      <c r="D714" s="234" t="s">
        <v>153</v>
      </c>
      <c r="E714" s="235" t="s">
        <v>1552</v>
      </c>
      <c r="F714" s="236" t="s">
        <v>1553</v>
      </c>
      <c r="G714" s="237" t="s">
        <v>823</v>
      </c>
      <c r="H714" s="280"/>
      <c r="I714" s="239"/>
      <c r="J714" s="240">
        <f>ROUND(I714*H714,2)</f>
        <v>0</v>
      </c>
      <c r="K714" s="236" t="s">
        <v>157</v>
      </c>
      <c r="L714" s="43"/>
      <c r="M714" s="241" t="s">
        <v>1</v>
      </c>
      <c r="N714" s="242" t="s">
        <v>45</v>
      </c>
      <c r="O714" s="90"/>
      <c r="P714" s="243">
        <f>O714*H714</f>
        <v>0</v>
      </c>
      <c r="Q714" s="243">
        <v>0</v>
      </c>
      <c r="R714" s="243">
        <f>Q714*H714</f>
        <v>0</v>
      </c>
      <c r="S714" s="243">
        <v>0</v>
      </c>
      <c r="T714" s="244">
        <f>S714*H714</f>
        <v>0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R714" s="245" t="s">
        <v>228</v>
      </c>
      <c r="AT714" s="245" t="s">
        <v>153</v>
      </c>
      <c r="AU714" s="245" t="s">
        <v>89</v>
      </c>
      <c r="AY714" s="16" t="s">
        <v>151</v>
      </c>
      <c r="BE714" s="246">
        <f>IF(N714="základní",J714,0)</f>
        <v>0</v>
      </c>
      <c r="BF714" s="246">
        <f>IF(N714="snížená",J714,0)</f>
        <v>0</v>
      </c>
      <c r="BG714" s="246">
        <f>IF(N714="zákl. přenesená",J714,0)</f>
        <v>0</v>
      </c>
      <c r="BH714" s="246">
        <f>IF(N714="sníž. přenesená",J714,0)</f>
        <v>0</v>
      </c>
      <c r="BI714" s="246">
        <f>IF(N714="nulová",J714,0)</f>
        <v>0</v>
      </c>
      <c r="BJ714" s="16" t="s">
        <v>21</v>
      </c>
      <c r="BK714" s="246">
        <f>ROUND(I714*H714,2)</f>
        <v>0</v>
      </c>
      <c r="BL714" s="16" t="s">
        <v>228</v>
      </c>
      <c r="BM714" s="245" t="s">
        <v>1554</v>
      </c>
    </row>
    <row r="715" spans="1:63" s="12" customFormat="1" ht="22.8" customHeight="1">
      <c r="A715" s="12"/>
      <c r="B715" s="218"/>
      <c r="C715" s="219"/>
      <c r="D715" s="220" t="s">
        <v>79</v>
      </c>
      <c r="E715" s="232" t="s">
        <v>1555</v>
      </c>
      <c r="F715" s="232" t="s">
        <v>1556</v>
      </c>
      <c r="G715" s="219"/>
      <c r="H715" s="219"/>
      <c r="I715" s="222"/>
      <c r="J715" s="233">
        <f>BK715</f>
        <v>0</v>
      </c>
      <c r="K715" s="219"/>
      <c r="L715" s="224"/>
      <c r="M715" s="225"/>
      <c r="N715" s="226"/>
      <c r="O715" s="226"/>
      <c r="P715" s="227">
        <f>SUM(P716:P725)</f>
        <v>0</v>
      </c>
      <c r="Q715" s="226"/>
      <c r="R715" s="227">
        <f>SUM(R716:R725)</f>
        <v>0.01726995</v>
      </c>
      <c r="S715" s="226"/>
      <c r="T715" s="228">
        <f>SUM(T716:T725)</f>
        <v>0</v>
      </c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R715" s="229" t="s">
        <v>89</v>
      </c>
      <c r="AT715" s="230" t="s">
        <v>79</v>
      </c>
      <c r="AU715" s="230" t="s">
        <v>21</v>
      </c>
      <c r="AY715" s="229" t="s">
        <v>151</v>
      </c>
      <c r="BK715" s="231">
        <f>SUM(BK716:BK725)</f>
        <v>0</v>
      </c>
    </row>
    <row r="716" spans="1:65" s="2" customFormat="1" ht="16.5" customHeight="1">
      <c r="A716" s="37"/>
      <c r="B716" s="38"/>
      <c r="C716" s="234" t="s">
        <v>1557</v>
      </c>
      <c r="D716" s="234" t="s">
        <v>153</v>
      </c>
      <c r="E716" s="235" t="s">
        <v>1558</v>
      </c>
      <c r="F716" s="236" t="s">
        <v>1559</v>
      </c>
      <c r="G716" s="237" t="s">
        <v>1</v>
      </c>
      <c r="H716" s="238">
        <v>9.537</v>
      </c>
      <c r="I716" s="239"/>
      <c r="J716" s="240">
        <f>ROUND(I716*H716,2)</f>
        <v>0</v>
      </c>
      <c r="K716" s="236" t="s">
        <v>1</v>
      </c>
      <c r="L716" s="43"/>
      <c r="M716" s="241" t="s">
        <v>1</v>
      </c>
      <c r="N716" s="242" t="s">
        <v>45</v>
      </c>
      <c r="O716" s="90"/>
      <c r="P716" s="243">
        <f>O716*H716</f>
        <v>0</v>
      </c>
      <c r="Q716" s="243">
        <v>0</v>
      </c>
      <c r="R716" s="243">
        <f>Q716*H716</f>
        <v>0</v>
      </c>
      <c r="S716" s="243">
        <v>0</v>
      </c>
      <c r="T716" s="244">
        <f>S716*H716</f>
        <v>0</v>
      </c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R716" s="245" t="s">
        <v>228</v>
      </c>
      <c r="AT716" s="245" t="s">
        <v>153</v>
      </c>
      <c r="AU716" s="245" t="s">
        <v>89</v>
      </c>
      <c r="AY716" s="16" t="s">
        <v>151</v>
      </c>
      <c r="BE716" s="246">
        <f>IF(N716="základní",J716,0)</f>
        <v>0</v>
      </c>
      <c r="BF716" s="246">
        <f>IF(N716="snížená",J716,0)</f>
        <v>0</v>
      </c>
      <c r="BG716" s="246">
        <f>IF(N716="zákl. přenesená",J716,0)</f>
        <v>0</v>
      </c>
      <c r="BH716" s="246">
        <f>IF(N716="sníž. přenesená",J716,0)</f>
        <v>0</v>
      </c>
      <c r="BI716" s="246">
        <f>IF(N716="nulová",J716,0)</f>
        <v>0</v>
      </c>
      <c r="BJ716" s="16" t="s">
        <v>21</v>
      </c>
      <c r="BK716" s="246">
        <f>ROUND(I716*H716,2)</f>
        <v>0</v>
      </c>
      <c r="BL716" s="16" t="s">
        <v>228</v>
      </c>
      <c r="BM716" s="245" t="s">
        <v>1560</v>
      </c>
    </row>
    <row r="717" spans="1:51" s="13" customFormat="1" ht="12">
      <c r="A717" s="13"/>
      <c r="B717" s="247"/>
      <c r="C717" s="248"/>
      <c r="D717" s="249" t="s">
        <v>160</v>
      </c>
      <c r="E717" s="250" t="s">
        <v>1</v>
      </c>
      <c r="F717" s="251" t="s">
        <v>1561</v>
      </c>
      <c r="G717" s="248"/>
      <c r="H717" s="252">
        <v>9.537</v>
      </c>
      <c r="I717" s="253"/>
      <c r="J717" s="248"/>
      <c r="K717" s="248"/>
      <c r="L717" s="254"/>
      <c r="M717" s="255"/>
      <c r="N717" s="256"/>
      <c r="O717" s="256"/>
      <c r="P717" s="256"/>
      <c r="Q717" s="256"/>
      <c r="R717" s="256"/>
      <c r="S717" s="256"/>
      <c r="T717" s="257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8" t="s">
        <v>160</v>
      </c>
      <c r="AU717" s="258" t="s">
        <v>89</v>
      </c>
      <c r="AV717" s="13" t="s">
        <v>89</v>
      </c>
      <c r="AW717" s="13" t="s">
        <v>36</v>
      </c>
      <c r="AX717" s="13" t="s">
        <v>21</v>
      </c>
      <c r="AY717" s="258" t="s">
        <v>151</v>
      </c>
    </row>
    <row r="718" spans="1:65" s="2" customFormat="1" ht="24" customHeight="1">
      <c r="A718" s="37"/>
      <c r="B718" s="38"/>
      <c r="C718" s="234" t="s">
        <v>1562</v>
      </c>
      <c r="D718" s="234" t="s">
        <v>153</v>
      </c>
      <c r="E718" s="235" t="s">
        <v>1563</v>
      </c>
      <c r="F718" s="236" t="s">
        <v>1564</v>
      </c>
      <c r="G718" s="237" t="s">
        <v>200</v>
      </c>
      <c r="H718" s="238">
        <v>14.4</v>
      </c>
      <c r="I718" s="239"/>
      <c r="J718" s="240">
        <f>ROUND(I718*H718,2)</f>
        <v>0</v>
      </c>
      <c r="K718" s="236" t="s">
        <v>157</v>
      </c>
      <c r="L718" s="43"/>
      <c r="M718" s="241" t="s">
        <v>1</v>
      </c>
      <c r="N718" s="242" t="s">
        <v>45</v>
      </c>
      <c r="O718" s="90"/>
      <c r="P718" s="243">
        <f>O718*H718</f>
        <v>0</v>
      </c>
      <c r="Q718" s="243">
        <v>8E-05</v>
      </c>
      <c r="R718" s="243">
        <f>Q718*H718</f>
        <v>0.001152</v>
      </c>
      <c r="S718" s="243">
        <v>0</v>
      </c>
      <c r="T718" s="244">
        <f>S718*H718</f>
        <v>0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R718" s="245" t="s">
        <v>228</v>
      </c>
      <c r="AT718" s="245" t="s">
        <v>153</v>
      </c>
      <c r="AU718" s="245" t="s">
        <v>89</v>
      </c>
      <c r="AY718" s="16" t="s">
        <v>151</v>
      </c>
      <c r="BE718" s="246">
        <f>IF(N718="základní",J718,0)</f>
        <v>0</v>
      </c>
      <c r="BF718" s="246">
        <f>IF(N718="snížená",J718,0)</f>
        <v>0</v>
      </c>
      <c r="BG718" s="246">
        <f>IF(N718="zákl. přenesená",J718,0)</f>
        <v>0</v>
      </c>
      <c r="BH718" s="246">
        <f>IF(N718="sníž. přenesená",J718,0)</f>
        <v>0</v>
      </c>
      <c r="BI718" s="246">
        <f>IF(N718="nulová",J718,0)</f>
        <v>0</v>
      </c>
      <c r="BJ718" s="16" t="s">
        <v>21</v>
      </c>
      <c r="BK718" s="246">
        <f>ROUND(I718*H718,2)</f>
        <v>0</v>
      </c>
      <c r="BL718" s="16" t="s">
        <v>228</v>
      </c>
      <c r="BM718" s="245" t="s">
        <v>1565</v>
      </c>
    </row>
    <row r="719" spans="1:51" s="13" customFormat="1" ht="12">
      <c r="A719" s="13"/>
      <c r="B719" s="247"/>
      <c r="C719" s="248"/>
      <c r="D719" s="249" t="s">
        <v>160</v>
      </c>
      <c r="E719" s="250" t="s">
        <v>1</v>
      </c>
      <c r="F719" s="251" t="s">
        <v>1566</v>
      </c>
      <c r="G719" s="248"/>
      <c r="H719" s="252">
        <v>14.4</v>
      </c>
      <c r="I719" s="253"/>
      <c r="J719" s="248"/>
      <c r="K719" s="248"/>
      <c r="L719" s="254"/>
      <c r="M719" s="255"/>
      <c r="N719" s="256"/>
      <c r="O719" s="256"/>
      <c r="P719" s="256"/>
      <c r="Q719" s="256"/>
      <c r="R719" s="256"/>
      <c r="S719" s="256"/>
      <c r="T719" s="257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8" t="s">
        <v>160</v>
      </c>
      <c r="AU719" s="258" t="s">
        <v>89</v>
      </c>
      <c r="AV719" s="13" t="s">
        <v>89</v>
      </c>
      <c r="AW719" s="13" t="s">
        <v>36</v>
      </c>
      <c r="AX719" s="13" t="s">
        <v>21</v>
      </c>
      <c r="AY719" s="258" t="s">
        <v>151</v>
      </c>
    </row>
    <row r="720" spans="1:65" s="2" customFormat="1" ht="24" customHeight="1">
      <c r="A720" s="37"/>
      <c r="B720" s="38"/>
      <c r="C720" s="234" t="s">
        <v>1567</v>
      </c>
      <c r="D720" s="234" t="s">
        <v>153</v>
      </c>
      <c r="E720" s="235" t="s">
        <v>1568</v>
      </c>
      <c r="F720" s="236" t="s">
        <v>1569</v>
      </c>
      <c r="G720" s="237" t="s">
        <v>200</v>
      </c>
      <c r="H720" s="238">
        <v>14.4</v>
      </c>
      <c r="I720" s="239"/>
      <c r="J720" s="240">
        <f>ROUND(I720*H720,2)</f>
        <v>0</v>
      </c>
      <c r="K720" s="236" t="s">
        <v>157</v>
      </c>
      <c r="L720" s="43"/>
      <c r="M720" s="241" t="s">
        <v>1</v>
      </c>
      <c r="N720" s="242" t="s">
        <v>45</v>
      </c>
      <c r="O720" s="90"/>
      <c r="P720" s="243">
        <f>O720*H720</f>
        <v>0</v>
      </c>
      <c r="Q720" s="243">
        <v>0.00017</v>
      </c>
      <c r="R720" s="243">
        <f>Q720*H720</f>
        <v>0.002448</v>
      </c>
      <c r="S720" s="243">
        <v>0</v>
      </c>
      <c r="T720" s="244">
        <f>S720*H720</f>
        <v>0</v>
      </c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R720" s="245" t="s">
        <v>228</v>
      </c>
      <c r="AT720" s="245" t="s">
        <v>153</v>
      </c>
      <c r="AU720" s="245" t="s">
        <v>89</v>
      </c>
      <c r="AY720" s="16" t="s">
        <v>151</v>
      </c>
      <c r="BE720" s="246">
        <f>IF(N720="základní",J720,0)</f>
        <v>0</v>
      </c>
      <c r="BF720" s="246">
        <f>IF(N720="snížená",J720,0)</f>
        <v>0</v>
      </c>
      <c r="BG720" s="246">
        <f>IF(N720="zákl. přenesená",J720,0)</f>
        <v>0</v>
      </c>
      <c r="BH720" s="246">
        <f>IF(N720="sníž. přenesená",J720,0)</f>
        <v>0</v>
      </c>
      <c r="BI720" s="246">
        <f>IF(N720="nulová",J720,0)</f>
        <v>0</v>
      </c>
      <c r="BJ720" s="16" t="s">
        <v>21</v>
      </c>
      <c r="BK720" s="246">
        <f>ROUND(I720*H720,2)</f>
        <v>0</v>
      </c>
      <c r="BL720" s="16" t="s">
        <v>228</v>
      </c>
      <c r="BM720" s="245" t="s">
        <v>1570</v>
      </c>
    </row>
    <row r="721" spans="1:65" s="2" customFormat="1" ht="24" customHeight="1">
      <c r="A721" s="37"/>
      <c r="B721" s="38"/>
      <c r="C721" s="234" t="s">
        <v>1571</v>
      </c>
      <c r="D721" s="234" t="s">
        <v>153</v>
      </c>
      <c r="E721" s="235" t="s">
        <v>1572</v>
      </c>
      <c r="F721" s="236" t="s">
        <v>1573</v>
      </c>
      <c r="G721" s="237" t="s">
        <v>200</v>
      </c>
      <c r="H721" s="238">
        <v>14.4</v>
      </c>
      <c r="I721" s="239"/>
      <c r="J721" s="240">
        <f>ROUND(I721*H721,2)</f>
        <v>0</v>
      </c>
      <c r="K721" s="236" t="s">
        <v>157</v>
      </c>
      <c r="L721" s="43"/>
      <c r="M721" s="241" t="s">
        <v>1</v>
      </c>
      <c r="N721" s="242" t="s">
        <v>45</v>
      </c>
      <c r="O721" s="90"/>
      <c r="P721" s="243">
        <f>O721*H721</f>
        <v>0</v>
      </c>
      <c r="Q721" s="243">
        <v>0.00012</v>
      </c>
      <c r="R721" s="243">
        <f>Q721*H721</f>
        <v>0.0017280000000000002</v>
      </c>
      <c r="S721" s="243">
        <v>0</v>
      </c>
      <c r="T721" s="244">
        <f>S721*H721</f>
        <v>0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245" t="s">
        <v>228</v>
      </c>
      <c r="AT721" s="245" t="s">
        <v>153</v>
      </c>
      <c r="AU721" s="245" t="s">
        <v>89</v>
      </c>
      <c r="AY721" s="16" t="s">
        <v>151</v>
      </c>
      <c r="BE721" s="246">
        <f>IF(N721="základní",J721,0)</f>
        <v>0</v>
      </c>
      <c r="BF721" s="246">
        <f>IF(N721="snížená",J721,0)</f>
        <v>0</v>
      </c>
      <c r="BG721" s="246">
        <f>IF(N721="zákl. přenesená",J721,0)</f>
        <v>0</v>
      </c>
      <c r="BH721" s="246">
        <f>IF(N721="sníž. přenesená",J721,0)</f>
        <v>0</v>
      </c>
      <c r="BI721" s="246">
        <f>IF(N721="nulová",J721,0)</f>
        <v>0</v>
      </c>
      <c r="BJ721" s="16" t="s">
        <v>21</v>
      </c>
      <c r="BK721" s="246">
        <f>ROUND(I721*H721,2)</f>
        <v>0</v>
      </c>
      <c r="BL721" s="16" t="s">
        <v>228</v>
      </c>
      <c r="BM721" s="245" t="s">
        <v>1574</v>
      </c>
    </row>
    <row r="722" spans="1:65" s="2" customFormat="1" ht="24" customHeight="1">
      <c r="A722" s="37"/>
      <c r="B722" s="38"/>
      <c r="C722" s="234" t="s">
        <v>1575</v>
      </c>
      <c r="D722" s="234" t="s">
        <v>153</v>
      </c>
      <c r="E722" s="235" t="s">
        <v>1576</v>
      </c>
      <c r="F722" s="236" t="s">
        <v>1577</v>
      </c>
      <c r="G722" s="237" t="s">
        <v>200</v>
      </c>
      <c r="H722" s="238">
        <v>10.095</v>
      </c>
      <c r="I722" s="239"/>
      <c r="J722" s="240">
        <f>ROUND(I722*H722,2)</f>
        <v>0</v>
      </c>
      <c r="K722" s="236" t="s">
        <v>157</v>
      </c>
      <c r="L722" s="43"/>
      <c r="M722" s="241" t="s">
        <v>1</v>
      </c>
      <c r="N722" s="242" t="s">
        <v>45</v>
      </c>
      <c r="O722" s="90"/>
      <c r="P722" s="243">
        <f>O722*H722</f>
        <v>0</v>
      </c>
      <c r="Q722" s="243">
        <v>0.0002</v>
      </c>
      <c r="R722" s="243">
        <f>Q722*H722</f>
        <v>0.0020190000000000004</v>
      </c>
      <c r="S722" s="243">
        <v>0</v>
      </c>
      <c r="T722" s="244">
        <f>S722*H722</f>
        <v>0</v>
      </c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R722" s="245" t="s">
        <v>228</v>
      </c>
      <c r="AT722" s="245" t="s">
        <v>153</v>
      </c>
      <c r="AU722" s="245" t="s">
        <v>89</v>
      </c>
      <c r="AY722" s="16" t="s">
        <v>151</v>
      </c>
      <c r="BE722" s="246">
        <f>IF(N722="základní",J722,0)</f>
        <v>0</v>
      </c>
      <c r="BF722" s="246">
        <f>IF(N722="snížená",J722,0)</f>
        <v>0</v>
      </c>
      <c r="BG722" s="246">
        <f>IF(N722="zákl. přenesená",J722,0)</f>
        <v>0</v>
      </c>
      <c r="BH722" s="246">
        <f>IF(N722="sníž. přenesená",J722,0)</f>
        <v>0</v>
      </c>
      <c r="BI722" s="246">
        <f>IF(N722="nulová",J722,0)</f>
        <v>0</v>
      </c>
      <c r="BJ722" s="16" t="s">
        <v>21</v>
      </c>
      <c r="BK722" s="246">
        <f>ROUND(I722*H722,2)</f>
        <v>0</v>
      </c>
      <c r="BL722" s="16" t="s">
        <v>228</v>
      </c>
      <c r="BM722" s="245" t="s">
        <v>1578</v>
      </c>
    </row>
    <row r="723" spans="1:51" s="13" customFormat="1" ht="12">
      <c r="A723" s="13"/>
      <c r="B723" s="247"/>
      <c r="C723" s="248"/>
      <c r="D723" s="249" t="s">
        <v>160</v>
      </c>
      <c r="E723" s="250" t="s">
        <v>1</v>
      </c>
      <c r="F723" s="251" t="s">
        <v>1579</v>
      </c>
      <c r="G723" s="248"/>
      <c r="H723" s="252">
        <v>10.095</v>
      </c>
      <c r="I723" s="253"/>
      <c r="J723" s="248"/>
      <c r="K723" s="248"/>
      <c r="L723" s="254"/>
      <c r="M723" s="255"/>
      <c r="N723" s="256"/>
      <c r="O723" s="256"/>
      <c r="P723" s="256"/>
      <c r="Q723" s="256"/>
      <c r="R723" s="256"/>
      <c r="S723" s="256"/>
      <c r="T723" s="257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8" t="s">
        <v>160</v>
      </c>
      <c r="AU723" s="258" t="s">
        <v>89</v>
      </c>
      <c r="AV723" s="13" t="s">
        <v>89</v>
      </c>
      <c r="AW723" s="13" t="s">
        <v>36</v>
      </c>
      <c r="AX723" s="13" t="s">
        <v>21</v>
      </c>
      <c r="AY723" s="258" t="s">
        <v>151</v>
      </c>
    </row>
    <row r="724" spans="1:65" s="2" customFormat="1" ht="16.5" customHeight="1">
      <c r="A724" s="37"/>
      <c r="B724" s="38"/>
      <c r="C724" s="234" t="s">
        <v>1580</v>
      </c>
      <c r="D724" s="234" t="s">
        <v>153</v>
      </c>
      <c r="E724" s="235" t="s">
        <v>1581</v>
      </c>
      <c r="F724" s="236" t="s">
        <v>1582</v>
      </c>
      <c r="G724" s="237" t="s">
        <v>200</v>
      </c>
      <c r="H724" s="238">
        <v>24.1</v>
      </c>
      <c r="I724" s="239"/>
      <c r="J724" s="240">
        <f>ROUND(I724*H724,2)</f>
        <v>0</v>
      </c>
      <c r="K724" s="236" t="s">
        <v>157</v>
      </c>
      <c r="L724" s="43"/>
      <c r="M724" s="241" t="s">
        <v>1</v>
      </c>
      <c r="N724" s="242" t="s">
        <v>45</v>
      </c>
      <c r="O724" s="90"/>
      <c r="P724" s="243">
        <f>O724*H724</f>
        <v>0</v>
      </c>
      <c r="Q724" s="243">
        <v>0.00024</v>
      </c>
      <c r="R724" s="243">
        <f>Q724*H724</f>
        <v>0.005784</v>
      </c>
      <c r="S724" s="243">
        <v>0</v>
      </c>
      <c r="T724" s="244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245" t="s">
        <v>228</v>
      </c>
      <c r="AT724" s="245" t="s">
        <v>153</v>
      </c>
      <c r="AU724" s="245" t="s">
        <v>89</v>
      </c>
      <c r="AY724" s="16" t="s">
        <v>151</v>
      </c>
      <c r="BE724" s="246">
        <f>IF(N724="základní",J724,0)</f>
        <v>0</v>
      </c>
      <c r="BF724" s="246">
        <f>IF(N724="snížená",J724,0)</f>
        <v>0</v>
      </c>
      <c r="BG724" s="246">
        <f>IF(N724="zákl. přenesená",J724,0)</f>
        <v>0</v>
      </c>
      <c r="BH724" s="246">
        <f>IF(N724="sníž. přenesená",J724,0)</f>
        <v>0</v>
      </c>
      <c r="BI724" s="246">
        <f>IF(N724="nulová",J724,0)</f>
        <v>0</v>
      </c>
      <c r="BJ724" s="16" t="s">
        <v>21</v>
      </c>
      <c r="BK724" s="246">
        <f>ROUND(I724*H724,2)</f>
        <v>0</v>
      </c>
      <c r="BL724" s="16" t="s">
        <v>228</v>
      </c>
      <c r="BM724" s="245" t="s">
        <v>1583</v>
      </c>
    </row>
    <row r="725" spans="1:65" s="2" customFormat="1" ht="24" customHeight="1">
      <c r="A725" s="37"/>
      <c r="B725" s="38"/>
      <c r="C725" s="234" t="s">
        <v>1584</v>
      </c>
      <c r="D725" s="234" t="s">
        <v>153</v>
      </c>
      <c r="E725" s="235" t="s">
        <v>1585</v>
      </c>
      <c r="F725" s="236" t="s">
        <v>1586</v>
      </c>
      <c r="G725" s="237" t="s">
        <v>200</v>
      </c>
      <c r="H725" s="238">
        <v>10.095</v>
      </c>
      <c r="I725" s="239"/>
      <c r="J725" s="240">
        <f>ROUND(I725*H725,2)</f>
        <v>0</v>
      </c>
      <c r="K725" s="236" t="s">
        <v>157</v>
      </c>
      <c r="L725" s="43"/>
      <c r="M725" s="241" t="s">
        <v>1</v>
      </c>
      <c r="N725" s="242" t="s">
        <v>45</v>
      </c>
      <c r="O725" s="90"/>
      <c r="P725" s="243">
        <f>O725*H725</f>
        <v>0</v>
      </c>
      <c r="Q725" s="243">
        <v>0.00041</v>
      </c>
      <c r="R725" s="243">
        <f>Q725*H725</f>
        <v>0.00413895</v>
      </c>
      <c r="S725" s="243">
        <v>0</v>
      </c>
      <c r="T725" s="244">
        <f>S725*H725</f>
        <v>0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R725" s="245" t="s">
        <v>228</v>
      </c>
      <c r="AT725" s="245" t="s">
        <v>153</v>
      </c>
      <c r="AU725" s="245" t="s">
        <v>89</v>
      </c>
      <c r="AY725" s="16" t="s">
        <v>151</v>
      </c>
      <c r="BE725" s="246">
        <f>IF(N725="základní",J725,0)</f>
        <v>0</v>
      </c>
      <c r="BF725" s="246">
        <f>IF(N725="snížená",J725,0)</f>
        <v>0</v>
      </c>
      <c r="BG725" s="246">
        <f>IF(N725="zákl. přenesená",J725,0)</f>
        <v>0</v>
      </c>
      <c r="BH725" s="246">
        <f>IF(N725="sníž. přenesená",J725,0)</f>
        <v>0</v>
      </c>
      <c r="BI725" s="246">
        <f>IF(N725="nulová",J725,0)</f>
        <v>0</v>
      </c>
      <c r="BJ725" s="16" t="s">
        <v>21</v>
      </c>
      <c r="BK725" s="246">
        <f>ROUND(I725*H725,2)</f>
        <v>0</v>
      </c>
      <c r="BL725" s="16" t="s">
        <v>228</v>
      </c>
      <c r="BM725" s="245" t="s">
        <v>1587</v>
      </c>
    </row>
    <row r="726" spans="1:63" s="12" customFormat="1" ht="22.8" customHeight="1">
      <c r="A726" s="12"/>
      <c r="B726" s="218"/>
      <c r="C726" s="219"/>
      <c r="D726" s="220" t="s">
        <v>79</v>
      </c>
      <c r="E726" s="232" t="s">
        <v>1588</v>
      </c>
      <c r="F726" s="232" t="s">
        <v>1589</v>
      </c>
      <c r="G726" s="219"/>
      <c r="H726" s="219"/>
      <c r="I726" s="222"/>
      <c r="J726" s="233">
        <f>BK726</f>
        <v>0</v>
      </c>
      <c r="K726" s="219"/>
      <c r="L726" s="224"/>
      <c r="M726" s="225"/>
      <c r="N726" s="226"/>
      <c r="O726" s="226"/>
      <c r="P726" s="227">
        <f>SUM(P727:P732)</f>
        <v>0</v>
      </c>
      <c r="Q726" s="226"/>
      <c r="R726" s="227">
        <f>SUM(R727:R732)</f>
        <v>1.2095310400000001</v>
      </c>
      <c r="S726" s="226"/>
      <c r="T726" s="228">
        <f>SUM(T727:T732)</f>
        <v>0.15814836000000002</v>
      </c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R726" s="229" t="s">
        <v>89</v>
      </c>
      <c r="AT726" s="230" t="s">
        <v>79</v>
      </c>
      <c r="AU726" s="230" t="s">
        <v>21</v>
      </c>
      <c r="AY726" s="229" t="s">
        <v>151</v>
      </c>
      <c r="BK726" s="231">
        <f>SUM(BK727:BK732)</f>
        <v>0</v>
      </c>
    </row>
    <row r="727" spans="1:65" s="2" customFormat="1" ht="16.5" customHeight="1">
      <c r="A727" s="37"/>
      <c r="B727" s="38"/>
      <c r="C727" s="234" t="s">
        <v>1590</v>
      </c>
      <c r="D727" s="234" t="s">
        <v>153</v>
      </c>
      <c r="E727" s="235" t="s">
        <v>1591</v>
      </c>
      <c r="F727" s="236" t="s">
        <v>1592</v>
      </c>
      <c r="G727" s="237" t="s">
        <v>200</v>
      </c>
      <c r="H727" s="238">
        <v>510.156</v>
      </c>
      <c r="I727" s="239"/>
      <c r="J727" s="240">
        <f>ROUND(I727*H727,2)</f>
        <v>0</v>
      </c>
      <c r="K727" s="236" t="s">
        <v>157</v>
      </c>
      <c r="L727" s="43"/>
      <c r="M727" s="241" t="s">
        <v>1</v>
      </c>
      <c r="N727" s="242" t="s">
        <v>45</v>
      </c>
      <c r="O727" s="90"/>
      <c r="P727" s="243">
        <f>O727*H727</f>
        <v>0</v>
      </c>
      <c r="Q727" s="243">
        <v>0.001</v>
      </c>
      <c r="R727" s="243">
        <f>Q727*H727</f>
        <v>0.510156</v>
      </c>
      <c r="S727" s="243">
        <v>0.00031</v>
      </c>
      <c r="T727" s="244">
        <f>S727*H727</f>
        <v>0.15814836000000002</v>
      </c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R727" s="245" t="s">
        <v>228</v>
      </c>
      <c r="AT727" s="245" t="s">
        <v>153</v>
      </c>
      <c r="AU727" s="245" t="s">
        <v>89</v>
      </c>
      <c r="AY727" s="16" t="s">
        <v>151</v>
      </c>
      <c r="BE727" s="246">
        <f>IF(N727="základní",J727,0)</f>
        <v>0</v>
      </c>
      <c r="BF727" s="246">
        <f>IF(N727="snížená",J727,0)</f>
        <v>0</v>
      </c>
      <c r="BG727" s="246">
        <f>IF(N727="zákl. přenesená",J727,0)</f>
        <v>0</v>
      </c>
      <c r="BH727" s="246">
        <f>IF(N727="sníž. přenesená",J727,0)</f>
        <v>0</v>
      </c>
      <c r="BI727" s="246">
        <f>IF(N727="nulová",J727,0)</f>
        <v>0</v>
      </c>
      <c r="BJ727" s="16" t="s">
        <v>21</v>
      </c>
      <c r="BK727" s="246">
        <f>ROUND(I727*H727,2)</f>
        <v>0</v>
      </c>
      <c r="BL727" s="16" t="s">
        <v>228</v>
      </c>
      <c r="BM727" s="245" t="s">
        <v>1593</v>
      </c>
    </row>
    <row r="728" spans="1:51" s="13" customFormat="1" ht="12">
      <c r="A728" s="13"/>
      <c r="B728" s="247"/>
      <c r="C728" s="248"/>
      <c r="D728" s="249" t="s">
        <v>160</v>
      </c>
      <c r="E728" s="250" t="s">
        <v>1</v>
      </c>
      <c r="F728" s="251" t="s">
        <v>1594</v>
      </c>
      <c r="G728" s="248"/>
      <c r="H728" s="252">
        <v>510.156</v>
      </c>
      <c r="I728" s="253"/>
      <c r="J728" s="248"/>
      <c r="K728" s="248"/>
      <c r="L728" s="254"/>
      <c r="M728" s="255"/>
      <c r="N728" s="256"/>
      <c r="O728" s="256"/>
      <c r="P728" s="256"/>
      <c r="Q728" s="256"/>
      <c r="R728" s="256"/>
      <c r="S728" s="256"/>
      <c r="T728" s="257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8" t="s">
        <v>160</v>
      </c>
      <c r="AU728" s="258" t="s">
        <v>89</v>
      </c>
      <c r="AV728" s="13" t="s">
        <v>89</v>
      </c>
      <c r="AW728" s="13" t="s">
        <v>36</v>
      </c>
      <c r="AX728" s="13" t="s">
        <v>21</v>
      </c>
      <c r="AY728" s="258" t="s">
        <v>151</v>
      </c>
    </row>
    <row r="729" spans="1:65" s="2" customFormat="1" ht="24" customHeight="1">
      <c r="A729" s="37"/>
      <c r="B729" s="38"/>
      <c r="C729" s="234" t="s">
        <v>1595</v>
      </c>
      <c r="D729" s="234" t="s">
        <v>153</v>
      </c>
      <c r="E729" s="235" t="s">
        <v>1596</v>
      </c>
      <c r="F729" s="236" t="s">
        <v>1597</v>
      </c>
      <c r="G729" s="237" t="s">
        <v>200</v>
      </c>
      <c r="H729" s="238">
        <v>1427.296</v>
      </c>
      <c r="I729" s="239"/>
      <c r="J729" s="240">
        <f>ROUND(I729*H729,2)</f>
        <v>0</v>
      </c>
      <c r="K729" s="236" t="s">
        <v>157</v>
      </c>
      <c r="L729" s="43"/>
      <c r="M729" s="241" t="s">
        <v>1</v>
      </c>
      <c r="N729" s="242" t="s">
        <v>45</v>
      </c>
      <c r="O729" s="90"/>
      <c r="P729" s="243">
        <f>O729*H729</f>
        <v>0</v>
      </c>
      <c r="Q729" s="243">
        <v>0.0002</v>
      </c>
      <c r="R729" s="243">
        <f>Q729*H729</f>
        <v>0.2854592</v>
      </c>
      <c r="S729" s="243">
        <v>0</v>
      </c>
      <c r="T729" s="244">
        <f>S729*H729</f>
        <v>0</v>
      </c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R729" s="245" t="s">
        <v>228</v>
      </c>
      <c r="AT729" s="245" t="s">
        <v>153</v>
      </c>
      <c r="AU729" s="245" t="s">
        <v>89</v>
      </c>
      <c r="AY729" s="16" t="s">
        <v>151</v>
      </c>
      <c r="BE729" s="246">
        <f>IF(N729="základní",J729,0)</f>
        <v>0</v>
      </c>
      <c r="BF729" s="246">
        <f>IF(N729="snížená",J729,0)</f>
        <v>0</v>
      </c>
      <c r="BG729" s="246">
        <f>IF(N729="zákl. přenesená",J729,0)</f>
        <v>0</v>
      </c>
      <c r="BH729" s="246">
        <f>IF(N729="sníž. přenesená",J729,0)</f>
        <v>0</v>
      </c>
      <c r="BI729" s="246">
        <f>IF(N729="nulová",J729,0)</f>
        <v>0</v>
      </c>
      <c r="BJ729" s="16" t="s">
        <v>21</v>
      </c>
      <c r="BK729" s="246">
        <f>ROUND(I729*H729,2)</f>
        <v>0</v>
      </c>
      <c r="BL729" s="16" t="s">
        <v>228</v>
      </c>
      <c r="BM729" s="245" t="s">
        <v>1598</v>
      </c>
    </row>
    <row r="730" spans="1:51" s="13" customFormat="1" ht="12">
      <c r="A730" s="13"/>
      <c r="B730" s="247"/>
      <c r="C730" s="248"/>
      <c r="D730" s="249" t="s">
        <v>160</v>
      </c>
      <c r="E730" s="250" t="s">
        <v>1</v>
      </c>
      <c r="F730" s="251" t="s">
        <v>1599</v>
      </c>
      <c r="G730" s="248"/>
      <c r="H730" s="252">
        <v>1427.296</v>
      </c>
      <c r="I730" s="253"/>
      <c r="J730" s="248"/>
      <c r="K730" s="248"/>
      <c r="L730" s="254"/>
      <c r="M730" s="255"/>
      <c r="N730" s="256"/>
      <c r="O730" s="256"/>
      <c r="P730" s="256"/>
      <c r="Q730" s="256"/>
      <c r="R730" s="256"/>
      <c r="S730" s="256"/>
      <c r="T730" s="257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8" t="s">
        <v>160</v>
      </c>
      <c r="AU730" s="258" t="s">
        <v>89</v>
      </c>
      <c r="AV730" s="13" t="s">
        <v>89</v>
      </c>
      <c r="AW730" s="13" t="s">
        <v>36</v>
      </c>
      <c r="AX730" s="13" t="s">
        <v>21</v>
      </c>
      <c r="AY730" s="258" t="s">
        <v>151</v>
      </c>
    </row>
    <row r="731" spans="1:65" s="2" customFormat="1" ht="24" customHeight="1">
      <c r="A731" s="37"/>
      <c r="B731" s="38"/>
      <c r="C731" s="234" t="s">
        <v>1600</v>
      </c>
      <c r="D731" s="234" t="s">
        <v>153</v>
      </c>
      <c r="E731" s="235" t="s">
        <v>1601</v>
      </c>
      <c r="F731" s="236" t="s">
        <v>1602</v>
      </c>
      <c r="G731" s="237" t="s">
        <v>200</v>
      </c>
      <c r="H731" s="238">
        <v>1427.296</v>
      </c>
      <c r="I731" s="239"/>
      <c r="J731" s="240">
        <f>ROUND(I731*H731,2)</f>
        <v>0</v>
      </c>
      <c r="K731" s="236" t="s">
        <v>157</v>
      </c>
      <c r="L731" s="43"/>
      <c r="M731" s="241" t="s">
        <v>1</v>
      </c>
      <c r="N731" s="242" t="s">
        <v>45</v>
      </c>
      <c r="O731" s="90"/>
      <c r="P731" s="243">
        <f>O731*H731</f>
        <v>0</v>
      </c>
      <c r="Q731" s="243">
        <v>0.00029</v>
      </c>
      <c r="R731" s="243">
        <f>Q731*H731</f>
        <v>0.41391584000000003</v>
      </c>
      <c r="S731" s="243">
        <v>0</v>
      </c>
      <c r="T731" s="244">
        <f>S731*H731</f>
        <v>0</v>
      </c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R731" s="245" t="s">
        <v>228</v>
      </c>
      <c r="AT731" s="245" t="s">
        <v>153</v>
      </c>
      <c r="AU731" s="245" t="s">
        <v>89</v>
      </c>
      <c r="AY731" s="16" t="s">
        <v>151</v>
      </c>
      <c r="BE731" s="246">
        <f>IF(N731="základní",J731,0)</f>
        <v>0</v>
      </c>
      <c r="BF731" s="246">
        <f>IF(N731="snížená",J731,0)</f>
        <v>0</v>
      </c>
      <c r="BG731" s="246">
        <f>IF(N731="zákl. přenesená",J731,0)</f>
        <v>0</v>
      </c>
      <c r="BH731" s="246">
        <f>IF(N731="sníž. přenesená",J731,0)</f>
        <v>0</v>
      </c>
      <c r="BI731" s="246">
        <f>IF(N731="nulová",J731,0)</f>
        <v>0</v>
      </c>
      <c r="BJ731" s="16" t="s">
        <v>21</v>
      </c>
      <c r="BK731" s="246">
        <f>ROUND(I731*H731,2)</f>
        <v>0</v>
      </c>
      <c r="BL731" s="16" t="s">
        <v>228</v>
      </c>
      <c r="BM731" s="245" t="s">
        <v>1603</v>
      </c>
    </row>
    <row r="732" spans="1:51" s="13" customFormat="1" ht="12">
      <c r="A732" s="13"/>
      <c r="B732" s="247"/>
      <c r="C732" s="248"/>
      <c r="D732" s="249" t="s">
        <v>160</v>
      </c>
      <c r="E732" s="250" t="s">
        <v>1</v>
      </c>
      <c r="F732" s="251" t="s">
        <v>1599</v>
      </c>
      <c r="G732" s="248"/>
      <c r="H732" s="252">
        <v>1427.296</v>
      </c>
      <c r="I732" s="253"/>
      <c r="J732" s="248"/>
      <c r="K732" s="248"/>
      <c r="L732" s="254"/>
      <c r="M732" s="255"/>
      <c r="N732" s="256"/>
      <c r="O732" s="256"/>
      <c r="P732" s="256"/>
      <c r="Q732" s="256"/>
      <c r="R732" s="256"/>
      <c r="S732" s="256"/>
      <c r="T732" s="257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8" t="s">
        <v>160</v>
      </c>
      <c r="AU732" s="258" t="s">
        <v>89</v>
      </c>
      <c r="AV732" s="13" t="s">
        <v>89</v>
      </c>
      <c r="AW732" s="13" t="s">
        <v>36</v>
      </c>
      <c r="AX732" s="13" t="s">
        <v>21</v>
      </c>
      <c r="AY732" s="258" t="s">
        <v>151</v>
      </c>
    </row>
    <row r="733" spans="1:63" s="12" customFormat="1" ht="25.9" customHeight="1">
      <c r="A733" s="12"/>
      <c r="B733" s="218"/>
      <c r="C733" s="219"/>
      <c r="D733" s="220" t="s">
        <v>79</v>
      </c>
      <c r="E733" s="221" t="s">
        <v>384</v>
      </c>
      <c r="F733" s="221" t="s">
        <v>1604</v>
      </c>
      <c r="G733" s="219"/>
      <c r="H733" s="219"/>
      <c r="I733" s="222"/>
      <c r="J733" s="223">
        <f>BK733</f>
        <v>0</v>
      </c>
      <c r="K733" s="219"/>
      <c r="L733" s="224"/>
      <c r="M733" s="225"/>
      <c r="N733" s="226"/>
      <c r="O733" s="226"/>
      <c r="P733" s="227">
        <f>P734+P738+P740</f>
        <v>0</v>
      </c>
      <c r="Q733" s="226"/>
      <c r="R733" s="227">
        <f>R734+R738+R740</f>
        <v>0</v>
      </c>
      <c r="S733" s="226"/>
      <c r="T733" s="228">
        <f>T734+T738+T740</f>
        <v>0</v>
      </c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R733" s="229" t="s">
        <v>166</v>
      </c>
      <c r="AT733" s="230" t="s">
        <v>79</v>
      </c>
      <c r="AU733" s="230" t="s">
        <v>80</v>
      </c>
      <c r="AY733" s="229" t="s">
        <v>151</v>
      </c>
      <c r="BK733" s="231">
        <f>BK734+BK738+BK740</f>
        <v>0</v>
      </c>
    </row>
    <row r="734" spans="1:63" s="12" customFormat="1" ht="22.8" customHeight="1">
      <c r="A734" s="12"/>
      <c r="B734" s="218"/>
      <c r="C734" s="219"/>
      <c r="D734" s="220" t="s">
        <v>79</v>
      </c>
      <c r="E734" s="232" t="s">
        <v>1605</v>
      </c>
      <c r="F734" s="232" t="s">
        <v>1606</v>
      </c>
      <c r="G734" s="219"/>
      <c r="H734" s="219"/>
      <c r="I734" s="222"/>
      <c r="J734" s="233">
        <f>BK734</f>
        <v>0</v>
      </c>
      <c r="K734" s="219"/>
      <c r="L734" s="224"/>
      <c r="M734" s="225"/>
      <c r="N734" s="226"/>
      <c r="O734" s="226"/>
      <c r="P734" s="227">
        <f>SUM(P735:P737)</f>
        <v>0</v>
      </c>
      <c r="Q734" s="226"/>
      <c r="R734" s="227">
        <f>SUM(R735:R737)</f>
        <v>0</v>
      </c>
      <c r="S734" s="226"/>
      <c r="T734" s="228">
        <f>SUM(T735:T737)</f>
        <v>0</v>
      </c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R734" s="229" t="s">
        <v>166</v>
      </c>
      <c r="AT734" s="230" t="s">
        <v>79</v>
      </c>
      <c r="AU734" s="230" t="s">
        <v>21</v>
      </c>
      <c r="AY734" s="229" t="s">
        <v>151</v>
      </c>
      <c r="BK734" s="231">
        <f>SUM(BK735:BK737)</f>
        <v>0</v>
      </c>
    </row>
    <row r="735" spans="1:65" s="2" customFormat="1" ht="24" customHeight="1">
      <c r="A735" s="37"/>
      <c r="B735" s="38"/>
      <c r="C735" s="234" t="s">
        <v>1607</v>
      </c>
      <c r="D735" s="234" t="s">
        <v>153</v>
      </c>
      <c r="E735" s="235" t="s">
        <v>1608</v>
      </c>
      <c r="F735" s="236" t="s">
        <v>1609</v>
      </c>
      <c r="G735" s="237" t="s">
        <v>585</v>
      </c>
      <c r="H735" s="238">
        <v>1</v>
      </c>
      <c r="I735" s="239"/>
      <c r="J735" s="240">
        <f>ROUND(I735*H735,2)</f>
        <v>0</v>
      </c>
      <c r="K735" s="236" t="s">
        <v>1</v>
      </c>
      <c r="L735" s="43"/>
      <c r="M735" s="241" t="s">
        <v>1</v>
      </c>
      <c r="N735" s="242" t="s">
        <v>45</v>
      </c>
      <c r="O735" s="90"/>
      <c r="P735" s="243">
        <f>O735*H735</f>
        <v>0</v>
      </c>
      <c r="Q735" s="243">
        <v>0</v>
      </c>
      <c r="R735" s="243">
        <f>Q735*H735</f>
        <v>0</v>
      </c>
      <c r="S735" s="243">
        <v>0</v>
      </c>
      <c r="T735" s="244">
        <f>S735*H735</f>
        <v>0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245" t="s">
        <v>450</v>
      </c>
      <c r="AT735" s="245" t="s">
        <v>153</v>
      </c>
      <c r="AU735" s="245" t="s">
        <v>89</v>
      </c>
      <c r="AY735" s="16" t="s">
        <v>151</v>
      </c>
      <c r="BE735" s="246">
        <f>IF(N735="základní",J735,0)</f>
        <v>0</v>
      </c>
      <c r="BF735" s="246">
        <f>IF(N735="snížená",J735,0)</f>
        <v>0</v>
      </c>
      <c r="BG735" s="246">
        <f>IF(N735="zákl. přenesená",J735,0)</f>
        <v>0</v>
      </c>
      <c r="BH735" s="246">
        <f>IF(N735="sníž. přenesená",J735,0)</f>
        <v>0</v>
      </c>
      <c r="BI735" s="246">
        <f>IF(N735="nulová",J735,0)</f>
        <v>0</v>
      </c>
      <c r="BJ735" s="16" t="s">
        <v>21</v>
      </c>
      <c r="BK735" s="246">
        <f>ROUND(I735*H735,2)</f>
        <v>0</v>
      </c>
      <c r="BL735" s="16" t="s">
        <v>450</v>
      </c>
      <c r="BM735" s="245" t="s">
        <v>1610</v>
      </c>
    </row>
    <row r="736" spans="1:65" s="2" customFormat="1" ht="24" customHeight="1">
      <c r="A736" s="37"/>
      <c r="B736" s="38"/>
      <c r="C736" s="234" t="s">
        <v>1611</v>
      </c>
      <c r="D736" s="234" t="s">
        <v>153</v>
      </c>
      <c r="E736" s="235" t="s">
        <v>1612</v>
      </c>
      <c r="F736" s="236" t="s">
        <v>1613</v>
      </c>
      <c r="G736" s="237" t="s">
        <v>585</v>
      </c>
      <c r="H736" s="238">
        <v>1</v>
      </c>
      <c r="I736" s="239"/>
      <c r="J736" s="240">
        <f>ROUND(I736*H736,2)</f>
        <v>0</v>
      </c>
      <c r="K736" s="236" t="s">
        <v>1</v>
      </c>
      <c r="L736" s="43"/>
      <c r="M736" s="241" t="s">
        <v>1</v>
      </c>
      <c r="N736" s="242" t="s">
        <v>45</v>
      </c>
      <c r="O736" s="90"/>
      <c r="P736" s="243">
        <f>O736*H736</f>
        <v>0</v>
      </c>
      <c r="Q736" s="243">
        <v>0</v>
      </c>
      <c r="R736" s="243">
        <f>Q736*H736</f>
        <v>0</v>
      </c>
      <c r="S736" s="243">
        <v>0</v>
      </c>
      <c r="T736" s="244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245" t="s">
        <v>450</v>
      </c>
      <c r="AT736" s="245" t="s">
        <v>153</v>
      </c>
      <c r="AU736" s="245" t="s">
        <v>89</v>
      </c>
      <c r="AY736" s="16" t="s">
        <v>151</v>
      </c>
      <c r="BE736" s="246">
        <f>IF(N736="základní",J736,0)</f>
        <v>0</v>
      </c>
      <c r="BF736" s="246">
        <f>IF(N736="snížená",J736,0)</f>
        <v>0</v>
      </c>
      <c r="BG736" s="246">
        <f>IF(N736="zákl. přenesená",J736,0)</f>
        <v>0</v>
      </c>
      <c r="BH736" s="246">
        <f>IF(N736="sníž. přenesená",J736,0)</f>
        <v>0</v>
      </c>
      <c r="BI736" s="246">
        <f>IF(N736="nulová",J736,0)</f>
        <v>0</v>
      </c>
      <c r="BJ736" s="16" t="s">
        <v>21</v>
      </c>
      <c r="BK736" s="246">
        <f>ROUND(I736*H736,2)</f>
        <v>0</v>
      </c>
      <c r="BL736" s="16" t="s">
        <v>450</v>
      </c>
      <c r="BM736" s="245" t="s">
        <v>1614</v>
      </c>
    </row>
    <row r="737" spans="1:51" s="13" customFormat="1" ht="12">
      <c r="A737" s="13"/>
      <c r="B737" s="247"/>
      <c r="C737" s="248"/>
      <c r="D737" s="249" t="s">
        <v>160</v>
      </c>
      <c r="E737" s="250" t="s">
        <v>1</v>
      </c>
      <c r="F737" s="251" t="s">
        <v>1615</v>
      </c>
      <c r="G737" s="248"/>
      <c r="H737" s="252">
        <v>1</v>
      </c>
      <c r="I737" s="253"/>
      <c r="J737" s="248"/>
      <c r="K737" s="248"/>
      <c r="L737" s="254"/>
      <c r="M737" s="255"/>
      <c r="N737" s="256"/>
      <c r="O737" s="256"/>
      <c r="P737" s="256"/>
      <c r="Q737" s="256"/>
      <c r="R737" s="256"/>
      <c r="S737" s="256"/>
      <c r="T737" s="257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8" t="s">
        <v>160</v>
      </c>
      <c r="AU737" s="258" t="s">
        <v>89</v>
      </c>
      <c r="AV737" s="13" t="s">
        <v>89</v>
      </c>
      <c r="AW737" s="13" t="s">
        <v>36</v>
      </c>
      <c r="AX737" s="13" t="s">
        <v>21</v>
      </c>
      <c r="AY737" s="258" t="s">
        <v>151</v>
      </c>
    </row>
    <row r="738" spans="1:63" s="12" customFormat="1" ht="22.8" customHeight="1">
      <c r="A738" s="12"/>
      <c r="B738" s="218"/>
      <c r="C738" s="219"/>
      <c r="D738" s="220" t="s">
        <v>79</v>
      </c>
      <c r="E738" s="232" t="s">
        <v>1616</v>
      </c>
      <c r="F738" s="232" t="s">
        <v>1617</v>
      </c>
      <c r="G738" s="219"/>
      <c r="H738" s="219"/>
      <c r="I738" s="222"/>
      <c r="J738" s="233">
        <f>BK738</f>
        <v>0</v>
      </c>
      <c r="K738" s="219"/>
      <c r="L738" s="224"/>
      <c r="M738" s="225"/>
      <c r="N738" s="226"/>
      <c r="O738" s="226"/>
      <c r="P738" s="227">
        <f>P739</f>
        <v>0</v>
      </c>
      <c r="Q738" s="226"/>
      <c r="R738" s="227">
        <f>R739</f>
        <v>0</v>
      </c>
      <c r="S738" s="226"/>
      <c r="T738" s="228">
        <f>T739</f>
        <v>0</v>
      </c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R738" s="229" t="s">
        <v>166</v>
      </c>
      <c r="AT738" s="230" t="s">
        <v>79</v>
      </c>
      <c r="AU738" s="230" t="s">
        <v>21</v>
      </c>
      <c r="AY738" s="229" t="s">
        <v>151</v>
      </c>
      <c r="BK738" s="231">
        <f>BK739</f>
        <v>0</v>
      </c>
    </row>
    <row r="739" spans="1:65" s="2" customFormat="1" ht="16.5" customHeight="1">
      <c r="A739" s="37"/>
      <c r="B739" s="38"/>
      <c r="C739" s="234" t="s">
        <v>1618</v>
      </c>
      <c r="D739" s="234" t="s">
        <v>153</v>
      </c>
      <c r="E739" s="235" t="s">
        <v>1619</v>
      </c>
      <c r="F739" s="236" t="s">
        <v>1620</v>
      </c>
      <c r="G739" s="237" t="s">
        <v>585</v>
      </c>
      <c r="H739" s="238">
        <v>1</v>
      </c>
      <c r="I739" s="239"/>
      <c r="J739" s="240">
        <f>ROUND(I739*H739,2)</f>
        <v>0</v>
      </c>
      <c r="K739" s="236" t="s">
        <v>1</v>
      </c>
      <c r="L739" s="43"/>
      <c r="M739" s="241" t="s">
        <v>1</v>
      </c>
      <c r="N739" s="242" t="s">
        <v>45</v>
      </c>
      <c r="O739" s="90"/>
      <c r="P739" s="243">
        <f>O739*H739</f>
        <v>0</v>
      </c>
      <c r="Q739" s="243">
        <v>0</v>
      </c>
      <c r="R739" s="243">
        <f>Q739*H739</f>
        <v>0</v>
      </c>
      <c r="S739" s="243">
        <v>0</v>
      </c>
      <c r="T739" s="244">
        <f>S739*H739</f>
        <v>0</v>
      </c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R739" s="245" t="s">
        <v>450</v>
      </c>
      <c r="AT739" s="245" t="s">
        <v>153</v>
      </c>
      <c r="AU739" s="245" t="s">
        <v>89</v>
      </c>
      <c r="AY739" s="16" t="s">
        <v>151</v>
      </c>
      <c r="BE739" s="246">
        <f>IF(N739="základní",J739,0)</f>
        <v>0</v>
      </c>
      <c r="BF739" s="246">
        <f>IF(N739="snížená",J739,0)</f>
        <v>0</v>
      </c>
      <c r="BG739" s="246">
        <f>IF(N739="zákl. přenesená",J739,0)</f>
        <v>0</v>
      </c>
      <c r="BH739" s="246">
        <f>IF(N739="sníž. přenesená",J739,0)</f>
        <v>0</v>
      </c>
      <c r="BI739" s="246">
        <f>IF(N739="nulová",J739,0)</f>
        <v>0</v>
      </c>
      <c r="BJ739" s="16" t="s">
        <v>21</v>
      </c>
      <c r="BK739" s="246">
        <f>ROUND(I739*H739,2)</f>
        <v>0</v>
      </c>
      <c r="BL739" s="16" t="s">
        <v>450</v>
      </c>
      <c r="BM739" s="245" t="s">
        <v>1621</v>
      </c>
    </row>
    <row r="740" spans="1:63" s="12" customFormat="1" ht="22.8" customHeight="1">
      <c r="A740" s="12"/>
      <c r="B740" s="218"/>
      <c r="C740" s="219"/>
      <c r="D740" s="220" t="s">
        <v>79</v>
      </c>
      <c r="E740" s="232" t="s">
        <v>1622</v>
      </c>
      <c r="F740" s="232" t="s">
        <v>1623</v>
      </c>
      <c r="G740" s="219"/>
      <c r="H740" s="219"/>
      <c r="I740" s="222"/>
      <c r="J740" s="233">
        <f>BK740</f>
        <v>0</v>
      </c>
      <c r="K740" s="219"/>
      <c r="L740" s="224"/>
      <c r="M740" s="225"/>
      <c r="N740" s="226"/>
      <c r="O740" s="226"/>
      <c r="P740" s="227">
        <f>P741</f>
        <v>0</v>
      </c>
      <c r="Q740" s="226"/>
      <c r="R740" s="227">
        <f>R741</f>
        <v>0</v>
      </c>
      <c r="S740" s="226"/>
      <c r="T740" s="228">
        <f>T741</f>
        <v>0</v>
      </c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R740" s="229" t="s">
        <v>166</v>
      </c>
      <c r="AT740" s="230" t="s">
        <v>79</v>
      </c>
      <c r="AU740" s="230" t="s">
        <v>21</v>
      </c>
      <c r="AY740" s="229" t="s">
        <v>151</v>
      </c>
      <c r="BK740" s="231">
        <f>BK741</f>
        <v>0</v>
      </c>
    </row>
    <row r="741" spans="1:65" s="2" customFormat="1" ht="16.5" customHeight="1">
      <c r="A741" s="37"/>
      <c r="B741" s="38"/>
      <c r="C741" s="234" t="s">
        <v>1624</v>
      </c>
      <c r="D741" s="234" t="s">
        <v>153</v>
      </c>
      <c r="E741" s="235" t="s">
        <v>1625</v>
      </c>
      <c r="F741" s="236" t="s">
        <v>1626</v>
      </c>
      <c r="G741" s="237" t="s">
        <v>585</v>
      </c>
      <c r="H741" s="238">
        <v>1</v>
      </c>
      <c r="I741" s="239"/>
      <c r="J741" s="240">
        <f>ROUND(I741*H741,2)</f>
        <v>0</v>
      </c>
      <c r="K741" s="236" t="s">
        <v>1</v>
      </c>
      <c r="L741" s="43"/>
      <c r="M741" s="241" t="s">
        <v>1</v>
      </c>
      <c r="N741" s="242" t="s">
        <v>45</v>
      </c>
      <c r="O741" s="90"/>
      <c r="P741" s="243">
        <f>O741*H741</f>
        <v>0</v>
      </c>
      <c r="Q741" s="243">
        <v>0</v>
      </c>
      <c r="R741" s="243">
        <f>Q741*H741</f>
        <v>0</v>
      </c>
      <c r="S741" s="243">
        <v>0</v>
      </c>
      <c r="T741" s="244">
        <f>S741*H741</f>
        <v>0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245" t="s">
        <v>450</v>
      </c>
      <c r="AT741" s="245" t="s">
        <v>153</v>
      </c>
      <c r="AU741" s="245" t="s">
        <v>89</v>
      </c>
      <c r="AY741" s="16" t="s">
        <v>151</v>
      </c>
      <c r="BE741" s="246">
        <f>IF(N741="základní",J741,0)</f>
        <v>0</v>
      </c>
      <c r="BF741" s="246">
        <f>IF(N741="snížená",J741,0)</f>
        <v>0</v>
      </c>
      <c r="BG741" s="246">
        <f>IF(N741="zákl. přenesená",J741,0)</f>
        <v>0</v>
      </c>
      <c r="BH741" s="246">
        <f>IF(N741="sníž. přenesená",J741,0)</f>
        <v>0</v>
      </c>
      <c r="BI741" s="246">
        <f>IF(N741="nulová",J741,0)</f>
        <v>0</v>
      </c>
      <c r="BJ741" s="16" t="s">
        <v>21</v>
      </c>
      <c r="BK741" s="246">
        <f>ROUND(I741*H741,2)</f>
        <v>0</v>
      </c>
      <c r="BL741" s="16" t="s">
        <v>450</v>
      </c>
      <c r="BM741" s="245" t="s">
        <v>1627</v>
      </c>
    </row>
    <row r="742" spans="1:63" s="12" customFormat="1" ht="25.9" customHeight="1">
      <c r="A742" s="12"/>
      <c r="B742" s="218"/>
      <c r="C742" s="219"/>
      <c r="D742" s="220" t="s">
        <v>79</v>
      </c>
      <c r="E742" s="221" t="s">
        <v>1628</v>
      </c>
      <c r="F742" s="221" t="s">
        <v>1629</v>
      </c>
      <c r="G742" s="219"/>
      <c r="H742" s="219"/>
      <c r="I742" s="222"/>
      <c r="J742" s="223">
        <f>BK742</f>
        <v>0</v>
      </c>
      <c r="K742" s="219"/>
      <c r="L742" s="224"/>
      <c r="M742" s="225"/>
      <c r="N742" s="226"/>
      <c r="O742" s="226"/>
      <c r="P742" s="227">
        <f>P743+P747</f>
        <v>0</v>
      </c>
      <c r="Q742" s="226"/>
      <c r="R742" s="227">
        <f>R743+R747</f>
        <v>0</v>
      </c>
      <c r="S742" s="226"/>
      <c r="T742" s="228">
        <f>T743+T747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29" t="s">
        <v>175</v>
      </c>
      <c r="AT742" s="230" t="s">
        <v>79</v>
      </c>
      <c r="AU742" s="230" t="s">
        <v>80</v>
      </c>
      <c r="AY742" s="229" t="s">
        <v>151</v>
      </c>
      <c r="BK742" s="231">
        <f>BK743+BK747</f>
        <v>0</v>
      </c>
    </row>
    <row r="743" spans="1:63" s="12" customFormat="1" ht="22.8" customHeight="1">
      <c r="A743" s="12"/>
      <c r="B743" s="218"/>
      <c r="C743" s="219"/>
      <c r="D743" s="220" t="s">
        <v>79</v>
      </c>
      <c r="E743" s="232" t="s">
        <v>1630</v>
      </c>
      <c r="F743" s="232" t="s">
        <v>1631</v>
      </c>
      <c r="G743" s="219"/>
      <c r="H743" s="219"/>
      <c r="I743" s="222"/>
      <c r="J743" s="233">
        <f>BK743</f>
        <v>0</v>
      </c>
      <c r="K743" s="219"/>
      <c r="L743" s="224"/>
      <c r="M743" s="225"/>
      <c r="N743" s="226"/>
      <c r="O743" s="226"/>
      <c r="P743" s="227">
        <f>SUM(P744:P746)</f>
        <v>0</v>
      </c>
      <c r="Q743" s="226"/>
      <c r="R743" s="227">
        <f>SUM(R744:R746)</f>
        <v>0</v>
      </c>
      <c r="S743" s="226"/>
      <c r="T743" s="228">
        <f>SUM(T744:T746)</f>
        <v>0</v>
      </c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R743" s="229" t="s">
        <v>175</v>
      </c>
      <c r="AT743" s="230" t="s">
        <v>79</v>
      </c>
      <c r="AU743" s="230" t="s">
        <v>21</v>
      </c>
      <c r="AY743" s="229" t="s">
        <v>151</v>
      </c>
      <c r="BK743" s="231">
        <f>SUM(BK744:BK746)</f>
        <v>0</v>
      </c>
    </row>
    <row r="744" spans="1:65" s="2" customFormat="1" ht="16.5" customHeight="1">
      <c r="A744" s="37"/>
      <c r="B744" s="38"/>
      <c r="C744" s="234" t="s">
        <v>1632</v>
      </c>
      <c r="D744" s="234" t="s">
        <v>153</v>
      </c>
      <c r="E744" s="235" t="s">
        <v>1633</v>
      </c>
      <c r="F744" s="236" t="s">
        <v>1634</v>
      </c>
      <c r="G744" s="237" t="s">
        <v>1635</v>
      </c>
      <c r="H744" s="238">
        <v>1</v>
      </c>
      <c r="I744" s="239"/>
      <c r="J744" s="240">
        <f>ROUND(I744*H744,2)</f>
        <v>0</v>
      </c>
      <c r="K744" s="236" t="s">
        <v>157</v>
      </c>
      <c r="L744" s="43"/>
      <c r="M744" s="241" t="s">
        <v>1</v>
      </c>
      <c r="N744" s="242" t="s">
        <v>45</v>
      </c>
      <c r="O744" s="90"/>
      <c r="P744" s="243">
        <f>O744*H744</f>
        <v>0</v>
      </c>
      <c r="Q744" s="243">
        <v>0</v>
      </c>
      <c r="R744" s="243">
        <f>Q744*H744</f>
        <v>0</v>
      </c>
      <c r="S744" s="243">
        <v>0</v>
      </c>
      <c r="T744" s="244">
        <f>S744*H744</f>
        <v>0</v>
      </c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R744" s="245" t="s">
        <v>1636</v>
      </c>
      <c r="AT744" s="245" t="s">
        <v>153</v>
      </c>
      <c r="AU744" s="245" t="s">
        <v>89</v>
      </c>
      <c r="AY744" s="16" t="s">
        <v>151</v>
      </c>
      <c r="BE744" s="246">
        <f>IF(N744="základní",J744,0)</f>
        <v>0</v>
      </c>
      <c r="BF744" s="246">
        <f>IF(N744="snížená",J744,0)</f>
        <v>0</v>
      </c>
      <c r="BG744" s="246">
        <f>IF(N744="zákl. přenesená",J744,0)</f>
        <v>0</v>
      </c>
      <c r="BH744" s="246">
        <f>IF(N744="sníž. přenesená",J744,0)</f>
        <v>0</v>
      </c>
      <c r="BI744" s="246">
        <f>IF(N744="nulová",J744,0)</f>
        <v>0</v>
      </c>
      <c r="BJ744" s="16" t="s">
        <v>21</v>
      </c>
      <c r="BK744" s="246">
        <f>ROUND(I744*H744,2)</f>
        <v>0</v>
      </c>
      <c r="BL744" s="16" t="s">
        <v>1636</v>
      </c>
      <c r="BM744" s="245" t="s">
        <v>1637</v>
      </c>
    </row>
    <row r="745" spans="1:65" s="2" customFormat="1" ht="24" customHeight="1">
      <c r="A745" s="37"/>
      <c r="B745" s="38"/>
      <c r="C745" s="234" t="s">
        <v>1638</v>
      </c>
      <c r="D745" s="234" t="s">
        <v>153</v>
      </c>
      <c r="E745" s="235" t="s">
        <v>1639</v>
      </c>
      <c r="F745" s="236" t="s">
        <v>1640</v>
      </c>
      <c r="G745" s="237" t="s">
        <v>1635</v>
      </c>
      <c r="H745" s="238">
        <v>1</v>
      </c>
      <c r="I745" s="239"/>
      <c r="J745" s="240">
        <f>ROUND(I745*H745,2)</f>
        <v>0</v>
      </c>
      <c r="K745" s="236" t="s">
        <v>157</v>
      </c>
      <c r="L745" s="43"/>
      <c r="M745" s="241" t="s">
        <v>1</v>
      </c>
      <c r="N745" s="242" t="s">
        <v>45</v>
      </c>
      <c r="O745" s="90"/>
      <c r="P745" s="243">
        <f>O745*H745</f>
        <v>0</v>
      </c>
      <c r="Q745" s="243">
        <v>0</v>
      </c>
      <c r="R745" s="243">
        <f>Q745*H745</f>
        <v>0</v>
      </c>
      <c r="S745" s="243">
        <v>0</v>
      </c>
      <c r="T745" s="244">
        <f>S745*H745</f>
        <v>0</v>
      </c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R745" s="245" t="s">
        <v>1636</v>
      </c>
      <c r="AT745" s="245" t="s">
        <v>153</v>
      </c>
      <c r="AU745" s="245" t="s">
        <v>89</v>
      </c>
      <c r="AY745" s="16" t="s">
        <v>151</v>
      </c>
      <c r="BE745" s="246">
        <f>IF(N745="základní",J745,0)</f>
        <v>0</v>
      </c>
      <c r="BF745" s="246">
        <f>IF(N745="snížená",J745,0)</f>
        <v>0</v>
      </c>
      <c r="BG745" s="246">
        <f>IF(N745="zákl. přenesená",J745,0)</f>
        <v>0</v>
      </c>
      <c r="BH745" s="246">
        <f>IF(N745="sníž. přenesená",J745,0)</f>
        <v>0</v>
      </c>
      <c r="BI745" s="246">
        <f>IF(N745="nulová",J745,0)</f>
        <v>0</v>
      </c>
      <c r="BJ745" s="16" t="s">
        <v>21</v>
      </c>
      <c r="BK745" s="246">
        <f>ROUND(I745*H745,2)</f>
        <v>0</v>
      </c>
      <c r="BL745" s="16" t="s">
        <v>1636</v>
      </c>
      <c r="BM745" s="245" t="s">
        <v>1641</v>
      </c>
    </row>
    <row r="746" spans="1:51" s="13" customFormat="1" ht="12">
      <c r="A746" s="13"/>
      <c r="B746" s="247"/>
      <c r="C746" s="248"/>
      <c r="D746" s="249" t="s">
        <v>160</v>
      </c>
      <c r="E746" s="250" t="s">
        <v>1</v>
      </c>
      <c r="F746" s="251" t="s">
        <v>21</v>
      </c>
      <c r="G746" s="248"/>
      <c r="H746" s="252">
        <v>1</v>
      </c>
      <c r="I746" s="253"/>
      <c r="J746" s="248"/>
      <c r="K746" s="248"/>
      <c r="L746" s="254"/>
      <c r="M746" s="255"/>
      <c r="N746" s="256"/>
      <c r="O746" s="256"/>
      <c r="P746" s="256"/>
      <c r="Q746" s="256"/>
      <c r="R746" s="256"/>
      <c r="S746" s="256"/>
      <c r="T746" s="257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8" t="s">
        <v>160</v>
      </c>
      <c r="AU746" s="258" t="s">
        <v>89</v>
      </c>
      <c r="AV746" s="13" t="s">
        <v>89</v>
      </c>
      <c r="AW746" s="13" t="s">
        <v>36</v>
      </c>
      <c r="AX746" s="13" t="s">
        <v>21</v>
      </c>
      <c r="AY746" s="258" t="s">
        <v>151</v>
      </c>
    </row>
    <row r="747" spans="1:63" s="12" customFormat="1" ht="22.8" customHeight="1">
      <c r="A747" s="12"/>
      <c r="B747" s="218"/>
      <c r="C747" s="219"/>
      <c r="D747" s="220" t="s">
        <v>79</v>
      </c>
      <c r="E747" s="232" t="s">
        <v>1642</v>
      </c>
      <c r="F747" s="232" t="s">
        <v>1643</v>
      </c>
      <c r="G747" s="219"/>
      <c r="H747" s="219"/>
      <c r="I747" s="222"/>
      <c r="J747" s="233">
        <f>BK747</f>
        <v>0</v>
      </c>
      <c r="K747" s="219"/>
      <c r="L747" s="224"/>
      <c r="M747" s="225"/>
      <c r="N747" s="226"/>
      <c r="O747" s="226"/>
      <c r="P747" s="227">
        <f>SUM(P748:P753)</f>
        <v>0</v>
      </c>
      <c r="Q747" s="226"/>
      <c r="R747" s="227">
        <f>SUM(R748:R753)</f>
        <v>0</v>
      </c>
      <c r="S747" s="226"/>
      <c r="T747" s="228">
        <f>SUM(T748:T753)</f>
        <v>0</v>
      </c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R747" s="229" t="s">
        <v>175</v>
      </c>
      <c r="AT747" s="230" t="s">
        <v>79</v>
      </c>
      <c r="AU747" s="230" t="s">
        <v>21</v>
      </c>
      <c r="AY747" s="229" t="s">
        <v>151</v>
      </c>
      <c r="BK747" s="231">
        <f>SUM(BK748:BK753)</f>
        <v>0</v>
      </c>
    </row>
    <row r="748" spans="1:65" s="2" customFormat="1" ht="24" customHeight="1">
      <c r="A748" s="37"/>
      <c r="B748" s="38"/>
      <c r="C748" s="234" t="s">
        <v>1644</v>
      </c>
      <c r="D748" s="234" t="s">
        <v>153</v>
      </c>
      <c r="E748" s="235" t="s">
        <v>1645</v>
      </c>
      <c r="F748" s="236" t="s">
        <v>1646</v>
      </c>
      <c r="G748" s="237" t="s">
        <v>1635</v>
      </c>
      <c r="H748" s="238">
        <v>1</v>
      </c>
      <c r="I748" s="239"/>
      <c r="J748" s="240">
        <f>ROUND(I748*H748,2)</f>
        <v>0</v>
      </c>
      <c r="K748" s="236" t="s">
        <v>157</v>
      </c>
      <c r="L748" s="43"/>
      <c r="M748" s="241" t="s">
        <v>1</v>
      </c>
      <c r="N748" s="242" t="s">
        <v>45</v>
      </c>
      <c r="O748" s="90"/>
      <c r="P748" s="243">
        <f>O748*H748</f>
        <v>0</v>
      </c>
      <c r="Q748" s="243">
        <v>0</v>
      </c>
      <c r="R748" s="243">
        <f>Q748*H748</f>
        <v>0</v>
      </c>
      <c r="S748" s="243">
        <v>0</v>
      </c>
      <c r="T748" s="244">
        <f>S748*H748</f>
        <v>0</v>
      </c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R748" s="245" t="s">
        <v>1636</v>
      </c>
      <c r="AT748" s="245" t="s">
        <v>153</v>
      </c>
      <c r="AU748" s="245" t="s">
        <v>89</v>
      </c>
      <c r="AY748" s="16" t="s">
        <v>151</v>
      </c>
      <c r="BE748" s="246">
        <f>IF(N748="základní",J748,0)</f>
        <v>0</v>
      </c>
      <c r="BF748" s="246">
        <f>IF(N748="snížená",J748,0)</f>
        <v>0</v>
      </c>
      <c r="BG748" s="246">
        <f>IF(N748="zákl. přenesená",J748,0)</f>
        <v>0</v>
      </c>
      <c r="BH748" s="246">
        <f>IF(N748="sníž. přenesená",J748,0)</f>
        <v>0</v>
      </c>
      <c r="BI748" s="246">
        <f>IF(N748="nulová",J748,0)</f>
        <v>0</v>
      </c>
      <c r="BJ748" s="16" t="s">
        <v>21</v>
      </c>
      <c r="BK748" s="246">
        <f>ROUND(I748*H748,2)</f>
        <v>0</v>
      </c>
      <c r="BL748" s="16" t="s">
        <v>1636</v>
      </c>
      <c r="BM748" s="245" t="s">
        <v>1647</v>
      </c>
    </row>
    <row r="749" spans="1:65" s="2" customFormat="1" ht="16.5" customHeight="1">
      <c r="A749" s="37"/>
      <c r="B749" s="38"/>
      <c r="C749" s="234" t="s">
        <v>1648</v>
      </c>
      <c r="D749" s="234" t="s">
        <v>153</v>
      </c>
      <c r="E749" s="235" t="s">
        <v>1649</v>
      </c>
      <c r="F749" s="236" t="s">
        <v>1650</v>
      </c>
      <c r="G749" s="237" t="s">
        <v>1635</v>
      </c>
      <c r="H749" s="238">
        <v>1</v>
      </c>
      <c r="I749" s="239"/>
      <c r="J749" s="240">
        <f>ROUND(I749*H749,2)</f>
        <v>0</v>
      </c>
      <c r="K749" s="236" t="s">
        <v>157</v>
      </c>
      <c r="L749" s="43"/>
      <c r="M749" s="241" t="s">
        <v>1</v>
      </c>
      <c r="N749" s="242" t="s">
        <v>45</v>
      </c>
      <c r="O749" s="90"/>
      <c r="P749" s="243">
        <f>O749*H749</f>
        <v>0</v>
      </c>
      <c r="Q749" s="243">
        <v>0</v>
      </c>
      <c r="R749" s="243">
        <f>Q749*H749</f>
        <v>0</v>
      </c>
      <c r="S749" s="243">
        <v>0</v>
      </c>
      <c r="T749" s="244">
        <f>S749*H749</f>
        <v>0</v>
      </c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R749" s="245" t="s">
        <v>1636</v>
      </c>
      <c r="AT749" s="245" t="s">
        <v>153</v>
      </c>
      <c r="AU749" s="245" t="s">
        <v>89</v>
      </c>
      <c r="AY749" s="16" t="s">
        <v>151</v>
      </c>
      <c r="BE749" s="246">
        <f>IF(N749="základní",J749,0)</f>
        <v>0</v>
      </c>
      <c r="BF749" s="246">
        <f>IF(N749="snížená",J749,0)</f>
        <v>0</v>
      </c>
      <c r="BG749" s="246">
        <f>IF(N749="zákl. přenesená",J749,0)</f>
        <v>0</v>
      </c>
      <c r="BH749" s="246">
        <f>IF(N749="sníž. přenesená",J749,0)</f>
        <v>0</v>
      </c>
      <c r="BI749" s="246">
        <f>IF(N749="nulová",J749,0)</f>
        <v>0</v>
      </c>
      <c r="BJ749" s="16" t="s">
        <v>21</v>
      </c>
      <c r="BK749" s="246">
        <f>ROUND(I749*H749,2)</f>
        <v>0</v>
      </c>
      <c r="BL749" s="16" t="s">
        <v>1636</v>
      </c>
      <c r="BM749" s="245" t="s">
        <v>1651</v>
      </c>
    </row>
    <row r="750" spans="1:65" s="2" customFormat="1" ht="16.5" customHeight="1">
      <c r="A750" s="37"/>
      <c r="B750" s="38"/>
      <c r="C750" s="234" t="s">
        <v>1652</v>
      </c>
      <c r="D750" s="234" t="s">
        <v>153</v>
      </c>
      <c r="E750" s="235" t="s">
        <v>1653</v>
      </c>
      <c r="F750" s="236" t="s">
        <v>1654</v>
      </c>
      <c r="G750" s="237" t="s">
        <v>1635</v>
      </c>
      <c r="H750" s="238">
        <v>1</v>
      </c>
      <c r="I750" s="239"/>
      <c r="J750" s="240">
        <f>ROUND(I750*H750,2)</f>
        <v>0</v>
      </c>
      <c r="K750" s="236" t="s">
        <v>157</v>
      </c>
      <c r="L750" s="43"/>
      <c r="M750" s="241" t="s">
        <v>1</v>
      </c>
      <c r="N750" s="242" t="s">
        <v>45</v>
      </c>
      <c r="O750" s="90"/>
      <c r="P750" s="243">
        <f>O750*H750</f>
        <v>0</v>
      </c>
      <c r="Q750" s="243">
        <v>0</v>
      </c>
      <c r="R750" s="243">
        <f>Q750*H750</f>
        <v>0</v>
      </c>
      <c r="S750" s="243">
        <v>0</v>
      </c>
      <c r="T750" s="244">
        <f>S750*H750</f>
        <v>0</v>
      </c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R750" s="245" t="s">
        <v>1636</v>
      </c>
      <c r="AT750" s="245" t="s">
        <v>153</v>
      </c>
      <c r="AU750" s="245" t="s">
        <v>89</v>
      </c>
      <c r="AY750" s="16" t="s">
        <v>151</v>
      </c>
      <c r="BE750" s="246">
        <f>IF(N750="základní",J750,0)</f>
        <v>0</v>
      </c>
      <c r="BF750" s="246">
        <f>IF(N750="snížená",J750,0)</f>
        <v>0</v>
      </c>
      <c r="BG750" s="246">
        <f>IF(N750="zákl. přenesená",J750,0)</f>
        <v>0</v>
      </c>
      <c r="BH750" s="246">
        <f>IF(N750="sníž. přenesená",J750,0)</f>
        <v>0</v>
      </c>
      <c r="BI750" s="246">
        <f>IF(N750="nulová",J750,0)</f>
        <v>0</v>
      </c>
      <c r="BJ750" s="16" t="s">
        <v>21</v>
      </c>
      <c r="BK750" s="246">
        <f>ROUND(I750*H750,2)</f>
        <v>0</v>
      </c>
      <c r="BL750" s="16" t="s">
        <v>1636</v>
      </c>
      <c r="BM750" s="245" t="s">
        <v>1655</v>
      </c>
    </row>
    <row r="751" spans="1:65" s="2" customFormat="1" ht="24" customHeight="1">
      <c r="A751" s="37"/>
      <c r="B751" s="38"/>
      <c r="C751" s="234" t="s">
        <v>1656</v>
      </c>
      <c r="D751" s="234" t="s">
        <v>153</v>
      </c>
      <c r="E751" s="235" t="s">
        <v>1657</v>
      </c>
      <c r="F751" s="236" t="s">
        <v>1658</v>
      </c>
      <c r="G751" s="237" t="s">
        <v>1635</v>
      </c>
      <c r="H751" s="238">
        <v>1</v>
      </c>
      <c r="I751" s="239"/>
      <c r="J751" s="240">
        <f>ROUND(I751*H751,2)</f>
        <v>0</v>
      </c>
      <c r="K751" s="236" t="s">
        <v>157</v>
      </c>
      <c r="L751" s="43"/>
      <c r="M751" s="241" t="s">
        <v>1</v>
      </c>
      <c r="N751" s="242" t="s">
        <v>45</v>
      </c>
      <c r="O751" s="90"/>
      <c r="P751" s="243">
        <f>O751*H751</f>
        <v>0</v>
      </c>
      <c r="Q751" s="243">
        <v>0</v>
      </c>
      <c r="R751" s="243">
        <f>Q751*H751</f>
        <v>0</v>
      </c>
      <c r="S751" s="243">
        <v>0</v>
      </c>
      <c r="T751" s="244">
        <f>S751*H751</f>
        <v>0</v>
      </c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R751" s="245" t="s">
        <v>1636</v>
      </c>
      <c r="AT751" s="245" t="s">
        <v>153</v>
      </c>
      <c r="AU751" s="245" t="s">
        <v>89</v>
      </c>
      <c r="AY751" s="16" t="s">
        <v>151</v>
      </c>
      <c r="BE751" s="246">
        <f>IF(N751="základní",J751,0)</f>
        <v>0</v>
      </c>
      <c r="BF751" s="246">
        <f>IF(N751="snížená",J751,0)</f>
        <v>0</v>
      </c>
      <c r="BG751" s="246">
        <f>IF(N751="zákl. přenesená",J751,0)</f>
        <v>0</v>
      </c>
      <c r="BH751" s="246">
        <f>IF(N751="sníž. přenesená",J751,0)</f>
        <v>0</v>
      </c>
      <c r="BI751" s="246">
        <f>IF(N751="nulová",J751,0)</f>
        <v>0</v>
      </c>
      <c r="BJ751" s="16" t="s">
        <v>21</v>
      </c>
      <c r="BK751" s="246">
        <f>ROUND(I751*H751,2)</f>
        <v>0</v>
      </c>
      <c r="BL751" s="16" t="s">
        <v>1636</v>
      </c>
      <c r="BM751" s="245" t="s">
        <v>1659</v>
      </c>
    </row>
    <row r="752" spans="1:65" s="2" customFormat="1" ht="24" customHeight="1">
      <c r="A752" s="37"/>
      <c r="B752" s="38"/>
      <c r="C752" s="234" t="s">
        <v>1660</v>
      </c>
      <c r="D752" s="234" t="s">
        <v>153</v>
      </c>
      <c r="E752" s="235" t="s">
        <v>1661</v>
      </c>
      <c r="F752" s="236" t="s">
        <v>1662</v>
      </c>
      <c r="G752" s="237" t="s">
        <v>1635</v>
      </c>
      <c r="H752" s="238">
        <v>1</v>
      </c>
      <c r="I752" s="239"/>
      <c r="J752" s="240">
        <f>ROUND(I752*H752,2)</f>
        <v>0</v>
      </c>
      <c r="K752" s="236" t="s">
        <v>222</v>
      </c>
      <c r="L752" s="43"/>
      <c r="M752" s="241" t="s">
        <v>1</v>
      </c>
      <c r="N752" s="242" t="s">
        <v>45</v>
      </c>
      <c r="O752" s="90"/>
      <c r="P752" s="243">
        <f>O752*H752</f>
        <v>0</v>
      </c>
      <c r="Q752" s="243">
        <v>0</v>
      </c>
      <c r="R752" s="243">
        <f>Q752*H752</f>
        <v>0</v>
      </c>
      <c r="S752" s="243">
        <v>0</v>
      </c>
      <c r="T752" s="244">
        <f>S752*H752</f>
        <v>0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245" t="s">
        <v>1636</v>
      </c>
      <c r="AT752" s="245" t="s">
        <v>153</v>
      </c>
      <c r="AU752" s="245" t="s">
        <v>89</v>
      </c>
      <c r="AY752" s="16" t="s">
        <v>151</v>
      </c>
      <c r="BE752" s="246">
        <f>IF(N752="základní",J752,0)</f>
        <v>0</v>
      </c>
      <c r="BF752" s="246">
        <f>IF(N752="snížená",J752,0)</f>
        <v>0</v>
      </c>
      <c r="BG752" s="246">
        <f>IF(N752="zákl. přenesená",J752,0)</f>
        <v>0</v>
      </c>
      <c r="BH752" s="246">
        <f>IF(N752="sníž. přenesená",J752,0)</f>
        <v>0</v>
      </c>
      <c r="BI752" s="246">
        <f>IF(N752="nulová",J752,0)</f>
        <v>0</v>
      </c>
      <c r="BJ752" s="16" t="s">
        <v>21</v>
      </c>
      <c r="BK752" s="246">
        <f>ROUND(I752*H752,2)</f>
        <v>0</v>
      </c>
      <c r="BL752" s="16" t="s">
        <v>1636</v>
      </c>
      <c r="BM752" s="245" t="s">
        <v>1663</v>
      </c>
    </row>
    <row r="753" spans="1:65" s="2" customFormat="1" ht="16.5" customHeight="1">
      <c r="A753" s="37"/>
      <c r="B753" s="38"/>
      <c r="C753" s="234" t="s">
        <v>1664</v>
      </c>
      <c r="D753" s="234" t="s">
        <v>153</v>
      </c>
      <c r="E753" s="235" t="s">
        <v>1665</v>
      </c>
      <c r="F753" s="236" t="s">
        <v>1666</v>
      </c>
      <c r="G753" s="237" t="s">
        <v>1635</v>
      </c>
      <c r="H753" s="238">
        <v>1</v>
      </c>
      <c r="I753" s="239"/>
      <c r="J753" s="240">
        <f>ROUND(I753*H753,2)</f>
        <v>0</v>
      </c>
      <c r="K753" s="236" t="s">
        <v>157</v>
      </c>
      <c r="L753" s="43"/>
      <c r="M753" s="281" t="s">
        <v>1</v>
      </c>
      <c r="N753" s="282" t="s">
        <v>45</v>
      </c>
      <c r="O753" s="283"/>
      <c r="P753" s="284">
        <f>O753*H753</f>
        <v>0</v>
      </c>
      <c r="Q753" s="284">
        <v>0</v>
      </c>
      <c r="R753" s="284">
        <f>Q753*H753</f>
        <v>0</v>
      </c>
      <c r="S753" s="284">
        <v>0</v>
      </c>
      <c r="T753" s="285">
        <f>S753*H753</f>
        <v>0</v>
      </c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R753" s="245" t="s">
        <v>1636</v>
      </c>
      <c r="AT753" s="245" t="s">
        <v>153</v>
      </c>
      <c r="AU753" s="245" t="s">
        <v>89</v>
      </c>
      <c r="AY753" s="16" t="s">
        <v>151</v>
      </c>
      <c r="BE753" s="246">
        <f>IF(N753="základní",J753,0)</f>
        <v>0</v>
      </c>
      <c r="BF753" s="246">
        <f>IF(N753="snížená",J753,0)</f>
        <v>0</v>
      </c>
      <c r="BG753" s="246">
        <f>IF(N753="zákl. přenesená",J753,0)</f>
        <v>0</v>
      </c>
      <c r="BH753" s="246">
        <f>IF(N753="sníž. přenesená",J753,0)</f>
        <v>0</v>
      </c>
      <c r="BI753" s="246">
        <f>IF(N753="nulová",J753,0)</f>
        <v>0</v>
      </c>
      <c r="BJ753" s="16" t="s">
        <v>21</v>
      </c>
      <c r="BK753" s="246">
        <f>ROUND(I753*H753,2)</f>
        <v>0</v>
      </c>
      <c r="BL753" s="16" t="s">
        <v>1636</v>
      </c>
      <c r="BM753" s="245" t="s">
        <v>1667</v>
      </c>
    </row>
    <row r="754" spans="1:31" s="2" customFormat="1" ht="6.95" customHeight="1">
      <c r="A754" s="37"/>
      <c r="B754" s="65"/>
      <c r="C754" s="66"/>
      <c r="D754" s="66"/>
      <c r="E754" s="66"/>
      <c r="F754" s="66"/>
      <c r="G754" s="66"/>
      <c r="H754" s="66"/>
      <c r="I754" s="182"/>
      <c r="J754" s="66"/>
      <c r="K754" s="66"/>
      <c r="L754" s="43"/>
      <c r="M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</row>
  </sheetData>
  <sheetProtection password="CC35" sheet="1" objects="1" scenarios="1" formatColumns="0" formatRows="0" autoFilter="0"/>
  <autoFilter ref="C150:K753"/>
  <mergeCells count="9">
    <mergeCell ref="E7:H7"/>
    <mergeCell ref="E9:H9"/>
    <mergeCell ref="E18:H18"/>
    <mergeCell ref="E27:H27"/>
    <mergeCell ref="E85:H85"/>
    <mergeCell ref="E87:H87"/>
    <mergeCell ref="E141:H141"/>
    <mergeCell ref="E143:H14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Stavební úpravy vily v areálu GJKT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1668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19</v>
      </c>
      <c r="E11" s="37"/>
      <c r="F11" s="145" t="s">
        <v>1</v>
      </c>
      <c r="G11" s="37"/>
      <c r="H11" s="37"/>
      <c r="I11" s="146" t="s">
        <v>20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22</v>
      </c>
      <c r="E12" s="37"/>
      <c r="F12" s="145" t="s">
        <v>23</v>
      </c>
      <c r="G12" s="37"/>
      <c r="H12" s="37"/>
      <c r="I12" s="146" t="s">
        <v>24</v>
      </c>
      <c r="J12" s="147" t="str">
        <f>'Rekapitulace stavby'!AN8</f>
        <v>6. 3. 2019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28</v>
      </c>
      <c r="E14" s="37"/>
      <c r="F14" s="37"/>
      <c r="G14" s="37"/>
      <c r="H14" s="37"/>
      <c r="I14" s="146" t="s">
        <v>29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30</v>
      </c>
      <c r="F15" s="37"/>
      <c r="G15" s="37"/>
      <c r="H15" s="37"/>
      <c r="I15" s="146" t="s">
        <v>31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32</v>
      </c>
      <c r="E17" s="37"/>
      <c r="F17" s="37"/>
      <c r="G17" s="37"/>
      <c r="H17" s="37"/>
      <c r="I17" s="146" t="s">
        <v>29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31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34</v>
      </c>
      <c r="E20" s="37"/>
      <c r="F20" s="37"/>
      <c r="G20" s="37"/>
      <c r="H20" s="37"/>
      <c r="I20" s="146" t="s">
        <v>29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35</v>
      </c>
      <c r="F21" s="37"/>
      <c r="G21" s="37"/>
      <c r="H21" s="37"/>
      <c r="I21" s="146" t="s">
        <v>31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29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38</v>
      </c>
      <c r="F24" s="37"/>
      <c r="G24" s="37"/>
      <c r="H24" s="37"/>
      <c r="I24" s="146" t="s">
        <v>31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39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40</v>
      </c>
      <c r="E30" s="37"/>
      <c r="F30" s="37"/>
      <c r="G30" s="37"/>
      <c r="H30" s="37"/>
      <c r="I30" s="143"/>
      <c r="J30" s="156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42</v>
      </c>
      <c r="G32" s="37"/>
      <c r="H32" s="37"/>
      <c r="I32" s="158" t="s">
        <v>41</v>
      </c>
      <c r="J32" s="157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44</v>
      </c>
      <c r="E33" s="141" t="s">
        <v>45</v>
      </c>
      <c r="F33" s="160">
        <f>ROUND((SUM(BE129:BE241)),2)</f>
        <v>0</v>
      </c>
      <c r="G33" s="37"/>
      <c r="H33" s="37"/>
      <c r="I33" s="161">
        <v>0.21</v>
      </c>
      <c r="J33" s="160">
        <f>ROUND(((SUM(BE129:BE241))*I33),2)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46</v>
      </c>
      <c r="F34" s="160">
        <f>ROUND((SUM(BF129:BF241)),2)</f>
        <v>0</v>
      </c>
      <c r="G34" s="37"/>
      <c r="H34" s="37"/>
      <c r="I34" s="161">
        <v>0.15</v>
      </c>
      <c r="J34" s="160">
        <f>ROUND(((SUM(BF129:BF241))*I34),2)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47</v>
      </c>
      <c r="F35" s="160">
        <f>ROUND((SUM(BG129:BG241)),2)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48</v>
      </c>
      <c r="F36" s="160">
        <f>ROUND((SUM(BH129:BH241)),2)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49</v>
      </c>
      <c r="F37" s="160">
        <f>ROUND((SUM(BI129:BI241)),2)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50</v>
      </c>
      <c r="E39" s="164"/>
      <c r="F39" s="164"/>
      <c r="G39" s="165" t="s">
        <v>51</v>
      </c>
      <c r="H39" s="166" t="s">
        <v>52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53</v>
      </c>
      <c r="E50" s="171"/>
      <c r="F50" s="171"/>
      <c r="G50" s="170" t="s">
        <v>54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55</v>
      </c>
      <c r="E61" s="174"/>
      <c r="F61" s="175" t="s">
        <v>56</v>
      </c>
      <c r="G61" s="173" t="s">
        <v>55</v>
      </c>
      <c r="H61" s="174"/>
      <c r="I61" s="176"/>
      <c r="J61" s="177" t="s">
        <v>56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57</v>
      </c>
      <c r="E65" s="178"/>
      <c r="F65" s="178"/>
      <c r="G65" s="170" t="s">
        <v>58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55</v>
      </c>
      <c r="E76" s="174"/>
      <c r="F76" s="175" t="s">
        <v>56</v>
      </c>
      <c r="G76" s="173" t="s">
        <v>55</v>
      </c>
      <c r="H76" s="174"/>
      <c r="I76" s="176"/>
      <c r="J76" s="177" t="s">
        <v>56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Stavební úpravy vily v areálu GJKT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HK-GKT 2 - SO-02-Drobné a udržovací práce na parc. č.186/3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22</v>
      </c>
      <c r="D89" s="39"/>
      <c r="E89" s="39"/>
      <c r="F89" s="26" t="str">
        <f>F12</f>
        <v>Hradec Králové č.p.683</v>
      </c>
      <c r="G89" s="39"/>
      <c r="H89" s="39"/>
      <c r="I89" s="146" t="s">
        <v>24</v>
      </c>
      <c r="J89" s="78" t="str">
        <f>IF(J12="","",J12)</f>
        <v>6. 3. 2019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28</v>
      </c>
      <c r="D91" s="39"/>
      <c r="E91" s="39"/>
      <c r="F91" s="26" t="str">
        <f>E15</f>
        <v xml:space="preserve">GJKT  Tylovo nábřeží 682 Hradec Králové</v>
      </c>
      <c r="G91" s="39"/>
      <c r="H91" s="39"/>
      <c r="I91" s="146" t="s">
        <v>34</v>
      </c>
      <c r="J91" s="35" t="str">
        <f>E21</f>
        <v>Ing.Bohuslav Řičař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32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Ing.Pavel Michálek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J130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J131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J157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106</v>
      </c>
      <c r="E100" s="202"/>
      <c r="F100" s="202"/>
      <c r="G100" s="202"/>
      <c r="H100" s="202"/>
      <c r="I100" s="203"/>
      <c r="J100" s="204">
        <f>J160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107</v>
      </c>
      <c r="E101" s="202"/>
      <c r="F101" s="202"/>
      <c r="G101" s="202"/>
      <c r="H101" s="202"/>
      <c r="I101" s="203"/>
      <c r="J101" s="204">
        <f>J174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108</v>
      </c>
      <c r="E102" s="202"/>
      <c r="F102" s="202"/>
      <c r="G102" s="202"/>
      <c r="H102" s="202"/>
      <c r="I102" s="203"/>
      <c r="J102" s="204">
        <f>J177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109</v>
      </c>
      <c r="E103" s="202"/>
      <c r="F103" s="202"/>
      <c r="G103" s="202"/>
      <c r="H103" s="202"/>
      <c r="I103" s="203"/>
      <c r="J103" s="204">
        <f>J182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110</v>
      </c>
      <c r="E104" s="202"/>
      <c r="F104" s="202"/>
      <c r="G104" s="202"/>
      <c r="H104" s="202"/>
      <c r="I104" s="203"/>
      <c r="J104" s="204">
        <f>J188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2"/>
      <c r="C105" s="193"/>
      <c r="D105" s="194" t="s">
        <v>111</v>
      </c>
      <c r="E105" s="195"/>
      <c r="F105" s="195"/>
      <c r="G105" s="195"/>
      <c r="H105" s="195"/>
      <c r="I105" s="196"/>
      <c r="J105" s="197">
        <f>J190</f>
        <v>0</v>
      </c>
      <c r="K105" s="193"/>
      <c r="L105" s="19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9"/>
      <c r="C106" s="200"/>
      <c r="D106" s="201" t="s">
        <v>1669</v>
      </c>
      <c r="E106" s="202"/>
      <c r="F106" s="202"/>
      <c r="G106" s="202"/>
      <c r="H106" s="202"/>
      <c r="I106" s="203"/>
      <c r="J106" s="204">
        <f>J191</f>
        <v>0</v>
      </c>
      <c r="K106" s="200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9"/>
      <c r="C107" s="200"/>
      <c r="D107" s="201" t="s">
        <v>116</v>
      </c>
      <c r="E107" s="202"/>
      <c r="F107" s="202"/>
      <c r="G107" s="202"/>
      <c r="H107" s="202"/>
      <c r="I107" s="203"/>
      <c r="J107" s="204">
        <f>J204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118</v>
      </c>
      <c r="E108" s="202"/>
      <c r="F108" s="202"/>
      <c r="G108" s="202"/>
      <c r="H108" s="202"/>
      <c r="I108" s="203"/>
      <c r="J108" s="204">
        <f>J221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121</v>
      </c>
      <c r="E109" s="202"/>
      <c r="F109" s="202"/>
      <c r="G109" s="202"/>
      <c r="H109" s="202"/>
      <c r="I109" s="203"/>
      <c r="J109" s="204">
        <f>J233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8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8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136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6" t="str">
        <f>E7</f>
        <v>Stavební úpravy vily v areálu GJKT</v>
      </c>
      <c r="F119" s="31"/>
      <c r="G119" s="31"/>
      <c r="H119" s="31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94</v>
      </c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HK-GKT 2 - SO-02-Drobné a udržovací práce na parc. č.186/3</v>
      </c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22</v>
      </c>
      <c r="D123" s="39"/>
      <c r="E123" s="39"/>
      <c r="F123" s="26" t="str">
        <f>F12</f>
        <v>Hradec Králové č.p.683</v>
      </c>
      <c r="G123" s="39"/>
      <c r="H123" s="39"/>
      <c r="I123" s="146" t="s">
        <v>24</v>
      </c>
      <c r="J123" s="78" t="str">
        <f>IF(J12="","",J12)</f>
        <v>6. 3. 2019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4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E15</f>
        <v xml:space="preserve">GJKT  Tylovo nábřeží 682 Hradec Králové</v>
      </c>
      <c r="G125" s="39"/>
      <c r="H125" s="39"/>
      <c r="I125" s="146" t="s">
        <v>34</v>
      </c>
      <c r="J125" s="35" t="str">
        <f>E21</f>
        <v>Ing.Bohuslav Řičař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32</v>
      </c>
      <c r="D126" s="39"/>
      <c r="E126" s="39"/>
      <c r="F126" s="26" t="str">
        <f>IF(E18="","",E18)</f>
        <v>Vyplň údaj</v>
      </c>
      <c r="G126" s="39"/>
      <c r="H126" s="39"/>
      <c r="I126" s="146" t="s">
        <v>37</v>
      </c>
      <c r="J126" s="35" t="str">
        <f>E24</f>
        <v>Ing.Pavel Michálek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14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206"/>
      <c r="B128" s="207"/>
      <c r="C128" s="208" t="s">
        <v>137</v>
      </c>
      <c r="D128" s="209" t="s">
        <v>65</v>
      </c>
      <c r="E128" s="209" t="s">
        <v>61</v>
      </c>
      <c r="F128" s="209" t="s">
        <v>62</v>
      </c>
      <c r="G128" s="209" t="s">
        <v>138</v>
      </c>
      <c r="H128" s="209" t="s">
        <v>139</v>
      </c>
      <c r="I128" s="210" t="s">
        <v>140</v>
      </c>
      <c r="J128" s="209" t="s">
        <v>98</v>
      </c>
      <c r="K128" s="211" t="s">
        <v>141</v>
      </c>
      <c r="L128" s="212"/>
      <c r="M128" s="99" t="s">
        <v>1</v>
      </c>
      <c r="N128" s="100" t="s">
        <v>44</v>
      </c>
      <c r="O128" s="100" t="s">
        <v>142</v>
      </c>
      <c r="P128" s="100" t="s">
        <v>143</v>
      </c>
      <c r="Q128" s="100" t="s">
        <v>144</v>
      </c>
      <c r="R128" s="100" t="s">
        <v>145</v>
      </c>
      <c r="S128" s="100" t="s">
        <v>146</v>
      </c>
      <c r="T128" s="101" t="s">
        <v>147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pans="1:63" s="2" customFormat="1" ht="22.8" customHeight="1">
      <c r="A129" s="37"/>
      <c r="B129" s="38"/>
      <c r="C129" s="106" t="s">
        <v>148</v>
      </c>
      <c r="D129" s="39"/>
      <c r="E129" s="39"/>
      <c r="F129" s="39"/>
      <c r="G129" s="39"/>
      <c r="H129" s="39"/>
      <c r="I129" s="143"/>
      <c r="J129" s="213">
        <f>BK129</f>
        <v>0</v>
      </c>
      <c r="K129" s="39"/>
      <c r="L129" s="43"/>
      <c r="M129" s="102"/>
      <c r="N129" s="214"/>
      <c r="O129" s="103"/>
      <c r="P129" s="215">
        <f>P130+P190</f>
        <v>0</v>
      </c>
      <c r="Q129" s="103"/>
      <c r="R129" s="215">
        <f>R130+R190</f>
        <v>23.594949800000002</v>
      </c>
      <c r="S129" s="103"/>
      <c r="T129" s="216">
        <f>T130+T190</f>
        <v>2.5271999999999997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79</v>
      </c>
      <c r="AU129" s="16" t="s">
        <v>100</v>
      </c>
      <c r="BK129" s="217">
        <f>BK130+BK190</f>
        <v>0</v>
      </c>
    </row>
    <row r="130" spans="1:63" s="12" customFormat="1" ht="25.9" customHeight="1">
      <c r="A130" s="12"/>
      <c r="B130" s="218"/>
      <c r="C130" s="219"/>
      <c r="D130" s="220" t="s">
        <v>79</v>
      </c>
      <c r="E130" s="221" t="s">
        <v>149</v>
      </c>
      <c r="F130" s="221" t="s">
        <v>150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P131+P157+P160+P174+P177+P182+P188</f>
        <v>0</v>
      </c>
      <c r="Q130" s="226"/>
      <c r="R130" s="227">
        <f>R131+R157+R160+R174+R177+R182+R188</f>
        <v>20.96865259</v>
      </c>
      <c r="S130" s="226"/>
      <c r="T130" s="228">
        <f>T131+T157+T160+T174+T177+T182+T188</f>
        <v>2.5271999999999997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21</v>
      </c>
      <c r="AT130" s="230" t="s">
        <v>79</v>
      </c>
      <c r="AU130" s="230" t="s">
        <v>80</v>
      </c>
      <c r="AY130" s="229" t="s">
        <v>151</v>
      </c>
      <c r="BK130" s="231">
        <f>BK131+BK157+BK160+BK174+BK177+BK182+BK188</f>
        <v>0</v>
      </c>
    </row>
    <row r="131" spans="1:63" s="12" customFormat="1" ht="22.8" customHeight="1">
      <c r="A131" s="12"/>
      <c r="B131" s="218"/>
      <c r="C131" s="219"/>
      <c r="D131" s="220" t="s">
        <v>79</v>
      </c>
      <c r="E131" s="232" t="s">
        <v>21</v>
      </c>
      <c r="F131" s="232" t="s">
        <v>152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SUM(P132:P156)</f>
        <v>0</v>
      </c>
      <c r="Q131" s="226"/>
      <c r="R131" s="227">
        <f>SUM(R132:R156)</f>
        <v>0.0105</v>
      </c>
      <c r="S131" s="226"/>
      <c r="T131" s="228">
        <f>SUM(T132:T156)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21</v>
      </c>
      <c r="AT131" s="230" t="s">
        <v>79</v>
      </c>
      <c r="AU131" s="230" t="s">
        <v>21</v>
      </c>
      <c r="AY131" s="229" t="s">
        <v>151</v>
      </c>
      <c r="BK131" s="231">
        <f>SUM(BK132:BK156)</f>
        <v>0</v>
      </c>
    </row>
    <row r="132" spans="1:65" s="2" customFormat="1" ht="16.5" customHeight="1">
      <c r="A132" s="37"/>
      <c r="B132" s="38"/>
      <c r="C132" s="234" t="s">
        <v>21</v>
      </c>
      <c r="D132" s="234" t="s">
        <v>153</v>
      </c>
      <c r="E132" s="235" t="s">
        <v>1670</v>
      </c>
      <c r="F132" s="236" t="s">
        <v>1671</v>
      </c>
      <c r="G132" s="237" t="s">
        <v>156</v>
      </c>
      <c r="H132" s="238">
        <v>20</v>
      </c>
      <c r="I132" s="239"/>
      <c r="J132" s="240">
        <f>ROUND(I132*H132,2)</f>
        <v>0</v>
      </c>
      <c r="K132" s="236" t="s">
        <v>157</v>
      </c>
      <c r="L132" s="43"/>
      <c r="M132" s="241" t="s">
        <v>1</v>
      </c>
      <c r="N132" s="242" t="s">
        <v>45</v>
      </c>
      <c r="O132" s="90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158</v>
      </c>
      <c r="AT132" s="245" t="s">
        <v>153</v>
      </c>
      <c r="AU132" s="245" t="s">
        <v>89</v>
      </c>
      <c r="AY132" s="16" t="s">
        <v>151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21</v>
      </c>
      <c r="BK132" s="246">
        <f>ROUND(I132*H132,2)</f>
        <v>0</v>
      </c>
      <c r="BL132" s="16" t="s">
        <v>158</v>
      </c>
      <c r="BM132" s="245" t="s">
        <v>1672</v>
      </c>
    </row>
    <row r="133" spans="1:51" s="13" customFormat="1" ht="12">
      <c r="A133" s="13"/>
      <c r="B133" s="247"/>
      <c r="C133" s="248"/>
      <c r="D133" s="249" t="s">
        <v>160</v>
      </c>
      <c r="E133" s="250" t="s">
        <v>1</v>
      </c>
      <c r="F133" s="251" t="s">
        <v>1673</v>
      </c>
      <c r="G133" s="248"/>
      <c r="H133" s="252">
        <v>20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160</v>
      </c>
      <c r="AU133" s="258" t="s">
        <v>89</v>
      </c>
      <c r="AV133" s="13" t="s">
        <v>89</v>
      </c>
      <c r="AW133" s="13" t="s">
        <v>36</v>
      </c>
      <c r="AX133" s="13" t="s">
        <v>21</v>
      </c>
      <c r="AY133" s="258" t="s">
        <v>151</v>
      </c>
    </row>
    <row r="134" spans="1:65" s="2" customFormat="1" ht="24" customHeight="1">
      <c r="A134" s="37"/>
      <c r="B134" s="38"/>
      <c r="C134" s="234" t="s">
        <v>89</v>
      </c>
      <c r="D134" s="234" t="s">
        <v>153</v>
      </c>
      <c r="E134" s="235" t="s">
        <v>1674</v>
      </c>
      <c r="F134" s="236" t="s">
        <v>1675</v>
      </c>
      <c r="G134" s="237" t="s">
        <v>156</v>
      </c>
      <c r="H134" s="238">
        <v>120</v>
      </c>
      <c r="I134" s="239"/>
      <c r="J134" s="240">
        <f>ROUND(I134*H134,2)</f>
        <v>0</v>
      </c>
      <c r="K134" s="236" t="s">
        <v>157</v>
      </c>
      <c r="L134" s="43"/>
      <c r="M134" s="241" t="s">
        <v>1</v>
      </c>
      <c r="N134" s="242" t="s">
        <v>45</v>
      </c>
      <c r="O134" s="90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158</v>
      </c>
      <c r="AT134" s="245" t="s">
        <v>153</v>
      </c>
      <c r="AU134" s="245" t="s">
        <v>89</v>
      </c>
      <c r="AY134" s="16" t="s">
        <v>151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21</v>
      </c>
      <c r="BK134" s="246">
        <f>ROUND(I134*H134,2)</f>
        <v>0</v>
      </c>
      <c r="BL134" s="16" t="s">
        <v>158</v>
      </c>
      <c r="BM134" s="245" t="s">
        <v>1676</v>
      </c>
    </row>
    <row r="135" spans="1:51" s="13" customFormat="1" ht="12">
      <c r="A135" s="13"/>
      <c r="B135" s="247"/>
      <c r="C135" s="248"/>
      <c r="D135" s="249" t="s">
        <v>160</v>
      </c>
      <c r="E135" s="250" t="s">
        <v>1</v>
      </c>
      <c r="F135" s="251" t="s">
        <v>1677</v>
      </c>
      <c r="G135" s="248"/>
      <c r="H135" s="252">
        <v>120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8" t="s">
        <v>160</v>
      </c>
      <c r="AU135" s="258" t="s">
        <v>89</v>
      </c>
      <c r="AV135" s="13" t="s">
        <v>89</v>
      </c>
      <c r="AW135" s="13" t="s">
        <v>36</v>
      </c>
      <c r="AX135" s="13" t="s">
        <v>21</v>
      </c>
      <c r="AY135" s="258" t="s">
        <v>151</v>
      </c>
    </row>
    <row r="136" spans="1:65" s="2" customFormat="1" ht="16.5" customHeight="1">
      <c r="A136" s="37"/>
      <c r="B136" s="38"/>
      <c r="C136" s="234" t="s">
        <v>166</v>
      </c>
      <c r="D136" s="234" t="s">
        <v>153</v>
      </c>
      <c r="E136" s="235" t="s">
        <v>1678</v>
      </c>
      <c r="F136" s="236" t="s">
        <v>1679</v>
      </c>
      <c r="G136" s="237" t="s">
        <v>156</v>
      </c>
      <c r="H136" s="238">
        <v>1.764</v>
      </c>
      <c r="I136" s="239"/>
      <c r="J136" s="240">
        <f>ROUND(I136*H136,2)</f>
        <v>0</v>
      </c>
      <c r="K136" s="236" t="s">
        <v>157</v>
      </c>
      <c r="L136" s="43"/>
      <c r="M136" s="241" t="s">
        <v>1</v>
      </c>
      <c r="N136" s="242" t="s">
        <v>45</v>
      </c>
      <c r="O136" s="90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158</v>
      </c>
      <c r="AT136" s="245" t="s">
        <v>153</v>
      </c>
      <c r="AU136" s="245" t="s">
        <v>89</v>
      </c>
      <c r="AY136" s="16" t="s">
        <v>151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21</v>
      </c>
      <c r="BK136" s="246">
        <f>ROUND(I136*H136,2)</f>
        <v>0</v>
      </c>
      <c r="BL136" s="16" t="s">
        <v>158</v>
      </c>
      <c r="BM136" s="245" t="s">
        <v>1680</v>
      </c>
    </row>
    <row r="137" spans="1:51" s="13" customFormat="1" ht="12">
      <c r="A137" s="13"/>
      <c r="B137" s="247"/>
      <c r="C137" s="248"/>
      <c r="D137" s="249" t="s">
        <v>160</v>
      </c>
      <c r="E137" s="250" t="s">
        <v>1</v>
      </c>
      <c r="F137" s="251" t="s">
        <v>1681</v>
      </c>
      <c r="G137" s="248"/>
      <c r="H137" s="252">
        <v>0.864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8" t="s">
        <v>160</v>
      </c>
      <c r="AU137" s="258" t="s">
        <v>89</v>
      </c>
      <c r="AV137" s="13" t="s">
        <v>89</v>
      </c>
      <c r="AW137" s="13" t="s">
        <v>36</v>
      </c>
      <c r="AX137" s="13" t="s">
        <v>80</v>
      </c>
      <c r="AY137" s="258" t="s">
        <v>151</v>
      </c>
    </row>
    <row r="138" spans="1:51" s="13" customFormat="1" ht="12">
      <c r="A138" s="13"/>
      <c r="B138" s="247"/>
      <c r="C138" s="248"/>
      <c r="D138" s="249" t="s">
        <v>160</v>
      </c>
      <c r="E138" s="250" t="s">
        <v>1</v>
      </c>
      <c r="F138" s="251" t="s">
        <v>1682</v>
      </c>
      <c r="G138" s="248"/>
      <c r="H138" s="252">
        <v>0.9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8" t="s">
        <v>160</v>
      </c>
      <c r="AU138" s="258" t="s">
        <v>89</v>
      </c>
      <c r="AV138" s="13" t="s">
        <v>89</v>
      </c>
      <c r="AW138" s="13" t="s">
        <v>36</v>
      </c>
      <c r="AX138" s="13" t="s">
        <v>80</v>
      </c>
      <c r="AY138" s="258" t="s">
        <v>151</v>
      </c>
    </row>
    <row r="139" spans="1:51" s="14" customFormat="1" ht="12">
      <c r="A139" s="14"/>
      <c r="B139" s="269"/>
      <c r="C139" s="270"/>
      <c r="D139" s="249" t="s">
        <v>160</v>
      </c>
      <c r="E139" s="271" t="s">
        <v>1</v>
      </c>
      <c r="F139" s="272" t="s">
        <v>425</v>
      </c>
      <c r="G139" s="270"/>
      <c r="H139" s="273">
        <v>1.764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9" t="s">
        <v>160</v>
      </c>
      <c r="AU139" s="279" t="s">
        <v>89</v>
      </c>
      <c r="AV139" s="14" t="s">
        <v>158</v>
      </c>
      <c r="AW139" s="14" t="s">
        <v>36</v>
      </c>
      <c r="AX139" s="14" t="s">
        <v>21</v>
      </c>
      <c r="AY139" s="279" t="s">
        <v>151</v>
      </c>
    </row>
    <row r="140" spans="1:65" s="2" customFormat="1" ht="24" customHeight="1">
      <c r="A140" s="37"/>
      <c r="B140" s="38"/>
      <c r="C140" s="234" t="s">
        <v>158</v>
      </c>
      <c r="D140" s="234" t="s">
        <v>153</v>
      </c>
      <c r="E140" s="235" t="s">
        <v>1683</v>
      </c>
      <c r="F140" s="236" t="s">
        <v>1684</v>
      </c>
      <c r="G140" s="237" t="s">
        <v>156</v>
      </c>
      <c r="H140" s="238">
        <v>120</v>
      </c>
      <c r="I140" s="239"/>
      <c r="J140" s="240">
        <f>ROUND(I140*H140,2)</f>
        <v>0</v>
      </c>
      <c r="K140" s="236" t="s">
        <v>157</v>
      </c>
      <c r="L140" s="43"/>
      <c r="M140" s="241" t="s">
        <v>1</v>
      </c>
      <c r="N140" s="242" t="s">
        <v>45</v>
      </c>
      <c r="O140" s="90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5" t="s">
        <v>158</v>
      </c>
      <c r="AT140" s="245" t="s">
        <v>153</v>
      </c>
      <c r="AU140" s="245" t="s">
        <v>89</v>
      </c>
      <c r="AY140" s="16" t="s">
        <v>151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6" t="s">
        <v>21</v>
      </c>
      <c r="BK140" s="246">
        <f>ROUND(I140*H140,2)</f>
        <v>0</v>
      </c>
      <c r="BL140" s="16" t="s">
        <v>158</v>
      </c>
      <c r="BM140" s="245" t="s">
        <v>1685</v>
      </c>
    </row>
    <row r="141" spans="1:65" s="2" customFormat="1" ht="24" customHeight="1">
      <c r="A141" s="37"/>
      <c r="B141" s="38"/>
      <c r="C141" s="234" t="s">
        <v>175</v>
      </c>
      <c r="D141" s="234" t="s">
        <v>153</v>
      </c>
      <c r="E141" s="235" t="s">
        <v>1683</v>
      </c>
      <c r="F141" s="236" t="s">
        <v>1684</v>
      </c>
      <c r="G141" s="237" t="s">
        <v>156</v>
      </c>
      <c r="H141" s="238">
        <v>1.764</v>
      </c>
      <c r="I141" s="239"/>
      <c r="J141" s="240">
        <f>ROUND(I141*H141,2)</f>
        <v>0</v>
      </c>
      <c r="K141" s="236" t="s">
        <v>157</v>
      </c>
      <c r="L141" s="43"/>
      <c r="M141" s="241" t="s">
        <v>1</v>
      </c>
      <c r="N141" s="242" t="s">
        <v>45</v>
      </c>
      <c r="O141" s="90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158</v>
      </c>
      <c r="AT141" s="245" t="s">
        <v>153</v>
      </c>
      <c r="AU141" s="245" t="s">
        <v>89</v>
      </c>
      <c r="AY141" s="16" t="s">
        <v>151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21</v>
      </c>
      <c r="BK141" s="246">
        <f>ROUND(I141*H141,2)</f>
        <v>0</v>
      </c>
      <c r="BL141" s="16" t="s">
        <v>158</v>
      </c>
      <c r="BM141" s="245" t="s">
        <v>1686</v>
      </c>
    </row>
    <row r="142" spans="1:51" s="13" customFormat="1" ht="12">
      <c r="A142" s="13"/>
      <c r="B142" s="247"/>
      <c r="C142" s="248"/>
      <c r="D142" s="249" t="s">
        <v>160</v>
      </c>
      <c r="E142" s="250" t="s">
        <v>1</v>
      </c>
      <c r="F142" s="251" t="s">
        <v>1687</v>
      </c>
      <c r="G142" s="248"/>
      <c r="H142" s="252">
        <v>1.764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160</v>
      </c>
      <c r="AU142" s="258" t="s">
        <v>89</v>
      </c>
      <c r="AV142" s="13" t="s">
        <v>89</v>
      </c>
      <c r="AW142" s="13" t="s">
        <v>36</v>
      </c>
      <c r="AX142" s="13" t="s">
        <v>21</v>
      </c>
      <c r="AY142" s="258" t="s">
        <v>151</v>
      </c>
    </row>
    <row r="143" spans="1:65" s="2" customFormat="1" ht="16.5" customHeight="1">
      <c r="A143" s="37"/>
      <c r="B143" s="38"/>
      <c r="C143" s="234" t="s">
        <v>180</v>
      </c>
      <c r="D143" s="234" t="s">
        <v>153</v>
      </c>
      <c r="E143" s="235" t="s">
        <v>181</v>
      </c>
      <c r="F143" s="236" t="s">
        <v>182</v>
      </c>
      <c r="G143" s="237" t="s">
        <v>156</v>
      </c>
      <c r="H143" s="238">
        <v>1.764</v>
      </c>
      <c r="I143" s="239"/>
      <c r="J143" s="240">
        <f>ROUND(I143*H143,2)</f>
        <v>0</v>
      </c>
      <c r="K143" s="236" t="s">
        <v>157</v>
      </c>
      <c r="L143" s="43"/>
      <c r="M143" s="241" t="s">
        <v>1</v>
      </c>
      <c r="N143" s="242" t="s">
        <v>45</v>
      </c>
      <c r="O143" s="90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158</v>
      </c>
      <c r="AT143" s="245" t="s">
        <v>153</v>
      </c>
      <c r="AU143" s="245" t="s">
        <v>89</v>
      </c>
      <c r="AY143" s="16" t="s">
        <v>151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21</v>
      </c>
      <c r="BK143" s="246">
        <f>ROUND(I143*H143,2)</f>
        <v>0</v>
      </c>
      <c r="BL143" s="16" t="s">
        <v>158</v>
      </c>
      <c r="BM143" s="245" t="s">
        <v>1688</v>
      </c>
    </row>
    <row r="144" spans="1:51" s="13" customFormat="1" ht="12">
      <c r="A144" s="13"/>
      <c r="B144" s="247"/>
      <c r="C144" s="248"/>
      <c r="D144" s="249" t="s">
        <v>160</v>
      </c>
      <c r="E144" s="250" t="s">
        <v>1</v>
      </c>
      <c r="F144" s="251" t="s">
        <v>1687</v>
      </c>
      <c r="G144" s="248"/>
      <c r="H144" s="252">
        <v>1.764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160</v>
      </c>
      <c r="AU144" s="258" t="s">
        <v>89</v>
      </c>
      <c r="AV144" s="13" t="s">
        <v>89</v>
      </c>
      <c r="AW144" s="13" t="s">
        <v>36</v>
      </c>
      <c r="AX144" s="13" t="s">
        <v>21</v>
      </c>
      <c r="AY144" s="258" t="s">
        <v>151</v>
      </c>
    </row>
    <row r="145" spans="1:65" s="2" customFormat="1" ht="16.5" customHeight="1">
      <c r="A145" s="37"/>
      <c r="B145" s="38"/>
      <c r="C145" s="234" t="s">
        <v>184</v>
      </c>
      <c r="D145" s="234" t="s">
        <v>153</v>
      </c>
      <c r="E145" s="235" t="s">
        <v>1689</v>
      </c>
      <c r="F145" s="236" t="s">
        <v>1690</v>
      </c>
      <c r="G145" s="237" t="s">
        <v>156</v>
      </c>
      <c r="H145" s="238">
        <v>120</v>
      </c>
      <c r="I145" s="239"/>
      <c r="J145" s="240">
        <f>ROUND(I145*H145,2)</f>
        <v>0</v>
      </c>
      <c r="K145" s="236" t="s">
        <v>157</v>
      </c>
      <c r="L145" s="43"/>
      <c r="M145" s="241" t="s">
        <v>1</v>
      </c>
      <c r="N145" s="242" t="s">
        <v>45</v>
      </c>
      <c r="O145" s="90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158</v>
      </c>
      <c r="AT145" s="245" t="s">
        <v>153</v>
      </c>
      <c r="AU145" s="245" t="s">
        <v>89</v>
      </c>
      <c r="AY145" s="16" t="s">
        <v>151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21</v>
      </c>
      <c r="BK145" s="246">
        <f>ROUND(I145*H145,2)</f>
        <v>0</v>
      </c>
      <c r="BL145" s="16" t="s">
        <v>158</v>
      </c>
      <c r="BM145" s="245" t="s">
        <v>1691</v>
      </c>
    </row>
    <row r="146" spans="1:65" s="2" customFormat="1" ht="16.5" customHeight="1">
      <c r="A146" s="37"/>
      <c r="B146" s="38"/>
      <c r="C146" s="234" t="s">
        <v>188</v>
      </c>
      <c r="D146" s="234" t="s">
        <v>153</v>
      </c>
      <c r="E146" s="235" t="s">
        <v>185</v>
      </c>
      <c r="F146" s="236" t="s">
        <v>186</v>
      </c>
      <c r="G146" s="237" t="s">
        <v>156</v>
      </c>
      <c r="H146" s="238">
        <v>120</v>
      </c>
      <c r="I146" s="239"/>
      <c r="J146" s="240">
        <f>ROUND(I146*H146,2)</f>
        <v>0</v>
      </c>
      <c r="K146" s="236" t="s">
        <v>157</v>
      </c>
      <c r="L146" s="43"/>
      <c r="M146" s="241" t="s">
        <v>1</v>
      </c>
      <c r="N146" s="242" t="s">
        <v>45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158</v>
      </c>
      <c r="AT146" s="245" t="s">
        <v>153</v>
      </c>
      <c r="AU146" s="245" t="s">
        <v>89</v>
      </c>
      <c r="AY146" s="16" t="s">
        <v>151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21</v>
      </c>
      <c r="BK146" s="246">
        <f>ROUND(I146*H146,2)</f>
        <v>0</v>
      </c>
      <c r="BL146" s="16" t="s">
        <v>158</v>
      </c>
      <c r="BM146" s="245" t="s">
        <v>1692</v>
      </c>
    </row>
    <row r="147" spans="1:65" s="2" customFormat="1" ht="16.5" customHeight="1">
      <c r="A147" s="37"/>
      <c r="B147" s="38"/>
      <c r="C147" s="234" t="s">
        <v>194</v>
      </c>
      <c r="D147" s="234" t="s">
        <v>153</v>
      </c>
      <c r="E147" s="235" t="s">
        <v>185</v>
      </c>
      <c r="F147" s="236" t="s">
        <v>186</v>
      </c>
      <c r="G147" s="237" t="s">
        <v>156</v>
      </c>
      <c r="H147" s="238">
        <v>1.764</v>
      </c>
      <c r="I147" s="239"/>
      <c r="J147" s="240">
        <f>ROUND(I147*H147,2)</f>
        <v>0</v>
      </c>
      <c r="K147" s="236" t="s">
        <v>157</v>
      </c>
      <c r="L147" s="43"/>
      <c r="M147" s="241" t="s">
        <v>1</v>
      </c>
      <c r="N147" s="242" t="s">
        <v>45</v>
      </c>
      <c r="O147" s="90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5" t="s">
        <v>158</v>
      </c>
      <c r="AT147" s="245" t="s">
        <v>153</v>
      </c>
      <c r="AU147" s="245" t="s">
        <v>89</v>
      </c>
      <c r="AY147" s="16" t="s">
        <v>151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6" t="s">
        <v>21</v>
      </c>
      <c r="BK147" s="246">
        <f>ROUND(I147*H147,2)</f>
        <v>0</v>
      </c>
      <c r="BL147" s="16" t="s">
        <v>158</v>
      </c>
      <c r="BM147" s="245" t="s">
        <v>1693</v>
      </c>
    </row>
    <row r="148" spans="1:65" s="2" customFormat="1" ht="24" customHeight="1">
      <c r="A148" s="37"/>
      <c r="B148" s="38"/>
      <c r="C148" s="234" t="s">
        <v>26</v>
      </c>
      <c r="D148" s="234" t="s">
        <v>153</v>
      </c>
      <c r="E148" s="235" t="s">
        <v>189</v>
      </c>
      <c r="F148" s="236" t="s">
        <v>190</v>
      </c>
      <c r="G148" s="237" t="s">
        <v>191</v>
      </c>
      <c r="H148" s="238">
        <v>216</v>
      </c>
      <c r="I148" s="239"/>
      <c r="J148" s="240">
        <f>ROUND(I148*H148,2)</f>
        <v>0</v>
      </c>
      <c r="K148" s="236" t="s">
        <v>157</v>
      </c>
      <c r="L148" s="43"/>
      <c r="M148" s="241" t="s">
        <v>1</v>
      </c>
      <c r="N148" s="242" t="s">
        <v>45</v>
      </c>
      <c r="O148" s="90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5" t="s">
        <v>158</v>
      </c>
      <c r="AT148" s="245" t="s">
        <v>153</v>
      </c>
      <c r="AU148" s="245" t="s">
        <v>89</v>
      </c>
      <c r="AY148" s="16" t="s">
        <v>151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6" t="s">
        <v>21</v>
      </c>
      <c r="BK148" s="246">
        <f>ROUND(I148*H148,2)</f>
        <v>0</v>
      </c>
      <c r="BL148" s="16" t="s">
        <v>158</v>
      </c>
      <c r="BM148" s="245" t="s">
        <v>1694</v>
      </c>
    </row>
    <row r="149" spans="1:51" s="13" customFormat="1" ht="12">
      <c r="A149" s="13"/>
      <c r="B149" s="247"/>
      <c r="C149" s="248"/>
      <c r="D149" s="249" t="s">
        <v>160</v>
      </c>
      <c r="E149" s="250" t="s">
        <v>1</v>
      </c>
      <c r="F149" s="251" t="s">
        <v>1695</v>
      </c>
      <c r="G149" s="248"/>
      <c r="H149" s="252">
        <v>216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160</v>
      </c>
      <c r="AU149" s="258" t="s">
        <v>89</v>
      </c>
      <c r="AV149" s="13" t="s">
        <v>89</v>
      </c>
      <c r="AW149" s="13" t="s">
        <v>36</v>
      </c>
      <c r="AX149" s="13" t="s">
        <v>21</v>
      </c>
      <c r="AY149" s="258" t="s">
        <v>151</v>
      </c>
    </row>
    <row r="150" spans="1:65" s="2" customFormat="1" ht="24" customHeight="1">
      <c r="A150" s="37"/>
      <c r="B150" s="38"/>
      <c r="C150" s="234" t="s">
        <v>203</v>
      </c>
      <c r="D150" s="234" t="s">
        <v>153</v>
      </c>
      <c r="E150" s="235" t="s">
        <v>189</v>
      </c>
      <c r="F150" s="236" t="s">
        <v>190</v>
      </c>
      <c r="G150" s="237" t="s">
        <v>191</v>
      </c>
      <c r="H150" s="238">
        <v>3.175</v>
      </c>
      <c r="I150" s="239"/>
      <c r="J150" s="240">
        <f>ROUND(I150*H150,2)</f>
        <v>0</v>
      </c>
      <c r="K150" s="236" t="s">
        <v>157</v>
      </c>
      <c r="L150" s="43"/>
      <c r="M150" s="241" t="s">
        <v>1</v>
      </c>
      <c r="N150" s="242" t="s">
        <v>45</v>
      </c>
      <c r="O150" s="90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5" t="s">
        <v>158</v>
      </c>
      <c r="AT150" s="245" t="s">
        <v>153</v>
      </c>
      <c r="AU150" s="245" t="s">
        <v>89</v>
      </c>
      <c r="AY150" s="16" t="s">
        <v>151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6" t="s">
        <v>21</v>
      </c>
      <c r="BK150" s="246">
        <f>ROUND(I150*H150,2)</f>
        <v>0</v>
      </c>
      <c r="BL150" s="16" t="s">
        <v>158</v>
      </c>
      <c r="BM150" s="245" t="s">
        <v>1696</v>
      </c>
    </row>
    <row r="151" spans="1:51" s="13" customFormat="1" ht="12">
      <c r="A151" s="13"/>
      <c r="B151" s="247"/>
      <c r="C151" s="248"/>
      <c r="D151" s="249" t="s">
        <v>160</v>
      </c>
      <c r="E151" s="250" t="s">
        <v>1</v>
      </c>
      <c r="F151" s="251" t="s">
        <v>1697</v>
      </c>
      <c r="G151" s="248"/>
      <c r="H151" s="252">
        <v>3.175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160</v>
      </c>
      <c r="AU151" s="258" t="s">
        <v>89</v>
      </c>
      <c r="AV151" s="13" t="s">
        <v>89</v>
      </c>
      <c r="AW151" s="13" t="s">
        <v>36</v>
      </c>
      <c r="AX151" s="13" t="s">
        <v>21</v>
      </c>
      <c r="AY151" s="258" t="s">
        <v>151</v>
      </c>
    </row>
    <row r="152" spans="1:65" s="2" customFormat="1" ht="24" customHeight="1">
      <c r="A152" s="37"/>
      <c r="B152" s="38"/>
      <c r="C152" s="234" t="s">
        <v>209</v>
      </c>
      <c r="D152" s="234" t="s">
        <v>153</v>
      </c>
      <c r="E152" s="235" t="s">
        <v>1698</v>
      </c>
      <c r="F152" s="236" t="s">
        <v>1699</v>
      </c>
      <c r="G152" s="237" t="s">
        <v>585</v>
      </c>
      <c r="H152" s="238">
        <v>1</v>
      </c>
      <c r="I152" s="239"/>
      <c r="J152" s="240">
        <f>ROUND(I152*H152,2)</f>
        <v>0</v>
      </c>
      <c r="K152" s="236" t="s">
        <v>1</v>
      </c>
      <c r="L152" s="43"/>
      <c r="M152" s="241" t="s">
        <v>1</v>
      </c>
      <c r="N152" s="242" t="s">
        <v>45</v>
      </c>
      <c r="O152" s="90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158</v>
      </c>
      <c r="AT152" s="245" t="s">
        <v>153</v>
      </c>
      <c r="AU152" s="245" t="s">
        <v>89</v>
      </c>
      <c r="AY152" s="16" t="s">
        <v>151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21</v>
      </c>
      <c r="BK152" s="246">
        <f>ROUND(I152*H152,2)</f>
        <v>0</v>
      </c>
      <c r="BL152" s="16" t="s">
        <v>158</v>
      </c>
      <c r="BM152" s="245" t="s">
        <v>1700</v>
      </c>
    </row>
    <row r="153" spans="1:65" s="2" customFormat="1" ht="16.5" customHeight="1">
      <c r="A153" s="37"/>
      <c r="B153" s="38"/>
      <c r="C153" s="234" t="s">
        <v>214</v>
      </c>
      <c r="D153" s="234" t="s">
        <v>153</v>
      </c>
      <c r="E153" s="235" t="s">
        <v>1701</v>
      </c>
      <c r="F153" s="236" t="s">
        <v>1702</v>
      </c>
      <c r="G153" s="237" t="s">
        <v>1322</v>
      </c>
      <c r="H153" s="238">
        <v>20</v>
      </c>
      <c r="I153" s="239"/>
      <c r="J153" s="240">
        <f>ROUND(I153*H153,2)</f>
        <v>0</v>
      </c>
      <c r="K153" s="236" t="s">
        <v>1</v>
      </c>
      <c r="L153" s="43"/>
      <c r="M153" s="241" t="s">
        <v>1</v>
      </c>
      <c r="N153" s="242" t="s">
        <v>45</v>
      </c>
      <c r="O153" s="90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5" t="s">
        <v>158</v>
      </c>
      <c r="AT153" s="245" t="s">
        <v>153</v>
      </c>
      <c r="AU153" s="245" t="s">
        <v>89</v>
      </c>
      <c r="AY153" s="16" t="s">
        <v>151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6" t="s">
        <v>21</v>
      </c>
      <c r="BK153" s="246">
        <f>ROUND(I153*H153,2)</f>
        <v>0</v>
      </c>
      <c r="BL153" s="16" t="s">
        <v>158</v>
      </c>
      <c r="BM153" s="245" t="s">
        <v>1703</v>
      </c>
    </row>
    <row r="154" spans="1:51" s="13" customFormat="1" ht="12">
      <c r="A154" s="13"/>
      <c r="B154" s="247"/>
      <c r="C154" s="248"/>
      <c r="D154" s="249" t="s">
        <v>160</v>
      </c>
      <c r="E154" s="250" t="s">
        <v>1</v>
      </c>
      <c r="F154" s="251" t="s">
        <v>1704</v>
      </c>
      <c r="G154" s="248"/>
      <c r="H154" s="252">
        <v>20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160</v>
      </c>
      <c r="AU154" s="258" t="s">
        <v>89</v>
      </c>
      <c r="AV154" s="13" t="s">
        <v>89</v>
      </c>
      <c r="AW154" s="13" t="s">
        <v>36</v>
      </c>
      <c r="AX154" s="13" t="s">
        <v>21</v>
      </c>
      <c r="AY154" s="258" t="s">
        <v>151</v>
      </c>
    </row>
    <row r="155" spans="1:65" s="2" customFormat="1" ht="24" customHeight="1">
      <c r="A155" s="37"/>
      <c r="B155" s="38"/>
      <c r="C155" s="234" t="s">
        <v>219</v>
      </c>
      <c r="D155" s="234" t="s">
        <v>153</v>
      </c>
      <c r="E155" s="235" t="s">
        <v>1705</v>
      </c>
      <c r="F155" s="236" t="s">
        <v>1706</v>
      </c>
      <c r="G155" s="237" t="s">
        <v>200</v>
      </c>
      <c r="H155" s="238">
        <v>200</v>
      </c>
      <c r="I155" s="239"/>
      <c r="J155" s="240">
        <f>ROUND(I155*H155,2)</f>
        <v>0</v>
      </c>
      <c r="K155" s="236" t="s">
        <v>157</v>
      </c>
      <c r="L155" s="43"/>
      <c r="M155" s="241" t="s">
        <v>1</v>
      </c>
      <c r="N155" s="242" t="s">
        <v>45</v>
      </c>
      <c r="O155" s="90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5" t="s">
        <v>158</v>
      </c>
      <c r="AT155" s="245" t="s">
        <v>153</v>
      </c>
      <c r="AU155" s="245" t="s">
        <v>89</v>
      </c>
      <c r="AY155" s="16" t="s">
        <v>151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6" t="s">
        <v>21</v>
      </c>
      <c r="BK155" s="246">
        <f>ROUND(I155*H155,2)</f>
        <v>0</v>
      </c>
      <c r="BL155" s="16" t="s">
        <v>158</v>
      </c>
      <c r="BM155" s="245" t="s">
        <v>1707</v>
      </c>
    </row>
    <row r="156" spans="1:65" s="2" customFormat="1" ht="16.5" customHeight="1">
      <c r="A156" s="37"/>
      <c r="B156" s="38"/>
      <c r="C156" s="259" t="s">
        <v>8</v>
      </c>
      <c r="D156" s="259" t="s">
        <v>384</v>
      </c>
      <c r="E156" s="260" t="s">
        <v>1708</v>
      </c>
      <c r="F156" s="261" t="s">
        <v>1709</v>
      </c>
      <c r="G156" s="262" t="s">
        <v>1333</v>
      </c>
      <c r="H156" s="263">
        <v>10.5</v>
      </c>
      <c r="I156" s="264"/>
      <c r="J156" s="265">
        <f>ROUND(I156*H156,2)</f>
        <v>0</v>
      </c>
      <c r="K156" s="261" t="s">
        <v>157</v>
      </c>
      <c r="L156" s="266"/>
      <c r="M156" s="267" t="s">
        <v>1</v>
      </c>
      <c r="N156" s="268" t="s">
        <v>45</v>
      </c>
      <c r="O156" s="90"/>
      <c r="P156" s="243">
        <f>O156*H156</f>
        <v>0</v>
      </c>
      <c r="Q156" s="243">
        <v>0.001</v>
      </c>
      <c r="R156" s="243">
        <f>Q156*H156</f>
        <v>0.0105</v>
      </c>
      <c r="S156" s="243">
        <v>0</v>
      </c>
      <c r="T156" s="24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5" t="s">
        <v>188</v>
      </c>
      <c r="AT156" s="245" t="s">
        <v>384</v>
      </c>
      <c r="AU156" s="245" t="s">
        <v>89</v>
      </c>
      <c r="AY156" s="16" t="s">
        <v>151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6" t="s">
        <v>21</v>
      </c>
      <c r="BK156" s="246">
        <f>ROUND(I156*H156,2)</f>
        <v>0</v>
      </c>
      <c r="BL156" s="16" t="s">
        <v>158</v>
      </c>
      <c r="BM156" s="245" t="s">
        <v>1710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89</v>
      </c>
      <c r="F157" s="232" t="s">
        <v>202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SUM(P158:P159)</f>
        <v>0</v>
      </c>
      <c r="Q157" s="226"/>
      <c r="R157" s="227">
        <f>SUM(R158:R159)</f>
        <v>4.120076839999999</v>
      </c>
      <c r="S157" s="226"/>
      <c r="T157" s="228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21</v>
      </c>
      <c r="AT157" s="230" t="s">
        <v>79</v>
      </c>
      <c r="AU157" s="230" t="s">
        <v>21</v>
      </c>
      <c r="AY157" s="229" t="s">
        <v>151</v>
      </c>
      <c r="BK157" s="231">
        <f>SUM(BK158:BK159)</f>
        <v>0</v>
      </c>
    </row>
    <row r="158" spans="1:65" s="2" customFormat="1" ht="16.5" customHeight="1">
      <c r="A158" s="37"/>
      <c r="B158" s="38"/>
      <c r="C158" s="234" t="s">
        <v>228</v>
      </c>
      <c r="D158" s="234" t="s">
        <v>153</v>
      </c>
      <c r="E158" s="235" t="s">
        <v>1711</v>
      </c>
      <c r="F158" s="236" t="s">
        <v>1712</v>
      </c>
      <c r="G158" s="237" t="s">
        <v>156</v>
      </c>
      <c r="H158" s="238">
        <v>1.826</v>
      </c>
      <c r="I158" s="239"/>
      <c r="J158" s="240">
        <f>ROUND(I158*H158,2)</f>
        <v>0</v>
      </c>
      <c r="K158" s="236" t="s">
        <v>157</v>
      </c>
      <c r="L158" s="43"/>
      <c r="M158" s="241" t="s">
        <v>1</v>
      </c>
      <c r="N158" s="242" t="s">
        <v>45</v>
      </c>
      <c r="O158" s="90"/>
      <c r="P158" s="243">
        <f>O158*H158</f>
        <v>0</v>
      </c>
      <c r="Q158" s="243">
        <v>2.25634</v>
      </c>
      <c r="R158" s="243">
        <f>Q158*H158</f>
        <v>4.120076839999999</v>
      </c>
      <c r="S158" s="243">
        <v>0</v>
      </c>
      <c r="T158" s="24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5" t="s">
        <v>158</v>
      </c>
      <c r="AT158" s="245" t="s">
        <v>153</v>
      </c>
      <c r="AU158" s="245" t="s">
        <v>89</v>
      </c>
      <c r="AY158" s="16" t="s">
        <v>151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6" t="s">
        <v>21</v>
      </c>
      <c r="BK158" s="246">
        <f>ROUND(I158*H158,2)</f>
        <v>0</v>
      </c>
      <c r="BL158" s="16" t="s">
        <v>158</v>
      </c>
      <c r="BM158" s="245" t="s">
        <v>1713</v>
      </c>
    </row>
    <row r="159" spans="1:51" s="13" customFormat="1" ht="12">
      <c r="A159" s="13"/>
      <c r="B159" s="247"/>
      <c r="C159" s="248"/>
      <c r="D159" s="249" t="s">
        <v>160</v>
      </c>
      <c r="E159" s="250" t="s">
        <v>1</v>
      </c>
      <c r="F159" s="251" t="s">
        <v>1714</v>
      </c>
      <c r="G159" s="248"/>
      <c r="H159" s="252">
        <v>1.826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8" t="s">
        <v>160</v>
      </c>
      <c r="AU159" s="258" t="s">
        <v>89</v>
      </c>
      <c r="AV159" s="13" t="s">
        <v>89</v>
      </c>
      <c r="AW159" s="13" t="s">
        <v>36</v>
      </c>
      <c r="AX159" s="13" t="s">
        <v>21</v>
      </c>
      <c r="AY159" s="258" t="s">
        <v>151</v>
      </c>
    </row>
    <row r="160" spans="1:63" s="12" customFormat="1" ht="22.8" customHeight="1">
      <c r="A160" s="12"/>
      <c r="B160" s="218"/>
      <c r="C160" s="219"/>
      <c r="D160" s="220" t="s">
        <v>79</v>
      </c>
      <c r="E160" s="232" t="s">
        <v>175</v>
      </c>
      <c r="F160" s="232" t="s">
        <v>365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SUM(P161:P173)</f>
        <v>0</v>
      </c>
      <c r="Q160" s="226"/>
      <c r="R160" s="227">
        <f>SUM(R161:R173)</f>
        <v>14.63847575</v>
      </c>
      <c r="S160" s="226"/>
      <c r="T160" s="228">
        <f>SUM(T161:T173)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21</v>
      </c>
      <c r="AT160" s="230" t="s">
        <v>79</v>
      </c>
      <c r="AU160" s="230" t="s">
        <v>21</v>
      </c>
      <c r="AY160" s="229" t="s">
        <v>151</v>
      </c>
      <c r="BK160" s="231">
        <f>SUM(BK161:BK173)</f>
        <v>0</v>
      </c>
    </row>
    <row r="161" spans="1:65" s="2" customFormat="1" ht="24" customHeight="1">
      <c r="A161" s="37"/>
      <c r="B161" s="38"/>
      <c r="C161" s="234" t="s">
        <v>232</v>
      </c>
      <c r="D161" s="234" t="s">
        <v>153</v>
      </c>
      <c r="E161" s="235" t="s">
        <v>376</v>
      </c>
      <c r="F161" s="236" t="s">
        <v>377</v>
      </c>
      <c r="G161" s="237" t="s">
        <v>200</v>
      </c>
      <c r="H161" s="238">
        <v>50.775</v>
      </c>
      <c r="I161" s="239"/>
      <c r="J161" s="240">
        <f>ROUND(I161*H161,2)</f>
        <v>0</v>
      </c>
      <c r="K161" s="236" t="s">
        <v>157</v>
      </c>
      <c r="L161" s="43"/>
      <c r="M161" s="241" t="s">
        <v>1</v>
      </c>
      <c r="N161" s="242" t="s">
        <v>45</v>
      </c>
      <c r="O161" s="90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5" t="s">
        <v>158</v>
      </c>
      <c r="AT161" s="245" t="s">
        <v>153</v>
      </c>
      <c r="AU161" s="245" t="s">
        <v>89</v>
      </c>
      <c r="AY161" s="16" t="s">
        <v>151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6" t="s">
        <v>21</v>
      </c>
      <c r="BK161" s="246">
        <f>ROUND(I161*H161,2)</f>
        <v>0</v>
      </c>
      <c r="BL161" s="16" t="s">
        <v>158</v>
      </c>
      <c r="BM161" s="245" t="s">
        <v>1715</v>
      </c>
    </row>
    <row r="162" spans="1:51" s="13" customFormat="1" ht="12">
      <c r="A162" s="13"/>
      <c r="B162" s="247"/>
      <c r="C162" s="248"/>
      <c r="D162" s="249" t="s">
        <v>160</v>
      </c>
      <c r="E162" s="250" t="s">
        <v>1</v>
      </c>
      <c r="F162" s="251" t="s">
        <v>1716</v>
      </c>
      <c r="G162" s="248"/>
      <c r="H162" s="252">
        <v>15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8" t="s">
        <v>160</v>
      </c>
      <c r="AU162" s="258" t="s">
        <v>89</v>
      </c>
      <c r="AV162" s="13" t="s">
        <v>89</v>
      </c>
      <c r="AW162" s="13" t="s">
        <v>36</v>
      </c>
      <c r="AX162" s="13" t="s">
        <v>80</v>
      </c>
      <c r="AY162" s="258" t="s">
        <v>151</v>
      </c>
    </row>
    <row r="163" spans="1:51" s="13" customFormat="1" ht="12">
      <c r="A163" s="13"/>
      <c r="B163" s="247"/>
      <c r="C163" s="248"/>
      <c r="D163" s="249" t="s">
        <v>160</v>
      </c>
      <c r="E163" s="250" t="s">
        <v>1</v>
      </c>
      <c r="F163" s="251" t="s">
        <v>1717</v>
      </c>
      <c r="G163" s="248"/>
      <c r="H163" s="252">
        <v>35.775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8" t="s">
        <v>160</v>
      </c>
      <c r="AU163" s="258" t="s">
        <v>89</v>
      </c>
      <c r="AV163" s="13" t="s">
        <v>89</v>
      </c>
      <c r="AW163" s="13" t="s">
        <v>36</v>
      </c>
      <c r="AX163" s="13" t="s">
        <v>80</v>
      </c>
      <c r="AY163" s="258" t="s">
        <v>151</v>
      </c>
    </row>
    <row r="164" spans="1:51" s="14" customFormat="1" ht="12">
      <c r="A164" s="14"/>
      <c r="B164" s="269"/>
      <c r="C164" s="270"/>
      <c r="D164" s="249" t="s">
        <v>160</v>
      </c>
      <c r="E164" s="271" t="s">
        <v>1</v>
      </c>
      <c r="F164" s="272" t="s">
        <v>425</v>
      </c>
      <c r="G164" s="270"/>
      <c r="H164" s="273">
        <v>50.775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9" t="s">
        <v>160</v>
      </c>
      <c r="AU164" s="279" t="s">
        <v>89</v>
      </c>
      <c r="AV164" s="14" t="s">
        <v>158</v>
      </c>
      <c r="AW164" s="14" t="s">
        <v>36</v>
      </c>
      <c r="AX164" s="14" t="s">
        <v>21</v>
      </c>
      <c r="AY164" s="279" t="s">
        <v>151</v>
      </c>
    </row>
    <row r="165" spans="1:65" s="2" customFormat="1" ht="24" customHeight="1">
      <c r="A165" s="37"/>
      <c r="B165" s="38"/>
      <c r="C165" s="234" t="s">
        <v>238</v>
      </c>
      <c r="D165" s="234" t="s">
        <v>153</v>
      </c>
      <c r="E165" s="235" t="s">
        <v>1718</v>
      </c>
      <c r="F165" s="236" t="s">
        <v>1719</v>
      </c>
      <c r="G165" s="237" t="s">
        <v>200</v>
      </c>
      <c r="H165" s="238">
        <v>50.775</v>
      </c>
      <c r="I165" s="239"/>
      <c r="J165" s="240">
        <f>ROUND(I165*H165,2)</f>
        <v>0</v>
      </c>
      <c r="K165" s="236" t="s">
        <v>157</v>
      </c>
      <c r="L165" s="43"/>
      <c r="M165" s="241" t="s">
        <v>1</v>
      </c>
      <c r="N165" s="242" t="s">
        <v>45</v>
      </c>
      <c r="O165" s="90"/>
      <c r="P165" s="243">
        <f>O165*H165</f>
        <v>0</v>
      </c>
      <c r="Q165" s="243">
        <v>0.08425</v>
      </c>
      <c r="R165" s="243">
        <f>Q165*H165</f>
        <v>4.27779375</v>
      </c>
      <c r="S165" s="243">
        <v>0</v>
      </c>
      <c r="T165" s="24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5" t="s">
        <v>158</v>
      </c>
      <c r="AT165" s="245" t="s">
        <v>153</v>
      </c>
      <c r="AU165" s="245" t="s">
        <v>89</v>
      </c>
      <c r="AY165" s="16" t="s">
        <v>151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6" t="s">
        <v>21</v>
      </c>
      <c r="BK165" s="246">
        <f>ROUND(I165*H165,2)</f>
        <v>0</v>
      </c>
      <c r="BL165" s="16" t="s">
        <v>158</v>
      </c>
      <c r="BM165" s="245" t="s">
        <v>1720</v>
      </c>
    </row>
    <row r="166" spans="1:51" s="13" customFormat="1" ht="12">
      <c r="A166" s="13"/>
      <c r="B166" s="247"/>
      <c r="C166" s="248"/>
      <c r="D166" s="249" t="s">
        <v>160</v>
      </c>
      <c r="E166" s="250" t="s">
        <v>1</v>
      </c>
      <c r="F166" s="251" t="s">
        <v>1716</v>
      </c>
      <c r="G166" s="248"/>
      <c r="H166" s="252">
        <v>15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8" t="s">
        <v>160</v>
      </c>
      <c r="AU166" s="258" t="s">
        <v>89</v>
      </c>
      <c r="AV166" s="13" t="s">
        <v>89</v>
      </c>
      <c r="AW166" s="13" t="s">
        <v>36</v>
      </c>
      <c r="AX166" s="13" t="s">
        <v>80</v>
      </c>
      <c r="AY166" s="258" t="s">
        <v>151</v>
      </c>
    </row>
    <row r="167" spans="1:51" s="13" customFormat="1" ht="12">
      <c r="A167" s="13"/>
      <c r="B167" s="247"/>
      <c r="C167" s="248"/>
      <c r="D167" s="249" t="s">
        <v>160</v>
      </c>
      <c r="E167" s="250" t="s">
        <v>1</v>
      </c>
      <c r="F167" s="251" t="s">
        <v>1721</v>
      </c>
      <c r="G167" s="248"/>
      <c r="H167" s="252">
        <v>35.775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160</v>
      </c>
      <c r="AU167" s="258" t="s">
        <v>89</v>
      </c>
      <c r="AV167" s="13" t="s">
        <v>89</v>
      </c>
      <c r="AW167" s="13" t="s">
        <v>36</v>
      </c>
      <c r="AX167" s="13" t="s">
        <v>80</v>
      </c>
      <c r="AY167" s="258" t="s">
        <v>151</v>
      </c>
    </row>
    <row r="168" spans="1:51" s="14" customFormat="1" ht="12">
      <c r="A168" s="14"/>
      <c r="B168" s="269"/>
      <c r="C168" s="270"/>
      <c r="D168" s="249" t="s">
        <v>160</v>
      </c>
      <c r="E168" s="271" t="s">
        <v>1</v>
      </c>
      <c r="F168" s="272" t="s">
        <v>425</v>
      </c>
      <c r="G168" s="270"/>
      <c r="H168" s="273">
        <v>50.775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160</v>
      </c>
      <c r="AU168" s="279" t="s">
        <v>89</v>
      </c>
      <c r="AV168" s="14" t="s">
        <v>158</v>
      </c>
      <c r="AW168" s="14" t="s">
        <v>36</v>
      </c>
      <c r="AX168" s="14" t="s">
        <v>21</v>
      </c>
      <c r="AY168" s="279" t="s">
        <v>151</v>
      </c>
    </row>
    <row r="169" spans="1:65" s="2" customFormat="1" ht="24" customHeight="1">
      <c r="A169" s="37"/>
      <c r="B169" s="38"/>
      <c r="C169" s="259" t="s">
        <v>243</v>
      </c>
      <c r="D169" s="259" t="s">
        <v>384</v>
      </c>
      <c r="E169" s="260" t="s">
        <v>1722</v>
      </c>
      <c r="F169" s="261" t="s">
        <v>1723</v>
      </c>
      <c r="G169" s="262" t="s">
        <v>200</v>
      </c>
      <c r="H169" s="263">
        <v>53.314</v>
      </c>
      <c r="I169" s="264"/>
      <c r="J169" s="265">
        <f>ROUND(I169*H169,2)</f>
        <v>0</v>
      </c>
      <c r="K169" s="261" t="s">
        <v>222</v>
      </c>
      <c r="L169" s="266"/>
      <c r="M169" s="267" t="s">
        <v>1</v>
      </c>
      <c r="N169" s="268" t="s">
        <v>45</v>
      </c>
      <c r="O169" s="90"/>
      <c r="P169" s="243">
        <f>O169*H169</f>
        <v>0</v>
      </c>
      <c r="Q169" s="243">
        <v>0.113</v>
      </c>
      <c r="R169" s="243">
        <f>Q169*H169</f>
        <v>6.024482</v>
      </c>
      <c r="S169" s="243">
        <v>0</v>
      </c>
      <c r="T169" s="24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5" t="s">
        <v>188</v>
      </c>
      <c r="AT169" s="245" t="s">
        <v>384</v>
      </c>
      <c r="AU169" s="245" t="s">
        <v>89</v>
      </c>
      <c r="AY169" s="16" t="s">
        <v>151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6" t="s">
        <v>21</v>
      </c>
      <c r="BK169" s="246">
        <f>ROUND(I169*H169,2)</f>
        <v>0</v>
      </c>
      <c r="BL169" s="16" t="s">
        <v>158</v>
      </c>
      <c r="BM169" s="245" t="s">
        <v>1724</v>
      </c>
    </row>
    <row r="170" spans="1:51" s="13" customFormat="1" ht="12">
      <c r="A170" s="13"/>
      <c r="B170" s="247"/>
      <c r="C170" s="248"/>
      <c r="D170" s="249" t="s">
        <v>160</v>
      </c>
      <c r="E170" s="250" t="s">
        <v>1</v>
      </c>
      <c r="F170" s="251" t="s">
        <v>1725</v>
      </c>
      <c r="G170" s="248"/>
      <c r="H170" s="252">
        <v>53.314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160</v>
      </c>
      <c r="AU170" s="258" t="s">
        <v>89</v>
      </c>
      <c r="AV170" s="13" t="s">
        <v>89</v>
      </c>
      <c r="AW170" s="13" t="s">
        <v>36</v>
      </c>
      <c r="AX170" s="13" t="s">
        <v>21</v>
      </c>
      <c r="AY170" s="258" t="s">
        <v>151</v>
      </c>
    </row>
    <row r="171" spans="1:65" s="2" customFormat="1" ht="24" customHeight="1">
      <c r="A171" s="37"/>
      <c r="B171" s="38"/>
      <c r="C171" s="234" t="s">
        <v>403</v>
      </c>
      <c r="D171" s="234" t="s">
        <v>153</v>
      </c>
      <c r="E171" s="235" t="s">
        <v>1726</v>
      </c>
      <c r="F171" s="236" t="s">
        <v>1727</v>
      </c>
      <c r="G171" s="237" t="s">
        <v>200</v>
      </c>
      <c r="H171" s="238">
        <v>21.6</v>
      </c>
      <c r="I171" s="239"/>
      <c r="J171" s="240">
        <f>ROUND(I171*H171,2)</f>
        <v>0</v>
      </c>
      <c r="K171" s="236" t="s">
        <v>157</v>
      </c>
      <c r="L171" s="43"/>
      <c r="M171" s="241" t="s">
        <v>1</v>
      </c>
      <c r="N171" s="242" t="s">
        <v>45</v>
      </c>
      <c r="O171" s="90"/>
      <c r="P171" s="243">
        <f>O171*H171</f>
        <v>0</v>
      </c>
      <c r="Q171" s="243">
        <v>0.101</v>
      </c>
      <c r="R171" s="243">
        <f>Q171*H171</f>
        <v>2.1816000000000004</v>
      </c>
      <c r="S171" s="243">
        <v>0</v>
      </c>
      <c r="T171" s="24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5" t="s">
        <v>158</v>
      </c>
      <c r="AT171" s="245" t="s">
        <v>153</v>
      </c>
      <c r="AU171" s="245" t="s">
        <v>89</v>
      </c>
      <c r="AY171" s="16" t="s">
        <v>151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6" t="s">
        <v>21</v>
      </c>
      <c r="BK171" s="246">
        <f>ROUND(I171*H171,2)</f>
        <v>0</v>
      </c>
      <c r="BL171" s="16" t="s">
        <v>158</v>
      </c>
      <c r="BM171" s="245" t="s">
        <v>1728</v>
      </c>
    </row>
    <row r="172" spans="1:65" s="2" customFormat="1" ht="24" customHeight="1">
      <c r="A172" s="37"/>
      <c r="B172" s="38"/>
      <c r="C172" s="259" t="s">
        <v>407</v>
      </c>
      <c r="D172" s="259" t="s">
        <v>384</v>
      </c>
      <c r="E172" s="260" t="s">
        <v>1729</v>
      </c>
      <c r="F172" s="261" t="s">
        <v>1730</v>
      </c>
      <c r="G172" s="262" t="s">
        <v>200</v>
      </c>
      <c r="H172" s="263">
        <v>22.68</v>
      </c>
      <c r="I172" s="264"/>
      <c r="J172" s="265">
        <f>ROUND(I172*H172,2)</f>
        <v>0</v>
      </c>
      <c r="K172" s="261" t="s">
        <v>222</v>
      </c>
      <c r="L172" s="266"/>
      <c r="M172" s="267" t="s">
        <v>1</v>
      </c>
      <c r="N172" s="268" t="s">
        <v>45</v>
      </c>
      <c r="O172" s="90"/>
      <c r="P172" s="243">
        <f>O172*H172</f>
        <v>0</v>
      </c>
      <c r="Q172" s="243">
        <v>0.095</v>
      </c>
      <c r="R172" s="243">
        <f>Q172*H172</f>
        <v>2.1546</v>
      </c>
      <c r="S172" s="243">
        <v>0</v>
      </c>
      <c r="T172" s="24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5" t="s">
        <v>188</v>
      </c>
      <c r="AT172" s="245" t="s">
        <v>384</v>
      </c>
      <c r="AU172" s="245" t="s">
        <v>89</v>
      </c>
      <c r="AY172" s="16" t="s">
        <v>151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6" t="s">
        <v>21</v>
      </c>
      <c r="BK172" s="246">
        <f>ROUND(I172*H172,2)</f>
        <v>0</v>
      </c>
      <c r="BL172" s="16" t="s">
        <v>158</v>
      </c>
      <c r="BM172" s="245" t="s">
        <v>1731</v>
      </c>
    </row>
    <row r="173" spans="1:51" s="13" customFormat="1" ht="12">
      <c r="A173" s="13"/>
      <c r="B173" s="247"/>
      <c r="C173" s="248"/>
      <c r="D173" s="249" t="s">
        <v>160</v>
      </c>
      <c r="E173" s="250" t="s">
        <v>1</v>
      </c>
      <c r="F173" s="251" t="s">
        <v>1732</v>
      </c>
      <c r="G173" s="248"/>
      <c r="H173" s="252">
        <v>22.68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8" t="s">
        <v>160</v>
      </c>
      <c r="AU173" s="258" t="s">
        <v>89</v>
      </c>
      <c r="AV173" s="13" t="s">
        <v>89</v>
      </c>
      <c r="AW173" s="13" t="s">
        <v>36</v>
      </c>
      <c r="AX173" s="13" t="s">
        <v>21</v>
      </c>
      <c r="AY173" s="258" t="s">
        <v>151</v>
      </c>
    </row>
    <row r="174" spans="1:63" s="12" customFormat="1" ht="22.8" customHeight="1">
      <c r="A174" s="12"/>
      <c r="B174" s="218"/>
      <c r="C174" s="219"/>
      <c r="D174" s="220" t="s">
        <v>79</v>
      </c>
      <c r="E174" s="232" t="s">
        <v>180</v>
      </c>
      <c r="F174" s="232" t="s">
        <v>389</v>
      </c>
      <c r="G174" s="219"/>
      <c r="H174" s="219"/>
      <c r="I174" s="222"/>
      <c r="J174" s="233">
        <f>BK174</f>
        <v>0</v>
      </c>
      <c r="K174" s="219"/>
      <c r="L174" s="224"/>
      <c r="M174" s="225"/>
      <c r="N174" s="226"/>
      <c r="O174" s="226"/>
      <c r="P174" s="227">
        <f>SUM(P175:P176)</f>
        <v>0</v>
      </c>
      <c r="Q174" s="226"/>
      <c r="R174" s="227">
        <f>SUM(R175:R176)</f>
        <v>2.16</v>
      </c>
      <c r="S174" s="226"/>
      <c r="T174" s="228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9" t="s">
        <v>21</v>
      </c>
      <c r="AT174" s="230" t="s">
        <v>79</v>
      </c>
      <c r="AU174" s="230" t="s">
        <v>21</v>
      </c>
      <c r="AY174" s="229" t="s">
        <v>151</v>
      </c>
      <c r="BK174" s="231">
        <f>SUM(BK175:BK176)</f>
        <v>0</v>
      </c>
    </row>
    <row r="175" spans="1:65" s="2" customFormat="1" ht="24" customHeight="1">
      <c r="A175" s="37"/>
      <c r="B175" s="38"/>
      <c r="C175" s="234" t="s">
        <v>394</v>
      </c>
      <c r="D175" s="234" t="s">
        <v>153</v>
      </c>
      <c r="E175" s="235" t="s">
        <v>1733</v>
      </c>
      <c r="F175" s="236" t="s">
        <v>1734</v>
      </c>
      <c r="G175" s="237" t="s">
        <v>156</v>
      </c>
      <c r="H175" s="238">
        <v>1</v>
      </c>
      <c r="I175" s="239"/>
      <c r="J175" s="240">
        <f>ROUND(I175*H175,2)</f>
        <v>0</v>
      </c>
      <c r="K175" s="236" t="s">
        <v>157</v>
      </c>
      <c r="L175" s="43"/>
      <c r="M175" s="241" t="s">
        <v>1</v>
      </c>
      <c r="N175" s="242" t="s">
        <v>45</v>
      </c>
      <c r="O175" s="90"/>
      <c r="P175" s="243">
        <f>O175*H175</f>
        <v>0</v>
      </c>
      <c r="Q175" s="243">
        <v>2.16</v>
      </c>
      <c r="R175" s="243">
        <f>Q175*H175</f>
        <v>2.16</v>
      </c>
      <c r="S175" s="243">
        <v>0</v>
      </c>
      <c r="T175" s="24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5" t="s">
        <v>158</v>
      </c>
      <c r="AT175" s="245" t="s">
        <v>153</v>
      </c>
      <c r="AU175" s="245" t="s">
        <v>89</v>
      </c>
      <c r="AY175" s="16" t="s">
        <v>151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6" t="s">
        <v>21</v>
      </c>
      <c r="BK175" s="246">
        <f>ROUND(I175*H175,2)</f>
        <v>0</v>
      </c>
      <c r="BL175" s="16" t="s">
        <v>158</v>
      </c>
      <c r="BM175" s="245" t="s">
        <v>1735</v>
      </c>
    </row>
    <row r="176" spans="1:51" s="13" customFormat="1" ht="12">
      <c r="A176" s="13"/>
      <c r="B176" s="247"/>
      <c r="C176" s="248"/>
      <c r="D176" s="249" t="s">
        <v>160</v>
      </c>
      <c r="E176" s="250" t="s">
        <v>1</v>
      </c>
      <c r="F176" s="251" t="s">
        <v>1736</v>
      </c>
      <c r="G176" s="248"/>
      <c r="H176" s="252">
        <v>1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160</v>
      </c>
      <c r="AU176" s="258" t="s">
        <v>89</v>
      </c>
      <c r="AV176" s="13" t="s">
        <v>89</v>
      </c>
      <c r="AW176" s="13" t="s">
        <v>36</v>
      </c>
      <c r="AX176" s="13" t="s">
        <v>21</v>
      </c>
      <c r="AY176" s="258" t="s">
        <v>151</v>
      </c>
    </row>
    <row r="177" spans="1:63" s="12" customFormat="1" ht="22.8" customHeight="1">
      <c r="A177" s="12"/>
      <c r="B177" s="218"/>
      <c r="C177" s="219"/>
      <c r="D177" s="220" t="s">
        <v>79</v>
      </c>
      <c r="E177" s="232" t="s">
        <v>194</v>
      </c>
      <c r="F177" s="232" t="s">
        <v>538</v>
      </c>
      <c r="G177" s="219"/>
      <c r="H177" s="219"/>
      <c r="I177" s="222"/>
      <c r="J177" s="233">
        <f>BK177</f>
        <v>0</v>
      </c>
      <c r="K177" s="219"/>
      <c r="L177" s="224"/>
      <c r="M177" s="225"/>
      <c r="N177" s="226"/>
      <c r="O177" s="226"/>
      <c r="P177" s="227">
        <f>SUM(P178:P181)</f>
        <v>0</v>
      </c>
      <c r="Q177" s="226"/>
      <c r="R177" s="227">
        <f>SUM(R178:R181)</f>
        <v>0.0396</v>
      </c>
      <c r="S177" s="226"/>
      <c r="T177" s="228">
        <f>SUM(T178:T181)</f>
        <v>2.5271999999999997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9" t="s">
        <v>21</v>
      </c>
      <c r="AT177" s="230" t="s">
        <v>79</v>
      </c>
      <c r="AU177" s="230" t="s">
        <v>21</v>
      </c>
      <c r="AY177" s="229" t="s">
        <v>151</v>
      </c>
      <c r="BK177" s="231">
        <f>SUM(BK178:BK181)</f>
        <v>0</v>
      </c>
    </row>
    <row r="178" spans="1:65" s="2" customFormat="1" ht="24" customHeight="1">
      <c r="A178" s="37"/>
      <c r="B178" s="38"/>
      <c r="C178" s="234" t="s">
        <v>399</v>
      </c>
      <c r="D178" s="234" t="s">
        <v>153</v>
      </c>
      <c r="E178" s="235" t="s">
        <v>1737</v>
      </c>
      <c r="F178" s="236" t="s">
        <v>1738</v>
      </c>
      <c r="G178" s="237" t="s">
        <v>200</v>
      </c>
      <c r="H178" s="238">
        <v>110</v>
      </c>
      <c r="I178" s="239"/>
      <c r="J178" s="240">
        <f>ROUND(I178*H178,2)</f>
        <v>0</v>
      </c>
      <c r="K178" s="236" t="s">
        <v>157</v>
      </c>
      <c r="L178" s="43"/>
      <c r="M178" s="241" t="s">
        <v>1</v>
      </c>
      <c r="N178" s="242" t="s">
        <v>45</v>
      </c>
      <c r="O178" s="90"/>
      <c r="P178" s="243">
        <f>O178*H178</f>
        <v>0</v>
      </c>
      <c r="Q178" s="243">
        <v>0.00036</v>
      </c>
      <c r="R178" s="243">
        <f>Q178*H178</f>
        <v>0.0396</v>
      </c>
      <c r="S178" s="243">
        <v>0</v>
      </c>
      <c r="T178" s="24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5" t="s">
        <v>158</v>
      </c>
      <c r="AT178" s="245" t="s">
        <v>153</v>
      </c>
      <c r="AU178" s="245" t="s">
        <v>89</v>
      </c>
      <c r="AY178" s="16" t="s">
        <v>151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6" t="s">
        <v>21</v>
      </c>
      <c r="BK178" s="246">
        <f>ROUND(I178*H178,2)</f>
        <v>0</v>
      </c>
      <c r="BL178" s="16" t="s">
        <v>158</v>
      </c>
      <c r="BM178" s="245" t="s">
        <v>1739</v>
      </c>
    </row>
    <row r="179" spans="1:51" s="13" customFormat="1" ht="12">
      <c r="A179" s="13"/>
      <c r="B179" s="247"/>
      <c r="C179" s="248"/>
      <c r="D179" s="249" t="s">
        <v>160</v>
      </c>
      <c r="E179" s="250" t="s">
        <v>1</v>
      </c>
      <c r="F179" s="251" t="s">
        <v>1740</v>
      </c>
      <c r="G179" s="248"/>
      <c r="H179" s="252">
        <v>110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160</v>
      </c>
      <c r="AU179" s="258" t="s">
        <v>89</v>
      </c>
      <c r="AV179" s="13" t="s">
        <v>89</v>
      </c>
      <c r="AW179" s="13" t="s">
        <v>36</v>
      </c>
      <c r="AX179" s="13" t="s">
        <v>21</v>
      </c>
      <c r="AY179" s="258" t="s">
        <v>151</v>
      </c>
    </row>
    <row r="180" spans="1:65" s="2" customFormat="1" ht="24" customHeight="1">
      <c r="A180" s="37"/>
      <c r="B180" s="38"/>
      <c r="C180" s="234" t="s">
        <v>248</v>
      </c>
      <c r="D180" s="234" t="s">
        <v>153</v>
      </c>
      <c r="E180" s="235" t="s">
        <v>1741</v>
      </c>
      <c r="F180" s="236" t="s">
        <v>1742</v>
      </c>
      <c r="G180" s="237" t="s">
        <v>156</v>
      </c>
      <c r="H180" s="238">
        <v>64.8</v>
      </c>
      <c r="I180" s="239"/>
      <c r="J180" s="240">
        <f>ROUND(I180*H180,2)</f>
        <v>0</v>
      </c>
      <c r="K180" s="236" t="s">
        <v>157</v>
      </c>
      <c r="L180" s="43"/>
      <c r="M180" s="241" t="s">
        <v>1</v>
      </c>
      <c r="N180" s="242" t="s">
        <v>45</v>
      </c>
      <c r="O180" s="90"/>
      <c r="P180" s="243">
        <f>O180*H180</f>
        <v>0</v>
      </c>
      <c r="Q180" s="243">
        <v>0</v>
      </c>
      <c r="R180" s="243">
        <f>Q180*H180</f>
        <v>0</v>
      </c>
      <c r="S180" s="243">
        <v>0.039</v>
      </c>
      <c r="T180" s="244">
        <f>S180*H180</f>
        <v>2.5271999999999997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5" t="s">
        <v>158</v>
      </c>
      <c r="AT180" s="245" t="s">
        <v>153</v>
      </c>
      <c r="AU180" s="245" t="s">
        <v>89</v>
      </c>
      <c r="AY180" s="16" t="s">
        <v>151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6" t="s">
        <v>21</v>
      </c>
      <c r="BK180" s="246">
        <f>ROUND(I180*H180,2)</f>
        <v>0</v>
      </c>
      <c r="BL180" s="16" t="s">
        <v>158</v>
      </c>
      <c r="BM180" s="245" t="s">
        <v>1743</v>
      </c>
    </row>
    <row r="181" spans="1:51" s="13" customFormat="1" ht="12">
      <c r="A181" s="13"/>
      <c r="B181" s="247"/>
      <c r="C181" s="248"/>
      <c r="D181" s="249" t="s">
        <v>160</v>
      </c>
      <c r="E181" s="250" t="s">
        <v>1</v>
      </c>
      <c r="F181" s="251" t="s">
        <v>1744</v>
      </c>
      <c r="G181" s="248"/>
      <c r="H181" s="252">
        <v>64.8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8" t="s">
        <v>160</v>
      </c>
      <c r="AU181" s="258" t="s">
        <v>89</v>
      </c>
      <c r="AV181" s="13" t="s">
        <v>89</v>
      </c>
      <c r="AW181" s="13" t="s">
        <v>36</v>
      </c>
      <c r="AX181" s="13" t="s">
        <v>21</v>
      </c>
      <c r="AY181" s="258" t="s">
        <v>151</v>
      </c>
    </row>
    <row r="182" spans="1:63" s="12" customFormat="1" ht="22.8" customHeight="1">
      <c r="A182" s="12"/>
      <c r="B182" s="218"/>
      <c r="C182" s="219"/>
      <c r="D182" s="220" t="s">
        <v>79</v>
      </c>
      <c r="E182" s="232" t="s">
        <v>739</v>
      </c>
      <c r="F182" s="232" t="s">
        <v>740</v>
      </c>
      <c r="G182" s="219"/>
      <c r="H182" s="219"/>
      <c r="I182" s="222"/>
      <c r="J182" s="233">
        <f>BK182</f>
        <v>0</v>
      </c>
      <c r="K182" s="219"/>
      <c r="L182" s="224"/>
      <c r="M182" s="225"/>
      <c r="N182" s="226"/>
      <c r="O182" s="226"/>
      <c r="P182" s="227">
        <f>SUM(P183:P187)</f>
        <v>0</v>
      </c>
      <c r="Q182" s="226"/>
      <c r="R182" s="227">
        <f>SUM(R183:R187)</f>
        <v>0</v>
      </c>
      <c r="S182" s="226"/>
      <c r="T182" s="228">
        <f>SUM(T183:T187)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9" t="s">
        <v>21</v>
      </c>
      <c r="AT182" s="230" t="s">
        <v>79</v>
      </c>
      <c r="AU182" s="230" t="s">
        <v>21</v>
      </c>
      <c r="AY182" s="229" t="s">
        <v>151</v>
      </c>
      <c r="BK182" s="231">
        <f>SUM(BK183:BK187)</f>
        <v>0</v>
      </c>
    </row>
    <row r="183" spans="1:65" s="2" customFormat="1" ht="24" customHeight="1">
      <c r="A183" s="37"/>
      <c r="B183" s="38"/>
      <c r="C183" s="234" t="s">
        <v>7</v>
      </c>
      <c r="D183" s="234" t="s">
        <v>153</v>
      </c>
      <c r="E183" s="235" t="s">
        <v>1745</v>
      </c>
      <c r="F183" s="236" t="s">
        <v>1746</v>
      </c>
      <c r="G183" s="237" t="s">
        <v>191</v>
      </c>
      <c r="H183" s="238">
        <v>2.527</v>
      </c>
      <c r="I183" s="239"/>
      <c r="J183" s="240">
        <f>ROUND(I183*H183,2)</f>
        <v>0</v>
      </c>
      <c r="K183" s="236" t="s">
        <v>157</v>
      </c>
      <c r="L183" s="43"/>
      <c r="M183" s="241" t="s">
        <v>1</v>
      </c>
      <c r="N183" s="242" t="s">
        <v>45</v>
      </c>
      <c r="O183" s="90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5" t="s">
        <v>158</v>
      </c>
      <c r="AT183" s="245" t="s">
        <v>153</v>
      </c>
      <c r="AU183" s="245" t="s">
        <v>89</v>
      </c>
      <c r="AY183" s="16" t="s">
        <v>151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6" t="s">
        <v>21</v>
      </c>
      <c r="BK183" s="246">
        <f>ROUND(I183*H183,2)</f>
        <v>0</v>
      </c>
      <c r="BL183" s="16" t="s">
        <v>158</v>
      </c>
      <c r="BM183" s="245" t="s">
        <v>1747</v>
      </c>
    </row>
    <row r="184" spans="1:65" s="2" customFormat="1" ht="24" customHeight="1">
      <c r="A184" s="37"/>
      <c r="B184" s="38"/>
      <c r="C184" s="234" t="s">
        <v>257</v>
      </c>
      <c r="D184" s="234" t="s">
        <v>153</v>
      </c>
      <c r="E184" s="235" t="s">
        <v>746</v>
      </c>
      <c r="F184" s="236" t="s">
        <v>747</v>
      </c>
      <c r="G184" s="237" t="s">
        <v>191</v>
      </c>
      <c r="H184" s="238">
        <v>2.527</v>
      </c>
      <c r="I184" s="239"/>
      <c r="J184" s="240">
        <f>ROUND(I184*H184,2)</f>
        <v>0</v>
      </c>
      <c r="K184" s="236" t="s">
        <v>157</v>
      </c>
      <c r="L184" s="43"/>
      <c r="M184" s="241" t="s">
        <v>1</v>
      </c>
      <c r="N184" s="242" t="s">
        <v>45</v>
      </c>
      <c r="O184" s="90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5" t="s">
        <v>158</v>
      </c>
      <c r="AT184" s="245" t="s">
        <v>153</v>
      </c>
      <c r="AU184" s="245" t="s">
        <v>89</v>
      </c>
      <c r="AY184" s="16" t="s">
        <v>151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6" t="s">
        <v>21</v>
      </c>
      <c r="BK184" s="246">
        <f>ROUND(I184*H184,2)</f>
        <v>0</v>
      </c>
      <c r="BL184" s="16" t="s">
        <v>158</v>
      </c>
      <c r="BM184" s="245" t="s">
        <v>1748</v>
      </c>
    </row>
    <row r="185" spans="1:65" s="2" customFormat="1" ht="24" customHeight="1">
      <c r="A185" s="37"/>
      <c r="B185" s="38"/>
      <c r="C185" s="234" t="s">
        <v>262</v>
      </c>
      <c r="D185" s="234" t="s">
        <v>153</v>
      </c>
      <c r="E185" s="235" t="s">
        <v>750</v>
      </c>
      <c r="F185" s="236" t="s">
        <v>751</v>
      </c>
      <c r="G185" s="237" t="s">
        <v>191</v>
      </c>
      <c r="H185" s="238">
        <v>22.743</v>
      </c>
      <c r="I185" s="239"/>
      <c r="J185" s="240">
        <f>ROUND(I185*H185,2)</f>
        <v>0</v>
      </c>
      <c r="K185" s="236" t="s">
        <v>157</v>
      </c>
      <c r="L185" s="43"/>
      <c r="M185" s="241" t="s">
        <v>1</v>
      </c>
      <c r="N185" s="242" t="s">
        <v>45</v>
      </c>
      <c r="O185" s="90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158</v>
      </c>
      <c r="AT185" s="245" t="s">
        <v>153</v>
      </c>
      <c r="AU185" s="245" t="s">
        <v>89</v>
      </c>
      <c r="AY185" s="16" t="s">
        <v>151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21</v>
      </c>
      <c r="BK185" s="246">
        <f>ROUND(I185*H185,2)</f>
        <v>0</v>
      </c>
      <c r="BL185" s="16" t="s">
        <v>158</v>
      </c>
      <c r="BM185" s="245" t="s">
        <v>1749</v>
      </c>
    </row>
    <row r="186" spans="1:51" s="13" customFormat="1" ht="12">
      <c r="A186" s="13"/>
      <c r="B186" s="247"/>
      <c r="C186" s="248"/>
      <c r="D186" s="249" t="s">
        <v>160</v>
      </c>
      <c r="E186" s="250" t="s">
        <v>1</v>
      </c>
      <c r="F186" s="251" t="s">
        <v>1750</v>
      </c>
      <c r="G186" s="248"/>
      <c r="H186" s="252">
        <v>22.743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8" t="s">
        <v>160</v>
      </c>
      <c r="AU186" s="258" t="s">
        <v>89</v>
      </c>
      <c r="AV186" s="13" t="s">
        <v>89</v>
      </c>
      <c r="AW186" s="13" t="s">
        <v>36</v>
      </c>
      <c r="AX186" s="13" t="s">
        <v>21</v>
      </c>
      <c r="AY186" s="258" t="s">
        <v>151</v>
      </c>
    </row>
    <row r="187" spans="1:65" s="2" customFormat="1" ht="24" customHeight="1">
      <c r="A187" s="37"/>
      <c r="B187" s="38"/>
      <c r="C187" s="234" t="s">
        <v>264</v>
      </c>
      <c r="D187" s="234" t="s">
        <v>153</v>
      </c>
      <c r="E187" s="235" t="s">
        <v>755</v>
      </c>
      <c r="F187" s="236" t="s">
        <v>756</v>
      </c>
      <c r="G187" s="237" t="s">
        <v>191</v>
      </c>
      <c r="H187" s="238">
        <v>2.527</v>
      </c>
      <c r="I187" s="239"/>
      <c r="J187" s="240">
        <f>ROUND(I187*H187,2)</f>
        <v>0</v>
      </c>
      <c r="K187" s="236" t="s">
        <v>157</v>
      </c>
      <c r="L187" s="43"/>
      <c r="M187" s="241" t="s">
        <v>1</v>
      </c>
      <c r="N187" s="242" t="s">
        <v>45</v>
      </c>
      <c r="O187" s="90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5" t="s">
        <v>158</v>
      </c>
      <c r="AT187" s="245" t="s">
        <v>153</v>
      </c>
      <c r="AU187" s="245" t="s">
        <v>89</v>
      </c>
      <c r="AY187" s="16" t="s">
        <v>151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6" t="s">
        <v>21</v>
      </c>
      <c r="BK187" s="246">
        <f>ROUND(I187*H187,2)</f>
        <v>0</v>
      </c>
      <c r="BL187" s="16" t="s">
        <v>158</v>
      </c>
      <c r="BM187" s="245" t="s">
        <v>1751</v>
      </c>
    </row>
    <row r="188" spans="1:63" s="12" customFormat="1" ht="22.8" customHeight="1">
      <c r="A188" s="12"/>
      <c r="B188" s="218"/>
      <c r="C188" s="219"/>
      <c r="D188" s="220" t="s">
        <v>79</v>
      </c>
      <c r="E188" s="232" t="s">
        <v>758</v>
      </c>
      <c r="F188" s="232" t="s">
        <v>759</v>
      </c>
      <c r="G188" s="219"/>
      <c r="H188" s="219"/>
      <c r="I188" s="222"/>
      <c r="J188" s="233">
        <f>BK188</f>
        <v>0</v>
      </c>
      <c r="K188" s="219"/>
      <c r="L188" s="224"/>
      <c r="M188" s="225"/>
      <c r="N188" s="226"/>
      <c r="O188" s="226"/>
      <c r="P188" s="227">
        <f>P189</f>
        <v>0</v>
      </c>
      <c r="Q188" s="226"/>
      <c r="R188" s="227">
        <f>R189</f>
        <v>0</v>
      </c>
      <c r="S188" s="226"/>
      <c r="T188" s="228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9" t="s">
        <v>21</v>
      </c>
      <c r="AT188" s="230" t="s">
        <v>79</v>
      </c>
      <c r="AU188" s="230" t="s">
        <v>21</v>
      </c>
      <c r="AY188" s="229" t="s">
        <v>151</v>
      </c>
      <c r="BK188" s="231">
        <f>BK189</f>
        <v>0</v>
      </c>
    </row>
    <row r="189" spans="1:65" s="2" customFormat="1" ht="16.5" customHeight="1">
      <c r="A189" s="37"/>
      <c r="B189" s="38"/>
      <c r="C189" s="234" t="s">
        <v>269</v>
      </c>
      <c r="D189" s="234" t="s">
        <v>153</v>
      </c>
      <c r="E189" s="235" t="s">
        <v>1752</v>
      </c>
      <c r="F189" s="236" t="s">
        <v>1753</v>
      </c>
      <c r="G189" s="237" t="s">
        <v>191</v>
      </c>
      <c r="H189" s="238">
        <v>20.969</v>
      </c>
      <c r="I189" s="239"/>
      <c r="J189" s="240">
        <f>ROUND(I189*H189,2)</f>
        <v>0</v>
      </c>
      <c r="K189" s="236" t="s">
        <v>157</v>
      </c>
      <c r="L189" s="43"/>
      <c r="M189" s="241" t="s">
        <v>1</v>
      </c>
      <c r="N189" s="242" t="s">
        <v>45</v>
      </c>
      <c r="O189" s="90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5" t="s">
        <v>158</v>
      </c>
      <c r="AT189" s="245" t="s">
        <v>153</v>
      </c>
      <c r="AU189" s="245" t="s">
        <v>89</v>
      </c>
      <c r="AY189" s="16" t="s">
        <v>151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6" t="s">
        <v>21</v>
      </c>
      <c r="BK189" s="246">
        <f>ROUND(I189*H189,2)</f>
        <v>0</v>
      </c>
      <c r="BL189" s="16" t="s">
        <v>158</v>
      </c>
      <c r="BM189" s="245" t="s">
        <v>1754</v>
      </c>
    </row>
    <row r="190" spans="1:63" s="12" customFormat="1" ht="25.9" customHeight="1">
      <c r="A190" s="12"/>
      <c r="B190" s="218"/>
      <c r="C190" s="219"/>
      <c r="D190" s="220" t="s">
        <v>79</v>
      </c>
      <c r="E190" s="221" t="s">
        <v>764</v>
      </c>
      <c r="F190" s="221" t="s">
        <v>765</v>
      </c>
      <c r="G190" s="219"/>
      <c r="H190" s="219"/>
      <c r="I190" s="222"/>
      <c r="J190" s="223">
        <f>BK190</f>
        <v>0</v>
      </c>
      <c r="K190" s="219"/>
      <c r="L190" s="224"/>
      <c r="M190" s="225"/>
      <c r="N190" s="226"/>
      <c r="O190" s="226"/>
      <c r="P190" s="227">
        <f>P191+P204+P221+P233</f>
        <v>0</v>
      </c>
      <c r="Q190" s="226"/>
      <c r="R190" s="227">
        <f>R191+R204+R221+R233</f>
        <v>2.62629721</v>
      </c>
      <c r="S190" s="226"/>
      <c r="T190" s="228">
        <f>T191+T204+T221+T233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9" t="s">
        <v>89</v>
      </c>
      <c r="AT190" s="230" t="s">
        <v>79</v>
      </c>
      <c r="AU190" s="230" t="s">
        <v>80</v>
      </c>
      <c r="AY190" s="229" t="s">
        <v>151</v>
      </c>
      <c r="BK190" s="231">
        <f>BK191+BK204+BK221+BK233</f>
        <v>0</v>
      </c>
    </row>
    <row r="191" spans="1:63" s="12" customFormat="1" ht="22.8" customHeight="1">
      <c r="A191" s="12"/>
      <c r="B191" s="218"/>
      <c r="C191" s="219"/>
      <c r="D191" s="220" t="s">
        <v>79</v>
      </c>
      <c r="E191" s="232" t="s">
        <v>1755</v>
      </c>
      <c r="F191" s="232" t="s">
        <v>1756</v>
      </c>
      <c r="G191" s="219"/>
      <c r="H191" s="219"/>
      <c r="I191" s="222"/>
      <c r="J191" s="233">
        <f>BK191</f>
        <v>0</v>
      </c>
      <c r="K191" s="219"/>
      <c r="L191" s="224"/>
      <c r="M191" s="225"/>
      <c r="N191" s="226"/>
      <c r="O191" s="226"/>
      <c r="P191" s="227">
        <f>SUM(P192:P203)</f>
        <v>0</v>
      </c>
      <c r="Q191" s="226"/>
      <c r="R191" s="227">
        <f>SUM(R192:R203)</f>
        <v>0.5014153600000001</v>
      </c>
      <c r="S191" s="226"/>
      <c r="T191" s="228">
        <f>SUM(T192:T203)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9" t="s">
        <v>89</v>
      </c>
      <c r="AT191" s="230" t="s">
        <v>79</v>
      </c>
      <c r="AU191" s="230" t="s">
        <v>21</v>
      </c>
      <c r="AY191" s="229" t="s">
        <v>151</v>
      </c>
      <c r="BK191" s="231">
        <f>SUM(BK192:BK203)</f>
        <v>0</v>
      </c>
    </row>
    <row r="192" spans="1:65" s="2" customFormat="1" ht="24" customHeight="1">
      <c r="A192" s="37"/>
      <c r="B192" s="38"/>
      <c r="C192" s="234" t="s">
        <v>274</v>
      </c>
      <c r="D192" s="234" t="s">
        <v>153</v>
      </c>
      <c r="E192" s="235" t="s">
        <v>1757</v>
      </c>
      <c r="F192" s="236" t="s">
        <v>1758</v>
      </c>
      <c r="G192" s="237" t="s">
        <v>200</v>
      </c>
      <c r="H192" s="238">
        <v>40.88</v>
      </c>
      <c r="I192" s="239"/>
      <c r="J192" s="240">
        <f>ROUND(I192*H192,2)</f>
        <v>0</v>
      </c>
      <c r="K192" s="236" t="s">
        <v>157</v>
      </c>
      <c r="L192" s="43"/>
      <c r="M192" s="241" t="s">
        <v>1</v>
      </c>
      <c r="N192" s="242" t="s">
        <v>45</v>
      </c>
      <c r="O192" s="90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5" t="s">
        <v>228</v>
      </c>
      <c r="AT192" s="245" t="s">
        <v>153</v>
      </c>
      <c r="AU192" s="245" t="s">
        <v>89</v>
      </c>
      <c r="AY192" s="16" t="s">
        <v>151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6" t="s">
        <v>21</v>
      </c>
      <c r="BK192" s="246">
        <f>ROUND(I192*H192,2)</f>
        <v>0</v>
      </c>
      <c r="BL192" s="16" t="s">
        <v>228</v>
      </c>
      <c r="BM192" s="245" t="s">
        <v>1759</v>
      </c>
    </row>
    <row r="193" spans="1:51" s="13" customFormat="1" ht="12">
      <c r="A193" s="13"/>
      <c r="B193" s="247"/>
      <c r="C193" s="248"/>
      <c r="D193" s="249" t="s">
        <v>160</v>
      </c>
      <c r="E193" s="250" t="s">
        <v>1</v>
      </c>
      <c r="F193" s="251" t="s">
        <v>1760</v>
      </c>
      <c r="G193" s="248"/>
      <c r="H193" s="252">
        <v>40.88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160</v>
      </c>
      <c r="AU193" s="258" t="s">
        <v>89</v>
      </c>
      <c r="AV193" s="13" t="s">
        <v>89</v>
      </c>
      <c r="AW193" s="13" t="s">
        <v>36</v>
      </c>
      <c r="AX193" s="13" t="s">
        <v>21</v>
      </c>
      <c r="AY193" s="258" t="s">
        <v>151</v>
      </c>
    </row>
    <row r="194" spans="1:65" s="2" customFormat="1" ht="16.5" customHeight="1">
      <c r="A194" s="37"/>
      <c r="B194" s="38"/>
      <c r="C194" s="259" t="s">
        <v>277</v>
      </c>
      <c r="D194" s="259" t="s">
        <v>384</v>
      </c>
      <c r="E194" s="260" t="s">
        <v>774</v>
      </c>
      <c r="F194" s="261" t="s">
        <v>775</v>
      </c>
      <c r="G194" s="262" t="s">
        <v>191</v>
      </c>
      <c r="H194" s="263">
        <v>0.012</v>
      </c>
      <c r="I194" s="264"/>
      <c r="J194" s="265">
        <f>ROUND(I194*H194,2)</f>
        <v>0</v>
      </c>
      <c r="K194" s="261" t="s">
        <v>157</v>
      </c>
      <c r="L194" s="266"/>
      <c r="M194" s="267" t="s">
        <v>1</v>
      </c>
      <c r="N194" s="268" t="s">
        <v>45</v>
      </c>
      <c r="O194" s="90"/>
      <c r="P194" s="243">
        <f>O194*H194</f>
        <v>0</v>
      </c>
      <c r="Q194" s="243">
        <v>1</v>
      </c>
      <c r="R194" s="243">
        <f>Q194*H194</f>
        <v>0.012</v>
      </c>
      <c r="S194" s="243">
        <v>0</v>
      </c>
      <c r="T194" s="24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5" t="s">
        <v>301</v>
      </c>
      <c r="AT194" s="245" t="s">
        <v>384</v>
      </c>
      <c r="AU194" s="245" t="s">
        <v>89</v>
      </c>
      <c r="AY194" s="16" t="s">
        <v>151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6" t="s">
        <v>21</v>
      </c>
      <c r="BK194" s="246">
        <f>ROUND(I194*H194,2)</f>
        <v>0</v>
      </c>
      <c r="BL194" s="16" t="s">
        <v>228</v>
      </c>
      <c r="BM194" s="245" t="s">
        <v>1761</v>
      </c>
    </row>
    <row r="195" spans="1:51" s="13" customFormat="1" ht="12">
      <c r="A195" s="13"/>
      <c r="B195" s="247"/>
      <c r="C195" s="248"/>
      <c r="D195" s="249" t="s">
        <v>160</v>
      </c>
      <c r="E195" s="248"/>
      <c r="F195" s="251" t="s">
        <v>1762</v>
      </c>
      <c r="G195" s="248"/>
      <c r="H195" s="252">
        <v>0.012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8" t="s">
        <v>160</v>
      </c>
      <c r="AU195" s="258" t="s">
        <v>89</v>
      </c>
      <c r="AV195" s="13" t="s">
        <v>89</v>
      </c>
      <c r="AW195" s="13" t="s">
        <v>4</v>
      </c>
      <c r="AX195" s="13" t="s">
        <v>21</v>
      </c>
      <c r="AY195" s="258" t="s">
        <v>151</v>
      </c>
    </row>
    <row r="196" spans="1:65" s="2" customFormat="1" ht="24" customHeight="1">
      <c r="A196" s="37"/>
      <c r="B196" s="38"/>
      <c r="C196" s="234" t="s">
        <v>282</v>
      </c>
      <c r="D196" s="234" t="s">
        <v>153</v>
      </c>
      <c r="E196" s="235" t="s">
        <v>1763</v>
      </c>
      <c r="F196" s="236" t="s">
        <v>1764</v>
      </c>
      <c r="G196" s="237" t="s">
        <v>200</v>
      </c>
      <c r="H196" s="238">
        <v>81.76</v>
      </c>
      <c r="I196" s="239"/>
      <c r="J196" s="240">
        <f>ROUND(I196*H196,2)</f>
        <v>0</v>
      </c>
      <c r="K196" s="236" t="s">
        <v>157</v>
      </c>
      <c r="L196" s="43"/>
      <c r="M196" s="241" t="s">
        <v>1</v>
      </c>
      <c r="N196" s="242" t="s">
        <v>45</v>
      </c>
      <c r="O196" s="90"/>
      <c r="P196" s="243">
        <f>O196*H196</f>
        <v>0</v>
      </c>
      <c r="Q196" s="243">
        <v>0.00088</v>
      </c>
      <c r="R196" s="243">
        <f>Q196*H196</f>
        <v>0.07194880000000001</v>
      </c>
      <c r="S196" s="243">
        <v>0</v>
      </c>
      <c r="T196" s="24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45" t="s">
        <v>228</v>
      </c>
      <c r="AT196" s="245" t="s">
        <v>153</v>
      </c>
      <c r="AU196" s="245" t="s">
        <v>89</v>
      </c>
      <c r="AY196" s="16" t="s">
        <v>151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6" t="s">
        <v>21</v>
      </c>
      <c r="BK196" s="246">
        <f>ROUND(I196*H196,2)</f>
        <v>0</v>
      </c>
      <c r="BL196" s="16" t="s">
        <v>228</v>
      </c>
      <c r="BM196" s="245" t="s">
        <v>1765</v>
      </c>
    </row>
    <row r="197" spans="1:51" s="13" customFormat="1" ht="12">
      <c r="A197" s="13"/>
      <c r="B197" s="247"/>
      <c r="C197" s="248"/>
      <c r="D197" s="249" t="s">
        <v>160</v>
      </c>
      <c r="E197" s="250" t="s">
        <v>1</v>
      </c>
      <c r="F197" s="251" t="s">
        <v>1766</v>
      </c>
      <c r="G197" s="248"/>
      <c r="H197" s="252">
        <v>81.76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160</v>
      </c>
      <c r="AU197" s="258" t="s">
        <v>89</v>
      </c>
      <c r="AV197" s="13" t="s">
        <v>89</v>
      </c>
      <c r="AW197" s="13" t="s">
        <v>36</v>
      </c>
      <c r="AX197" s="13" t="s">
        <v>21</v>
      </c>
      <c r="AY197" s="258" t="s">
        <v>151</v>
      </c>
    </row>
    <row r="198" spans="1:65" s="2" customFormat="1" ht="16.5" customHeight="1">
      <c r="A198" s="37"/>
      <c r="B198" s="38"/>
      <c r="C198" s="259" t="s">
        <v>287</v>
      </c>
      <c r="D198" s="259" t="s">
        <v>384</v>
      </c>
      <c r="E198" s="260" t="s">
        <v>1767</v>
      </c>
      <c r="F198" s="261" t="s">
        <v>1768</v>
      </c>
      <c r="G198" s="262" t="s">
        <v>200</v>
      </c>
      <c r="H198" s="263">
        <v>47.012</v>
      </c>
      <c r="I198" s="264"/>
      <c r="J198" s="265">
        <f>ROUND(I198*H198,2)</f>
        <v>0</v>
      </c>
      <c r="K198" s="261" t="s">
        <v>222</v>
      </c>
      <c r="L198" s="266"/>
      <c r="M198" s="267" t="s">
        <v>1</v>
      </c>
      <c r="N198" s="268" t="s">
        <v>45</v>
      </c>
      <c r="O198" s="90"/>
      <c r="P198" s="243">
        <f>O198*H198</f>
        <v>0</v>
      </c>
      <c r="Q198" s="243">
        <v>0.00388</v>
      </c>
      <c r="R198" s="243">
        <f>Q198*H198</f>
        <v>0.18240656000000002</v>
      </c>
      <c r="S198" s="243">
        <v>0</v>
      </c>
      <c r="T198" s="24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5" t="s">
        <v>301</v>
      </c>
      <c r="AT198" s="245" t="s">
        <v>384</v>
      </c>
      <c r="AU198" s="245" t="s">
        <v>89</v>
      </c>
      <c r="AY198" s="16" t="s">
        <v>151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6" t="s">
        <v>21</v>
      </c>
      <c r="BK198" s="246">
        <f>ROUND(I198*H198,2)</f>
        <v>0</v>
      </c>
      <c r="BL198" s="16" t="s">
        <v>228</v>
      </c>
      <c r="BM198" s="245" t="s">
        <v>1769</v>
      </c>
    </row>
    <row r="199" spans="1:51" s="13" customFormat="1" ht="12">
      <c r="A199" s="13"/>
      <c r="B199" s="247"/>
      <c r="C199" s="248"/>
      <c r="D199" s="249" t="s">
        <v>160</v>
      </c>
      <c r="E199" s="250" t="s">
        <v>1</v>
      </c>
      <c r="F199" s="251" t="s">
        <v>1760</v>
      </c>
      <c r="G199" s="248"/>
      <c r="H199" s="252">
        <v>40.88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8" t="s">
        <v>160</v>
      </c>
      <c r="AU199" s="258" t="s">
        <v>89</v>
      </c>
      <c r="AV199" s="13" t="s">
        <v>89</v>
      </c>
      <c r="AW199" s="13" t="s">
        <v>36</v>
      </c>
      <c r="AX199" s="13" t="s">
        <v>21</v>
      </c>
      <c r="AY199" s="258" t="s">
        <v>151</v>
      </c>
    </row>
    <row r="200" spans="1:51" s="13" customFormat="1" ht="12">
      <c r="A200" s="13"/>
      <c r="B200" s="247"/>
      <c r="C200" s="248"/>
      <c r="D200" s="249" t="s">
        <v>160</v>
      </c>
      <c r="E200" s="248"/>
      <c r="F200" s="251" t="s">
        <v>1770</v>
      </c>
      <c r="G200" s="248"/>
      <c r="H200" s="252">
        <v>47.012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8" t="s">
        <v>160</v>
      </c>
      <c r="AU200" s="258" t="s">
        <v>89</v>
      </c>
      <c r="AV200" s="13" t="s">
        <v>89</v>
      </c>
      <c r="AW200" s="13" t="s">
        <v>4</v>
      </c>
      <c r="AX200" s="13" t="s">
        <v>21</v>
      </c>
      <c r="AY200" s="258" t="s">
        <v>151</v>
      </c>
    </row>
    <row r="201" spans="1:65" s="2" customFormat="1" ht="16.5" customHeight="1">
      <c r="A201" s="37"/>
      <c r="B201" s="38"/>
      <c r="C201" s="259" t="s">
        <v>292</v>
      </c>
      <c r="D201" s="259" t="s">
        <v>384</v>
      </c>
      <c r="E201" s="260" t="s">
        <v>1771</v>
      </c>
      <c r="F201" s="261" t="s">
        <v>1772</v>
      </c>
      <c r="G201" s="262" t="s">
        <v>200</v>
      </c>
      <c r="H201" s="263">
        <v>47.012</v>
      </c>
      <c r="I201" s="264"/>
      <c r="J201" s="265">
        <f>ROUND(I201*H201,2)</f>
        <v>0</v>
      </c>
      <c r="K201" s="261" t="s">
        <v>157</v>
      </c>
      <c r="L201" s="266"/>
      <c r="M201" s="267" t="s">
        <v>1</v>
      </c>
      <c r="N201" s="268" t="s">
        <v>45</v>
      </c>
      <c r="O201" s="90"/>
      <c r="P201" s="243">
        <f>O201*H201</f>
        <v>0</v>
      </c>
      <c r="Q201" s="243">
        <v>0.005</v>
      </c>
      <c r="R201" s="243">
        <f>Q201*H201</f>
        <v>0.23506000000000002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301</v>
      </c>
      <c r="AT201" s="245" t="s">
        <v>384</v>
      </c>
      <c r="AU201" s="245" t="s">
        <v>89</v>
      </c>
      <c r="AY201" s="16" t="s">
        <v>151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21</v>
      </c>
      <c r="BK201" s="246">
        <f>ROUND(I201*H201,2)</f>
        <v>0</v>
      </c>
      <c r="BL201" s="16" t="s">
        <v>228</v>
      </c>
      <c r="BM201" s="245" t="s">
        <v>1773</v>
      </c>
    </row>
    <row r="202" spans="1:51" s="13" customFormat="1" ht="12">
      <c r="A202" s="13"/>
      <c r="B202" s="247"/>
      <c r="C202" s="248"/>
      <c r="D202" s="249" t="s">
        <v>160</v>
      </c>
      <c r="E202" s="248"/>
      <c r="F202" s="251" t="s">
        <v>1770</v>
      </c>
      <c r="G202" s="248"/>
      <c r="H202" s="252">
        <v>47.012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160</v>
      </c>
      <c r="AU202" s="258" t="s">
        <v>89</v>
      </c>
      <c r="AV202" s="13" t="s">
        <v>89</v>
      </c>
      <c r="AW202" s="13" t="s">
        <v>4</v>
      </c>
      <c r="AX202" s="13" t="s">
        <v>21</v>
      </c>
      <c r="AY202" s="258" t="s">
        <v>151</v>
      </c>
    </row>
    <row r="203" spans="1:65" s="2" customFormat="1" ht="24" customHeight="1">
      <c r="A203" s="37"/>
      <c r="B203" s="38"/>
      <c r="C203" s="234" t="s">
        <v>296</v>
      </c>
      <c r="D203" s="234" t="s">
        <v>153</v>
      </c>
      <c r="E203" s="235" t="s">
        <v>1774</v>
      </c>
      <c r="F203" s="236" t="s">
        <v>1775</v>
      </c>
      <c r="G203" s="237" t="s">
        <v>823</v>
      </c>
      <c r="H203" s="280"/>
      <c r="I203" s="239"/>
      <c r="J203" s="240">
        <f>ROUND(I203*H203,2)</f>
        <v>0</v>
      </c>
      <c r="K203" s="236" t="s">
        <v>157</v>
      </c>
      <c r="L203" s="43"/>
      <c r="M203" s="241" t="s">
        <v>1</v>
      </c>
      <c r="N203" s="242" t="s">
        <v>45</v>
      </c>
      <c r="O203" s="90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228</v>
      </c>
      <c r="AT203" s="245" t="s">
        <v>153</v>
      </c>
      <c r="AU203" s="245" t="s">
        <v>89</v>
      </c>
      <c r="AY203" s="16" t="s">
        <v>151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21</v>
      </c>
      <c r="BK203" s="246">
        <f>ROUND(I203*H203,2)</f>
        <v>0</v>
      </c>
      <c r="BL203" s="16" t="s">
        <v>228</v>
      </c>
      <c r="BM203" s="245" t="s">
        <v>1776</v>
      </c>
    </row>
    <row r="204" spans="1:63" s="12" customFormat="1" ht="22.8" customHeight="1">
      <c r="A204" s="12"/>
      <c r="B204" s="218"/>
      <c r="C204" s="219"/>
      <c r="D204" s="220" t="s">
        <v>79</v>
      </c>
      <c r="E204" s="232" t="s">
        <v>874</v>
      </c>
      <c r="F204" s="232" t="s">
        <v>875</v>
      </c>
      <c r="G204" s="219"/>
      <c r="H204" s="219"/>
      <c r="I204" s="222"/>
      <c r="J204" s="233">
        <f>BK204</f>
        <v>0</v>
      </c>
      <c r="K204" s="219"/>
      <c r="L204" s="224"/>
      <c r="M204" s="225"/>
      <c r="N204" s="226"/>
      <c r="O204" s="226"/>
      <c r="P204" s="227">
        <f>SUM(P205:P220)</f>
        <v>0</v>
      </c>
      <c r="Q204" s="226"/>
      <c r="R204" s="227">
        <f>SUM(R205:R220)</f>
        <v>2.04676535</v>
      </c>
      <c r="S204" s="226"/>
      <c r="T204" s="228">
        <f>SUM(T205:T220)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9" t="s">
        <v>89</v>
      </c>
      <c r="AT204" s="230" t="s">
        <v>79</v>
      </c>
      <c r="AU204" s="230" t="s">
        <v>21</v>
      </c>
      <c r="AY204" s="229" t="s">
        <v>151</v>
      </c>
      <c r="BK204" s="231">
        <f>SUM(BK205:BK220)</f>
        <v>0</v>
      </c>
    </row>
    <row r="205" spans="1:65" s="2" customFormat="1" ht="24" customHeight="1">
      <c r="A205" s="37"/>
      <c r="B205" s="38"/>
      <c r="C205" s="234" t="s">
        <v>301</v>
      </c>
      <c r="D205" s="234" t="s">
        <v>153</v>
      </c>
      <c r="E205" s="235" t="s">
        <v>877</v>
      </c>
      <c r="F205" s="236" t="s">
        <v>1777</v>
      </c>
      <c r="G205" s="237" t="s">
        <v>200</v>
      </c>
      <c r="H205" s="238">
        <v>67</v>
      </c>
      <c r="I205" s="239"/>
      <c r="J205" s="240">
        <f>ROUND(I205*H205,2)</f>
        <v>0</v>
      </c>
      <c r="K205" s="236" t="s">
        <v>1</v>
      </c>
      <c r="L205" s="43"/>
      <c r="M205" s="241" t="s">
        <v>1</v>
      </c>
      <c r="N205" s="242" t="s">
        <v>45</v>
      </c>
      <c r="O205" s="90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5" t="s">
        <v>228</v>
      </c>
      <c r="AT205" s="245" t="s">
        <v>153</v>
      </c>
      <c r="AU205" s="245" t="s">
        <v>89</v>
      </c>
      <c r="AY205" s="16" t="s">
        <v>151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6" t="s">
        <v>21</v>
      </c>
      <c r="BK205" s="246">
        <f>ROUND(I205*H205,2)</f>
        <v>0</v>
      </c>
      <c r="BL205" s="16" t="s">
        <v>228</v>
      </c>
      <c r="BM205" s="245" t="s">
        <v>1778</v>
      </c>
    </row>
    <row r="206" spans="1:51" s="13" customFormat="1" ht="12">
      <c r="A206" s="13"/>
      <c r="B206" s="247"/>
      <c r="C206" s="248"/>
      <c r="D206" s="249" t="s">
        <v>160</v>
      </c>
      <c r="E206" s="250" t="s">
        <v>1</v>
      </c>
      <c r="F206" s="251" t="s">
        <v>1779</v>
      </c>
      <c r="G206" s="248"/>
      <c r="H206" s="252">
        <v>67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160</v>
      </c>
      <c r="AU206" s="258" t="s">
        <v>89</v>
      </c>
      <c r="AV206" s="13" t="s">
        <v>89</v>
      </c>
      <c r="AW206" s="13" t="s">
        <v>36</v>
      </c>
      <c r="AX206" s="13" t="s">
        <v>21</v>
      </c>
      <c r="AY206" s="258" t="s">
        <v>151</v>
      </c>
    </row>
    <row r="207" spans="1:65" s="2" customFormat="1" ht="24" customHeight="1">
      <c r="A207" s="37"/>
      <c r="B207" s="38"/>
      <c r="C207" s="234" t="s">
        <v>411</v>
      </c>
      <c r="D207" s="234" t="s">
        <v>153</v>
      </c>
      <c r="E207" s="235" t="s">
        <v>881</v>
      </c>
      <c r="F207" s="236" t="s">
        <v>1780</v>
      </c>
      <c r="G207" s="237" t="s">
        <v>200</v>
      </c>
      <c r="H207" s="238">
        <v>105</v>
      </c>
      <c r="I207" s="239"/>
      <c r="J207" s="240">
        <f>ROUND(I207*H207,2)</f>
        <v>0</v>
      </c>
      <c r="K207" s="236" t="s">
        <v>1</v>
      </c>
      <c r="L207" s="43"/>
      <c r="M207" s="241" t="s">
        <v>1</v>
      </c>
      <c r="N207" s="242" t="s">
        <v>45</v>
      </c>
      <c r="O207" s="90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5" t="s">
        <v>228</v>
      </c>
      <c r="AT207" s="245" t="s">
        <v>153</v>
      </c>
      <c r="AU207" s="245" t="s">
        <v>89</v>
      </c>
      <c r="AY207" s="16" t="s">
        <v>151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6" t="s">
        <v>21</v>
      </c>
      <c r="BK207" s="246">
        <f>ROUND(I207*H207,2)</f>
        <v>0</v>
      </c>
      <c r="BL207" s="16" t="s">
        <v>228</v>
      </c>
      <c r="BM207" s="245" t="s">
        <v>1781</v>
      </c>
    </row>
    <row r="208" spans="1:51" s="13" customFormat="1" ht="12">
      <c r="A208" s="13"/>
      <c r="B208" s="247"/>
      <c r="C208" s="248"/>
      <c r="D208" s="249" t="s">
        <v>160</v>
      </c>
      <c r="E208" s="250" t="s">
        <v>1</v>
      </c>
      <c r="F208" s="251" t="s">
        <v>1782</v>
      </c>
      <c r="G208" s="248"/>
      <c r="H208" s="252">
        <v>105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160</v>
      </c>
      <c r="AU208" s="258" t="s">
        <v>89</v>
      </c>
      <c r="AV208" s="13" t="s">
        <v>89</v>
      </c>
      <c r="AW208" s="13" t="s">
        <v>36</v>
      </c>
      <c r="AX208" s="13" t="s">
        <v>21</v>
      </c>
      <c r="AY208" s="258" t="s">
        <v>151</v>
      </c>
    </row>
    <row r="209" spans="1:65" s="2" customFormat="1" ht="24" customHeight="1">
      <c r="A209" s="37"/>
      <c r="B209" s="38"/>
      <c r="C209" s="234" t="s">
        <v>305</v>
      </c>
      <c r="D209" s="234" t="s">
        <v>153</v>
      </c>
      <c r="E209" s="235" t="s">
        <v>885</v>
      </c>
      <c r="F209" s="236" t="s">
        <v>886</v>
      </c>
      <c r="G209" s="237" t="s">
        <v>156</v>
      </c>
      <c r="H209" s="238">
        <v>3.563</v>
      </c>
      <c r="I209" s="239"/>
      <c r="J209" s="240">
        <f>ROUND(I209*H209,2)</f>
        <v>0</v>
      </c>
      <c r="K209" s="236" t="s">
        <v>157</v>
      </c>
      <c r="L209" s="43"/>
      <c r="M209" s="241" t="s">
        <v>1</v>
      </c>
      <c r="N209" s="242" t="s">
        <v>45</v>
      </c>
      <c r="O209" s="90"/>
      <c r="P209" s="243">
        <f>O209*H209</f>
        <v>0</v>
      </c>
      <c r="Q209" s="243">
        <v>0.00108</v>
      </c>
      <c r="R209" s="243">
        <f>Q209*H209</f>
        <v>0.00384804</v>
      </c>
      <c r="S209" s="243">
        <v>0</v>
      </c>
      <c r="T209" s="24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5" t="s">
        <v>228</v>
      </c>
      <c r="AT209" s="245" t="s">
        <v>153</v>
      </c>
      <c r="AU209" s="245" t="s">
        <v>89</v>
      </c>
      <c r="AY209" s="16" t="s">
        <v>151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6" t="s">
        <v>21</v>
      </c>
      <c r="BK209" s="246">
        <f>ROUND(I209*H209,2)</f>
        <v>0</v>
      </c>
      <c r="BL209" s="16" t="s">
        <v>228</v>
      </c>
      <c r="BM209" s="245" t="s">
        <v>1783</v>
      </c>
    </row>
    <row r="210" spans="1:51" s="13" customFormat="1" ht="12">
      <c r="A210" s="13"/>
      <c r="B210" s="247"/>
      <c r="C210" s="248"/>
      <c r="D210" s="249" t="s">
        <v>160</v>
      </c>
      <c r="E210" s="250" t="s">
        <v>1</v>
      </c>
      <c r="F210" s="251" t="s">
        <v>1784</v>
      </c>
      <c r="G210" s="248"/>
      <c r="H210" s="252">
        <v>3.563</v>
      </c>
      <c r="I210" s="253"/>
      <c r="J210" s="248"/>
      <c r="K210" s="248"/>
      <c r="L210" s="254"/>
      <c r="M210" s="255"/>
      <c r="N210" s="256"/>
      <c r="O210" s="256"/>
      <c r="P210" s="256"/>
      <c r="Q210" s="256"/>
      <c r="R210" s="256"/>
      <c r="S210" s="256"/>
      <c r="T210" s="25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8" t="s">
        <v>160</v>
      </c>
      <c r="AU210" s="258" t="s">
        <v>89</v>
      </c>
      <c r="AV210" s="13" t="s">
        <v>89</v>
      </c>
      <c r="AW210" s="13" t="s">
        <v>36</v>
      </c>
      <c r="AX210" s="13" t="s">
        <v>21</v>
      </c>
      <c r="AY210" s="258" t="s">
        <v>151</v>
      </c>
    </row>
    <row r="211" spans="1:65" s="2" customFormat="1" ht="24" customHeight="1">
      <c r="A211" s="37"/>
      <c r="B211" s="38"/>
      <c r="C211" s="234" t="s">
        <v>310</v>
      </c>
      <c r="D211" s="234" t="s">
        <v>153</v>
      </c>
      <c r="E211" s="235" t="s">
        <v>1785</v>
      </c>
      <c r="F211" s="236" t="s">
        <v>1786</v>
      </c>
      <c r="G211" s="237" t="s">
        <v>200</v>
      </c>
      <c r="H211" s="238">
        <v>41</v>
      </c>
      <c r="I211" s="239"/>
      <c r="J211" s="240">
        <f>ROUND(I211*H211,2)</f>
        <v>0</v>
      </c>
      <c r="K211" s="236" t="s">
        <v>157</v>
      </c>
      <c r="L211" s="43"/>
      <c r="M211" s="241" t="s">
        <v>1</v>
      </c>
      <c r="N211" s="242" t="s">
        <v>45</v>
      </c>
      <c r="O211" s="90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5" t="s">
        <v>228</v>
      </c>
      <c r="AT211" s="245" t="s">
        <v>153</v>
      </c>
      <c r="AU211" s="245" t="s">
        <v>89</v>
      </c>
      <c r="AY211" s="16" t="s">
        <v>151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6" t="s">
        <v>21</v>
      </c>
      <c r="BK211" s="246">
        <f>ROUND(I211*H211,2)</f>
        <v>0</v>
      </c>
      <c r="BL211" s="16" t="s">
        <v>228</v>
      </c>
      <c r="BM211" s="245" t="s">
        <v>1787</v>
      </c>
    </row>
    <row r="212" spans="1:51" s="13" customFormat="1" ht="12">
      <c r="A212" s="13"/>
      <c r="B212" s="247"/>
      <c r="C212" s="248"/>
      <c r="D212" s="249" t="s">
        <v>160</v>
      </c>
      <c r="E212" s="250" t="s">
        <v>1</v>
      </c>
      <c r="F212" s="251" t="s">
        <v>1788</v>
      </c>
      <c r="G212" s="248"/>
      <c r="H212" s="252">
        <v>41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8" t="s">
        <v>160</v>
      </c>
      <c r="AU212" s="258" t="s">
        <v>89</v>
      </c>
      <c r="AV212" s="13" t="s">
        <v>89</v>
      </c>
      <c r="AW212" s="13" t="s">
        <v>36</v>
      </c>
      <c r="AX212" s="13" t="s">
        <v>21</v>
      </c>
      <c r="AY212" s="258" t="s">
        <v>151</v>
      </c>
    </row>
    <row r="213" spans="1:65" s="2" customFormat="1" ht="24" customHeight="1">
      <c r="A213" s="37"/>
      <c r="B213" s="38"/>
      <c r="C213" s="259" t="s">
        <v>314</v>
      </c>
      <c r="D213" s="259" t="s">
        <v>384</v>
      </c>
      <c r="E213" s="260" t="s">
        <v>946</v>
      </c>
      <c r="F213" s="261" t="s">
        <v>947</v>
      </c>
      <c r="G213" s="262" t="s">
        <v>156</v>
      </c>
      <c r="H213" s="263">
        <v>1.263</v>
      </c>
      <c r="I213" s="264"/>
      <c r="J213" s="265">
        <f>ROUND(I213*H213,2)</f>
        <v>0</v>
      </c>
      <c r="K213" s="261" t="s">
        <v>157</v>
      </c>
      <c r="L213" s="266"/>
      <c r="M213" s="267" t="s">
        <v>1</v>
      </c>
      <c r="N213" s="268" t="s">
        <v>45</v>
      </c>
      <c r="O213" s="90"/>
      <c r="P213" s="243">
        <f>O213*H213</f>
        <v>0</v>
      </c>
      <c r="Q213" s="243">
        <v>0.55</v>
      </c>
      <c r="R213" s="243">
        <f>Q213*H213</f>
        <v>0.69465</v>
      </c>
      <c r="S213" s="243">
        <v>0</v>
      </c>
      <c r="T213" s="24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5" t="s">
        <v>301</v>
      </c>
      <c r="AT213" s="245" t="s">
        <v>384</v>
      </c>
      <c r="AU213" s="245" t="s">
        <v>89</v>
      </c>
      <c r="AY213" s="16" t="s">
        <v>151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6" t="s">
        <v>21</v>
      </c>
      <c r="BK213" s="246">
        <f>ROUND(I213*H213,2)</f>
        <v>0</v>
      </c>
      <c r="BL213" s="16" t="s">
        <v>228</v>
      </c>
      <c r="BM213" s="245" t="s">
        <v>1789</v>
      </c>
    </row>
    <row r="214" spans="1:51" s="13" customFormat="1" ht="12">
      <c r="A214" s="13"/>
      <c r="B214" s="247"/>
      <c r="C214" s="248"/>
      <c r="D214" s="249" t="s">
        <v>160</v>
      </c>
      <c r="E214" s="250" t="s">
        <v>1</v>
      </c>
      <c r="F214" s="251" t="s">
        <v>1790</v>
      </c>
      <c r="G214" s="248"/>
      <c r="H214" s="252">
        <v>1.263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160</v>
      </c>
      <c r="AU214" s="258" t="s">
        <v>89</v>
      </c>
      <c r="AV214" s="13" t="s">
        <v>89</v>
      </c>
      <c r="AW214" s="13" t="s">
        <v>36</v>
      </c>
      <c r="AX214" s="13" t="s">
        <v>21</v>
      </c>
      <c r="AY214" s="258" t="s">
        <v>151</v>
      </c>
    </row>
    <row r="215" spans="1:65" s="2" customFormat="1" ht="24" customHeight="1">
      <c r="A215" s="37"/>
      <c r="B215" s="38"/>
      <c r="C215" s="234" t="s">
        <v>319</v>
      </c>
      <c r="D215" s="234" t="s">
        <v>153</v>
      </c>
      <c r="E215" s="235" t="s">
        <v>913</v>
      </c>
      <c r="F215" s="236" t="s">
        <v>914</v>
      </c>
      <c r="G215" s="237" t="s">
        <v>156</v>
      </c>
      <c r="H215" s="238">
        <v>3.563</v>
      </c>
      <c r="I215" s="239"/>
      <c r="J215" s="240">
        <f>ROUND(I215*H215,2)</f>
        <v>0</v>
      </c>
      <c r="K215" s="236" t="s">
        <v>157</v>
      </c>
      <c r="L215" s="43"/>
      <c r="M215" s="241" t="s">
        <v>1</v>
      </c>
      <c r="N215" s="242" t="s">
        <v>45</v>
      </c>
      <c r="O215" s="90"/>
      <c r="P215" s="243">
        <f>O215*H215</f>
        <v>0</v>
      </c>
      <c r="Q215" s="243">
        <v>0.02337</v>
      </c>
      <c r="R215" s="243">
        <f>Q215*H215</f>
        <v>0.08326731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228</v>
      </c>
      <c r="AT215" s="245" t="s">
        <v>153</v>
      </c>
      <c r="AU215" s="245" t="s">
        <v>89</v>
      </c>
      <c r="AY215" s="16" t="s">
        <v>151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21</v>
      </c>
      <c r="BK215" s="246">
        <f>ROUND(I215*H215,2)</f>
        <v>0</v>
      </c>
      <c r="BL215" s="16" t="s">
        <v>228</v>
      </c>
      <c r="BM215" s="245" t="s">
        <v>1791</v>
      </c>
    </row>
    <row r="216" spans="1:65" s="2" customFormat="1" ht="24" customHeight="1">
      <c r="A216" s="37"/>
      <c r="B216" s="38"/>
      <c r="C216" s="234" t="s">
        <v>324</v>
      </c>
      <c r="D216" s="234" t="s">
        <v>153</v>
      </c>
      <c r="E216" s="235" t="s">
        <v>1792</v>
      </c>
      <c r="F216" s="236" t="s">
        <v>1793</v>
      </c>
      <c r="G216" s="237" t="s">
        <v>206</v>
      </c>
      <c r="H216" s="238">
        <v>165</v>
      </c>
      <c r="I216" s="239"/>
      <c r="J216" s="240">
        <f>ROUND(I216*H216,2)</f>
        <v>0</v>
      </c>
      <c r="K216" s="236" t="s">
        <v>157</v>
      </c>
      <c r="L216" s="43"/>
      <c r="M216" s="241" t="s">
        <v>1</v>
      </c>
      <c r="N216" s="242" t="s">
        <v>45</v>
      </c>
      <c r="O216" s="90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5" t="s">
        <v>228</v>
      </c>
      <c r="AT216" s="245" t="s">
        <v>153</v>
      </c>
      <c r="AU216" s="245" t="s">
        <v>89</v>
      </c>
      <c r="AY216" s="16" t="s">
        <v>151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6" t="s">
        <v>21</v>
      </c>
      <c r="BK216" s="246">
        <f>ROUND(I216*H216,2)</f>
        <v>0</v>
      </c>
      <c r="BL216" s="16" t="s">
        <v>228</v>
      </c>
      <c r="BM216" s="245" t="s">
        <v>1794</v>
      </c>
    </row>
    <row r="217" spans="1:51" s="13" customFormat="1" ht="12">
      <c r="A217" s="13"/>
      <c r="B217" s="247"/>
      <c r="C217" s="248"/>
      <c r="D217" s="249" t="s">
        <v>160</v>
      </c>
      <c r="E217" s="250" t="s">
        <v>1</v>
      </c>
      <c r="F217" s="251" t="s">
        <v>1795</v>
      </c>
      <c r="G217" s="248"/>
      <c r="H217" s="252">
        <v>165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8" t="s">
        <v>160</v>
      </c>
      <c r="AU217" s="258" t="s">
        <v>89</v>
      </c>
      <c r="AV217" s="13" t="s">
        <v>89</v>
      </c>
      <c r="AW217" s="13" t="s">
        <v>36</v>
      </c>
      <c r="AX217" s="13" t="s">
        <v>21</v>
      </c>
      <c r="AY217" s="258" t="s">
        <v>151</v>
      </c>
    </row>
    <row r="218" spans="1:65" s="2" customFormat="1" ht="24" customHeight="1">
      <c r="A218" s="37"/>
      <c r="B218" s="38"/>
      <c r="C218" s="259" t="s">
        <v>328</v>
      </c>
      <c r="D218" s="259" t="s">
        <v>384</v>
      </c>
      <c r="E218" s="260" t="s">
        <v>1796</v>
      </c>
      <c r="F218" s="261" t="s">
        <v>1797</v>
      </c>
      <c r="G218" s="262" t="s">
        <v>156</v>
      </c>
      <c r="H218" s="263">
        <v>2.3</v>
      </c>
      <c r="I218" s="264"/>
      <c r="J218" s="265">
        <f>ROUND(I218*H218,2)</f>
        <v>0</v>
      </c>
      <c r="K218" s="261" t="s">
        <v>222</v>
      </c>
      <c r="L218" s="266"/>
      <c r="M218" s="267" t="s">
        <v>1</v>
      </c>
      <c r="N218" s="268" t="s">
        <v>45</v>
      </c>
      <c r="O218" s="90"/>
      <c r="P218" s="243">
        <f>O218*H218</f>
        <v>0</v>
      </c>
      <c r="Q218" s="243">
        <v>0.55</v>
      </c>
      <c r="R218" s="243">
        <f>Q218*H218</f>
        <v>1.265</v>
      </c>
      <c r="S218" s="243">
        <v>0</v>
      </c>
      <c r="T218" s="24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5" t="s">
        <v>301</v>
      </c>
      <c r="AT218" s="245" t="s">
        <v>384</v>
      </c>
      <c r="AU218" s="245" t="s">
        <v>89</v>
      </c>
      <c r="AY218" s="16" t="s">
        <v>151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6" t="s">
        <v>21</v>
      </c>
      <c r="BK218" s="246">
        <f>ROUND(I218*H218,2)</f>
        <v>0</v>
      </c>
      <c r="BL218" s="16" t="s">
        <v>228</v>
      </c>
      <c r="BM218" s="245" t="s">
        <v>1798</v>
      </c>
    </row>
    <row r="219" spans="1:51" s="13" customFormat="1" ht="12">
      <c r="A219" s="13"/>
      <c r="B219" s="247"/>
      <c r="C219" s="248"/>
      <c r="D219" s="249" t="s">
        <v>160</v>
      </c>
      <c r="E219" s="250" t="s">
        <v>1</v>
      </c>
      <c r="F219" s="251" t="s">
        <v>1799</v>
      </c>
      <c r="G219" s="248"/>
      <c r="H219" s="252">
        <v>2.3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8" t="s">
        <v>160</v>
      </c>
      <c r="AU219" s="258" t="s">
        <v>89</v>
      </c>
      <c r="AV219" s="13" t="s">
        <v>89</v>
      </c>
      <c r="AW219" s="13" t="s">
        <v>36</v>
      </c>
      <c r="AX219" s="13" t="s">
        <v>21</v>
      </c>
      <c r="AY219" s="258" t="s">
        <v>151</v>
      </c>
    </row>
    <row r="220" spans="1:65" s="2" customFormat="1" ht="24" customHeight="1">
      <c r="A220" s="37"/>
      <c r="B220" s="38"/>
      <c r="C220" s="234" t="s">
        <v>332</v>
      </c>
      <c r="D220" s="234" t="s">
        <v>153</v>
      </c>
      <c r="E220" s="235" t="s">
        <v>1800</v>
      </c>
      <c r="F220" s="236" t="s">
        <v>1801</v>
      </c>
      <c r="G220" s="237" t="s">
        <v>823</v>
      </c>
      <c r="H220" s="280"/>
      <c r="I220" s="239"/>
      <c r="J220" s="240">
        <f>ROUND(I220*H220,2)</f>
        <v>0</v>
      </c>
      <c r="K220" s="236" t="s">
        <v>157</v>
      </c>
      <c r="L220" s="43"/>
      <c r="M220" s="241" t="s">
        <v>1</v>
      </c>
      <c r="N220" s="242" t="s">
        <v>45</v>
      </c>
      <c r="O220" s="90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5" t="s">
        <v>228</v>
      </c>
      <c r="AT220" s="245" t="s">
        <v>153</v>
      </c>
      <c r="AU220" s="245" t="s">
        <v>89</v>
      </c>
      <c r="AY220" s="16" t="s">
        <v>151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6" t="s">
        <v>21</v>
      </c>
      <c r="BK220" s="246">
        <f>ROUND(I220*H220,2)</f>
        <v>0</v>
      </c>
      <c r="BL220" s="16" t="s">
        <v>228</v>
      </c>
      <c r="BM220" s="245" t="s">
        <v>1802</v>
      </c>
    </row>
    <row r="221" spans="1:63" s="12" customFormat="1" ht="22.8" customHeight="1">
      <c r="A221" s="12"/>
      <c r="B221" s="218"/>
      <c r="C221" s="219"/>
      <c r="D221" s="220" t="s">
        <v>79</v>
      </c>
      <c r="E221" s="232" t="s">
        <v>1030</v>
      </c>
      <c r="F221" s="232" t="s">
        <v>1031</v>
      </c>
      <c r="G221" s="219"/>
      <c r="H221" s="219"/>
      <c r="I221" s="222"/>
      <c r="J221" s="233">
        <f>BK221</f>
        <v>0</v>
      </c>
      <c r="K221" s="219"/>
      <c r="L221" s="224"/>
      <c r="M221" s="225"/>
      <c r="N221" s="226"/>
      <c r="O221" s="226"/>
      <c r="P221" s="227">
        <f>SUM(P222:P232)</f>
        <v>0</v>
      </c>
      <c r="Q221" s="226"/>
      <c r="R221" s="227">
        <f>SUM(R222:R232)</f>
        <v>0.07811650000000002</v>
      </c>
      <c r="S221" s="226"/>
      <c r="T221" s="228">
        <f>SUM(T222:T232)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9" t="s">
        <v>89</v>
      </c>
      <c r="AT221" s="230" t="s">
        <v>79</v>
      </c>
      <c r="AU221" s="230" t="s">
        <v>21</v>
      </c>
      <c r="AY221" s="229" t="s">
        <v>151</v>
      </c>
      <c r="BK221" s="231">
        <f>SUM(BK222:BK232)</f>
        <v>0</v>
      </c>
    </row>
    <row r="222" spans="1:65" s="2" customFormat="1" ht="24" customHeight="1">
      <c r="A222" s="37"/>
      <c r="B222" s="38"/>
      <c r="C222" s="234" t="s">
        <v>336</v>
      </c>
      <c r="D222" s="234" t="s">
        <v>153</v>
      </c>
      <c r="E222" s="235" t="s">
        <v>1803</v>
      </c>
      <c r="F222" s="236" t="s">
        <v>1804</v>
      </c>
      <c r="G222" s="237" t="s">
        <v>206</v>
      </c>
      <c r="H222" s="238">
        <v>15.6</v>
      </c>
      <c r="I222" s="239"/>
      <c r="J222" s="240">
        <f>ROUND(I222*H222,2)</f>
        <v>0</v>
      </c>
      <c r="K222" s="236" t="s">
        <v>157</v>
      </c>
      <c r="L222" s="43"/>
      <c r="M222" s="241" t="s">
        <v>1</v>
      </c>
      <c r="N222" s="242" t="s">
        <v>45</v>
      </c>
      <c r="O222" s="90"/>
      <c r="P222" s="243">
        <f>O222*H222</f>
        <v>0</v>
      </c>
      <c r="Q222" s="243">
        <v>0.00148</v>
      </c>
      <c r="R222" s="243">
        <f>Q222*H222</f>
        <v>0.023087999999999997</v>
      </c>
      <c r="S222" s="243">
        <v>0</v>
      </c>
      <c r="T222" s="24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45" t="s">
        <v>228</v>
      </c>
      <c r="AT222" s="245" t="s">
        <v>153</v>
      </c>
      <c r="AU222" s="245" t="s">
        <v>89</v>
      </c>
      <c r="AY222" s="16" t="s">
        <v>151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6" t="s">
        <v>21</v>
      </c>
      <c r="BK222" s="246">
        <f>ROUND(I222*H222,2)</f>
        <v>0</v>
      </c>
      <c r="BL222" s="16" t="s">
        <v>228</v>
      </c>
      <c r="BM222" s="245" t="s">
        <v>1805</v>
      </c>
    </row>
    <row r="223" spans="1:51" s="13" customFormat="1" ht="12">
      <c r="A223" s="13"/>
      <c r="B223" s="247"/>
      <c r="C223" s="248"/>
      <c r="D223" s="249" t="s">
        <v>160</v>
      </c>
      <c r="E223" s="250" t="s">
        <v>1</v>
      </c>
      <c r="F223" s="251" t="s">
        <v>1806</v>
      </c>
      <c r="G223" s="248"/>
      <c r="H223" s="252">
        <v>15.6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8" t="s">
        <v>160</v>
      </c>
      <c r="AU223" s="258" t="s">
        <v>89</v>
      </c>
      <c r="AV223" s="13" t="s">
        <v>89</v>
      </c>
      <c r="AW223" s="13" t="s">
        <v>36</v>
      </c>
      <c r="AX223" s="13" t="s">
        <v>21</v>
      </c>
      <c r="AY223" s="258" t="s">
        <v>151</v>
      </c>
    </row>
    <row r="224" spans="1:65" s="2" customFormat="1" ht="24" customHeight="1">
      <c r="A224" s="37"/>
      <c r="B224" s="38"/>
      <c r="C224" s="234" t="s">
        <v>341</v>
      </c>
      <c r="D224" s="234" t="s">
        <v>153</v>
      </c>
      <c r="E224" s="235" t="s">
        <v>1807</v>
      </c>
      <c r="F224" s="236" t="s">
        <v>1808</v>
      </c>
      <c r="G224" s="237" t="s">
        <v>206</v>
      </c>
      <c r="H224" s="238">
        <v>19.3</v>
      </c>
      <c r="I224" s="239"/>
      <c r="J224" s="240">
        <f>ROUND(I224*H224,2)</f>
        <v>0</v>
      </c>
      <c r="K224" s="236" t="s">
        <v>157</v>
      </c>
      <c r="L224" s="43"/>
      <c r="M224" s="241" t="s">
        <v>1</v>
      </c>
      <c r="N224" s="242" t="s">
        <v>45</v>
      </c>
      <c r="O224" s="90"/>
      <c r="P224" s="243">
        <f>O224*H224</f>
        <v>0</v>
      </c>
      <c r="Q224" s="243">
        <v>0.00128</v>
      </c>
      <c r="R224" s="243">
        <f>Q224*H224</f>
        <v>0.024704000000000004</v>
      </c>
      <c r="S224" s="243">
        <v>0</v>
      </c>
      <c r="T224" s="24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5" t="s">
        <v>228</v>
      </c>
      <c r="AT224" s="245" t="s">
        <v>153</v>
      </c>
      <c r="AU224" s="245" t="s">
        <v>89</v>
      </c>
      <c r="AY224" s="16" t="s">
        <v>151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6" t="s">
        <v>21</v>
      </c>
      <c r="BK224" s="246">
        <f>ROUND(I224*H224,2)</f>
        <v>0</v>
      </c>
      <c r="BL224" s="16" t="s">
        <v>228</v>
      </c>
      <c r="BM224" s="245" t="s">
        <v>1809</v>
      </c>
    </row>
    <row r="225" spans="1:51" s="13" customFormat="1" ht="12">
      <c r="A225" s="13"/>
      <c r="B225" s="247"/>
      <c r="C225" s="248"/>
      <c r="D225" s="249" t="s">
        <v>160</v>
      </c>
      <c r="E225" s="250" t="s">
        <v>1</v>
      </c>
      <c r="F225" s="251" t="s">
        <v>1810</v>
      </c>
      <c r="G225" s="248"/>
      <c r="H225" s="252">
        <v>19.3</v>
      </c>
      <c r="I225" s="253"/>
      <c r="J225" s="248"/>
      <c r="K225" s="248"/>
      <c r="L225" s="254"/>
      <c r="M225" s="255"/>
      <c r="N225" s="256"/>
      <c r="O225" s="256"/>
      <c r="P225" s="256"/>
      <c r="Q225" s="256"/>
      <c r="R225" s="256"/>
      <c r="S225" s="256"/>
      <c r="T225" s="25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8" t="s">
        <v>160</v>
      </c>
      <c r="AU225" s="258" t="s">
        <v>89</v>
      </c>
      <c r="AV225" s="13" t="s">
        <v>89</v>
      </c>
      <c r="AW225" s="13" t="s">
        <v>36</v>
      </c>
      <c r="AX225" s="13" t="s">
        <v>21</v>
      </c>
      <c r="AY225" s="258" t="s">
        <v>151</v>
      </c>
    </row>
    <row r="226" spans="1:65" s="2" customFormat="1" ht="24" customHeight="1">
      <c r="A226" s="37"/>
      <c r="B226" s="38"/>
      <c r="C226" s="234" t="s">
        <v>346</v>
      </c>
      <c r="D226" s="234" t="s">
        <v>153</v>
      </c>
      <c r="E226" s="235" t="s">
        <v>1811</v>
      </c>
      <c r="F226" s="236" t="s">
        <v>1812</v>
      </c>
      <c r="G226" s="237" t="s">
        <v>206</v>
      </c>
      <c r="H226" s="238">
        <v>9.65</v>
      </c>
      <c r="I226" s="239"/>
      <c r="J226" s="240">
        <f>ROUND(I226*H226,2)</f>
        <v>0</v>
      </c>
      <c r="K226" s="236" t="s">
        <v>157</v>
      </c>
      <c r="L226" s="43"/>
      <c r="M226" s="241" t="s">
        <v>1</v>
      </c>
      <c r="N226" s="242" t="s">
        <v>45</v>
      </c>
      <c r="O226" s="90"/>
      <c r="P226" s="243">
        <f>O226*H226</f>
        <v>0</v>
      </c>
      <c r="Q226" s="243">
        <v>0.00203</v>
      </c>
      <c r="R226" s="243">
        <f>Q226*H226</f>
        <v>0.019589500000000003</v>
      </c>
      <c r="S226" s="243">
        <v>0</v>
      </c>
      <c r="T226" s="24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5" t="s">
        <v>228</v>
      </c>
      <c r="AT226" s="245" t="s">
        <v>153</v>
      </c>
      <c r="AU226" s="245" t="s">
        <v>89</v>
      </c>
      <c r="AY226" s="16" t="s">
        <v>151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6" t="s">
        <v>21</v>
      </c>
      <c r="BK226" s="246">
        <f>ROUND(I226*H226,2)</f>
        <v>0</v>
      </c>
      <c r="BL226" s="16" t="s">
        <v>228</v>
      </c>
      <c r="BM226" s="245" t="s">
        <v>1813</v>
      </c>
    </row>
    <row r="227" spans="1:51" s="13" customFormat="1" ht="12">
      <c r="A227" s="13"/>
      <c r="B227" s="247"/>
      <c r="C227" s="248"/>
      <c r="D227" s="249" t="s">
        <v>160</v>
      </c>
      <c r="E227" s="250" t="s">
        <v>1</v>
      </c>
      <c r="F227" s="251" t="s">
        <v>1814</v>
      </c>
      <c r="G227" s="248"/>
      <c r="H227" s="252">
        <v>9.65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8" t="s">
        <v>160</v>
      </c>
      <c r="AU227" s="258" t="s">
        <v>89</v>
      </c>
      <c r="AV227" s="13" t="s">
        <v>89</v>
      </c>
      <c r="AW227" s="13" t="s">
        <v>36</v>
      </c>
      <c r="AX227" s="13" t="s">
        <v>21</v>
      </c>
      <c r="AY227" s="258" t="s">
        <v>151</v>
      </c>
    </row>
    <row r="228" spans="1:65" s="2" customFormat="1" ht="24" customHeight="1">
      <c r="A228" s="37"/>
      <c r="B228" s="38"/>
      <c r="C228" s="234" t="s">
        <v>351</v>
      </c>
      <c r="D228" s="234" t="s">
        <v>153</v>
      </c>
      <c r="E228" s="235" t="s">
        <v>1815</v>
      </c>
      <c r="F228" s="236" t="s">
        <v>1816</v>
      </c>
      <c r="G228" s="237" t="s">
        <v>241</v>
      </c>
      <c r="H228" s="238">
        <v>2</v>
      </c>
      <c r="I228" s="239"/>
      <c r="J228" s="240">
        <f>ROUND(I228*H228,2)</f>
        <v>0</v>
      </c>
      <c r="K228" s="236" t="s">
        <v>157</v>
      </c>
      <c r="L228" s="43"/>
      <c r="M228" s="241" t="s">
        <v>1</v>
      </c>
      <c r="N228" s="242" t="s">
        <v>45</v>
      </c>
      <c r="O228" s="90"/>
      <c r="P228" s="243">
        <f>O228*H228</f>
        <v>0</v>
      </c>
      <c r="Q228" s="243">
        <v>0.00035</v>
      </c>
      <c r="R228" s="243">
        <f>Q228*H228</f>
        <v>0.0007</v>
      </c>
      <c r="S228" s="243">
        <v>0</v>
      </c>
      <c r="T228" s="24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45" t="s">
        <v>228</v>
      </c>
      <c r="AT228" s="245" t="s">
        <v>153</v>
      </c>
      <c r="AU228" s="245" t="s">
        <v>89</v>
      </c>
      <c r="AY228" s="16" t="s">
        <v>151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6" t="s">
        <v>21</v>
      </c>
      <c r="BK228" s="246">
        <f>ROUND(I228*H228,2)</f>
        <v>0</v>
      </c>
      <c r="BL228" s="16" t="s">
        <v>228</v>
      </c>
      <c r="BM228" s="245" t="s">
        <v>1817</v>
      </c>
    </row>
    <row r="229" spans="1:65" s="2" customFormat="1" ht="24" customHeight="1">
      <c r="A229" s="37"/>
      <c r="B229" s="38"/>
      <c r="C229" s="234" t="s">
        <v>355</v>
      </c>
      <c r="D229" s="234" t="s">
        <v>153</v>
      </c>
      <c r="E229" s="235" t="s">
        <v>1818</v>
      </c>
      <c r="F229" s="236" t="s">
        <v>1819</v>
      </c>
      <c r="G229" s="237" t="s">
        <v>206</v>
      </c>
      <c r="H229" s="238">
        <v>4.5</v>
      </c>
      <c r="I229" s="239"/>
      <c r="J229" s="240">
        <f>ROUND(I229*H229,2)</f>
        <v>0</v>
      </c>
      <c r="K229" s="236" t="s">
        <v>157</v>
      </c>
      <c r="L229" s="43"/>
      <c r="M229" s="241" t="s">
        <v>1</v>
      </c>
      <c r="N229" s="242" t="s">
        <v>45</v>
      </c>
      <c r="O229" s="90"/>
      <c r="P229" s="243">
        <f>O229*H229</f>
        <v>0</v>
      </c>
      <c r="Q229" s="243">
        <v>0.00223</v>
      </c>
      <c r="R229" s="243">
        <f>Q229*H229</f>
        <v>0.010035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228</v>
      </c>
      <c r="AT229" s="245" t="s">
        <v>153</v>
      </c>
      <c r="AU229" s="245" t="s">
        <v>89</v>
      </c>
      <c r="AY229" s="16" t="s">
        <v>151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21</v>
      </c>
      <c r="BK229" s="246">
        <f>ROUND(I229*H229,2)</f>
        <v>0</v>
      </c>
      <c r="BL229" s="16" t="s">
        <v>228</v>
      </c>
      <c r="BM229" s="245" t="s">
        <v>1820</v>
      </c>
    </row>
    <row r="230" spans="1:51" s="13" customFormat="1" ht="12">
      <c r="A230" s="13"/>
      <c r="B230" s="247"/>
      <c r="C230" s="248"/>
      <c r="D230" s="249" t="s">
        <v>160</v>
      </c>
      <c r="E230" s="250" t="s">
        <v>1</v>
      </c>
      <c r="F230" s="251" t="s">
        <v>1821</v>
      </c>
      <c r="G230" s="248"/>
      <c r="H230" s="252">
        <v>4.5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8" t="s">
        <v>160</v>
      </c>
      <c r="AU230" s="258" t="s">
        <v>89</v>
      </c>
      <c r="AV230" s="13" t="s">
        <v>89</v>
      </c>
      <c r="AW230" s="13" t="s">
        <v>36</v>
      </c>
      <c r="AX230" s="13" t="s">
        <v>21</v>
      </c>
      <c r="AY230" s="258" t="s">
        <v>151</v>
      </c>
    </row>
    <row r="231" spans="1:65" s="2" customFormat="1" ht="24" customHeight="1">
      <c r="A231" s="37"/>
      <c r="B231" s="38"/>
      <c r="C231" s="234" t="s">
        <v>419</v>
      </c>
      <c r="D231" s="234" t="s">
        <v>153</v>
      </c>
      <c r="E231" s="235" t="s">
        <v>1352</v>
      </c>
      <c r="F231" s="236" t="s">
        <v>1822</v>
      </c>
      <c r="G231" s="237" t="s">
        <v>585</v>
      </c>
      <c r="H231" s="238">
        <v>1</v>
      </c>
      <c r="I231" s="239"/>
      <c r="J231" s="240">
        <f>ROUND(I231*H231,2)</f>
        <v>0</v>
      </c>
      <c r="K231" s="236" t="s">
        <v>1</v>
      </c>
      <c r="L231" s="43"/>
      <c r="M231" s="241" t="s">
        <v>1</v>
      </c>
      <c r="N231" s="242" t="s">
        <v>45</v>
      </c>
      <c r="O231" s="90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5" t="s">
        <v>228</v>
      </c>
      <c r="AT231" s="245" t="s">
        <v>153</v>
      </c>
      <c r="AU231" s="245" t="s">
        <v>89</v>
      </c>
      <c r="AY231" s="16" t="s">
        <v>151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6" t="s">
        <v>21</v>
      </c>
      <c r="BK231" s="246">
        <f>ROUND(I231*H231,2)</f>
        <v>0</v>
      </c>
      <c r="BL231" s="16" t="s">
        <v>228</v>
      </c>
      <c r="BM231" s="245" t="s">
        <v>1823</v>
      </c>
    </row>
    <row r="232" spans="1:65" s="2" customFormat="1" ht="24" customHeight="1">
      <c r="A232" s="37"/>
      <c r="B232" s="38"/>
      <c r="C232" s="234" t="s">
        <v>360</v>
      </c>
      <c r="D232" s="234" t="s">
        <v>153</v>
      </c>
      <c r="E232" s="235" t="s">
        <v>1824</v>
      </c>
      <c r="F232" s="236" t="s">
        <v>1825</v>
      </c>
      <c r="G232" s="237" t="s">
        <v>823</v>
      </c>
      <c r="H232" s="280"/>
      <c r="I232" s="239"/>
      <c r="J232" s="240">
        <f>ROUND(I232*H232,2)</f>
        <v>0</v>
      </c>
      <c r="K232" s="236" t="s">
        <v>157</v>
      </c>
      <c r="L232" s="43"/>
      <c r="M232" s="241" t="s">
        <v>1</v>
      </c>
      <c r="N232" s="242" t="s">
        <v>45</v>
      </c>
      <c r="O232" s="90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5" t="s">
        <v>228</v>
      </c>
      <c r="AT232" s="245" t="s">
        <v>153</v>
      </c>
      <c r="AU232" s="245" t="s">
        <v>89</v>
      </c>
      <c r="AY232" s="16" t="s">
        <v>151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6" t="s">
        <v>21</v>
      </c>
      <c r="BK232" s="246">
        <f>ROUND(I232*H232,2)</f>
        <v>0</v>
      </c>
      <c r="BL232" s="16" t="s">
        <v>228</v>
      </c>
      <c r="BM232" s="245" t="s">
        <v>1826</v>
      </c>
    </row>
    <row r="233" spans="1:63" s="12" customFormat="1" ht="22.8" customHeight="1">
      <c r="A233" s="12"/>
      <c r="B233" s="218"/>
      <c r="C233" s="219"/>
      <c r="D233" s="220" t="s">
        <v>79</v>
      </c>
      <c r="E233" s="232" t="s">
        <v>1317</v>
      </c>
      <c r="F233" s="232" t="s">
        <v>1318</v>
      </c>
      <c r="G233" s="219"/>
      <c r="H233" s="219"/>
      <c r="I233" s="222"/>
      <c r="J233" s="233">
        <f>BK233</f>
        <v>0</v>
      </c>
      <c r="K233" s="219"/>
      <c r="L233" s="224"/>
      <c r="M233" s="225"/>
      <c r="N233" s="226"/>
      <c r="O233" s="226"/>
      <c r="P233" s="227">
        <f>SUM(P234:P241)</f>
        <v>0</v>
      </c>
      <c r="Q233" s="226"/>
      <c r="R233" s="227">
        <f>SUM(R234:R241)</f>
        <v>0</v>
      </c>
      <c r="S233" s="226"/>
      <c r="T233" s="228">
        <f>SUM(T234:T241)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9" t="s">
        <v>89</v>
      </c>
      <c r="AT233" s="230" t="s">
        <v>79</v>
      </c>
      <c r="AU233" s="230" t="s">
        <v>21</v>
      </c>
      <c r="AY233" s="229" t="s">
        <v>151</v>
      </c>
      <c r="BK233" s="231">
        <f>SUM(BK234:BK241)</f>
        <v>0</v>
      </c>
    </row>
    <row r="234" spans="1:65" s="2" customFormat="1" ht="16.5" customHeight="1">
      <c r="A234" s="37"/>
      <c r="B234" s="38"/>
      <c r="C234" s="234" t="s">
        <v>366</v>
      </c>
      <c r="D234" s="234" t="s">
        <v>153</v>
      </c>
      <c r="E234" s="235" t="s">
        <v>1320</v>
      </c>
      <c r="F234" s="236" t="s">
        <v>1827</v>
      </c>
      <c r="G234" s="237" t="s">
        <v>358</v>
      </c>
      <c r="H234" s="238">
        <v>16</v>
      </c>
      <c r="I234" s="239"/>
      <c r="J234" s="240">
        <f>ROUND(I234*H234,2)</f>
        <v>0</v>
      </c>
      <c r="K234" s="236" t="s">
        <v>1</v>
      </c>
      <c r="L234" s="43"/>
      <c r="M234" s="241" t="s">
        <v>1</v>
      </c>
      <c r="N234" s="242" t="s">
        <v>45</v>
      </c>
      <c r="O234" s="90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5" t="s">
        <v>228</v>
      </c>
      <c r="AT234" s="245" t="s">
        <v>153</v>
      </c>
      <c r="AU234" s="245" t="s">
        <v>89</v>
      </c>
      <c r="AY234" s="16" t="s">
        <v>151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6" t="s">
        <v>21</v>
      </c>
      <c r="BK234" s="246">
        <f>ROUND(I234*H234,2)</f>
        <v>0</v>
      </c>
      <c r="BL234" s="16" t="s">
        <v>228</v>
      </c>
      <c r="BM234" s="245" t="s">
        <v>1828</v>
      </c>
    </row>
    <row r="235" spans="1:51" s="13" customFormat="1" ht="12">
      <c r="A235" s="13"/>
      <c r="B235" s="247"/>
      <c r="C235" s="248"/>
      <c r="D235" s="249" t="s">
        <v>160</v>
      </c>
      <c r="E235" s="250" t="s">
        <v>1</v>
      </c>
      <c r="F235" s="251" t="s">
        <v>228</v>
      </c>
      <c r="G235" s="248"/>
      <c r="H235" s="252">
        <v>16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8" t="s">
        <v>160</v>
      </c>
      <c r="AU235" s="258" t="s">
        <v>89</v>
      </c>
      <c r="AV235" s="13" t="s">
        <v>89</v>
      </c>
      <c r="AW235" s="13" t="s">
        <v>36</v>
      </c>
      <c r="AX235" s="13" t="s">
        <v>21</v>
      </c>
      <c r="AY235" s="258" t="s">
        <v>151</v>
      </c>
    </row>
    <row r="236" spans="1:65" s="2" customFormat="1" ht="24" customHeight="1">
      <c r="A236" s="37"/>
      <c r="B236" s="38"/>
      <c r="C236" s="234" t="s">
        <v>371</v>
      </c>
      <c r="D236" s="234" t="s">
        <v>153</v>
      </c>
      <c r="E236" s="235" t="s">
        <v>1326</v>
      </c>
      <c r="F236" s="236" t="s">
        <v>1829</v>
      </c>
      <c r="G236" s="237" t="s">
        <v>358</v>
      </c>
      <c r="H236" s="238">
        <v>1</v>
      </c>
      <c r="I236" s="239"/>
      <c r="J236" s="240">
        <f>ROUND(I236*H236,2)</f>
        <v>0</v>
      </c>
      <c r="K236" s="236" t="s">
        <v>1</v>
      </c>
      <c r="L236" s="43"/>
      <c r="M236" s="241" t="s">
        <v>1</v>
      </c>
      <c r="N236" s="242" t="s">
        <v>45</v>
      </c>
      <c r="O236" s="90"/>
      <c r="P236" s="243">
        <f>O236*H236</f>
        <v>0</v>
      </c>
      <c r="Q236" s="243">
        <v>0</v>
      </c>
      <c r="R236" s="243">
        <f>Q236*H236</f>
        <v>0</v>
      </c>
      <c r="S236" s="243">
        <v>0</v>
      </c>
      <c r="T236" s="24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5" t="s">
        <v>228</v>
      </c>
      <c r="AT236" s="245" t="s">
        <v>153</v>
      </c>
      <c r="AU236" s="245" t="s">
        <v>89</v>
      </c>
      <c r="AY236" s="16" t="s">
        <v>151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6" t="s">
        <v>21</v>
      </c>
      <c r="BK236" s="246">
        <f>ROUND(I236*H236,2)</f>
        <v>0</v>
      </c>
      <c r="BL236" s="16" t="s">
        <v>228</v>
      </c>
      <c r="BM236" s="245" t="s">
        <v>1830</v>
      </c>
    </row>
    <row r="237" spans="1:65" s="2" customFormat="1" ht="16.5" customHeight="1">
      <c r="A237" s="37"/>
      <c r="B237" s="38"/>
      <c r="C237" s="234" t="s">
        <v>375</v>
      </c>
      <c r="D237" s="234" t="s">
        <v>153</v>
      </c>
      <c r="E237" s="235" t="s">
        <v>1331</v>
      </c>
      <c r="F237" s="236" t="s">
        <v>1831</v>
      </c>
      <c r="G237" s="237" t="s">
        <v>358</v>
      </c>
      <c r="H237" s="238">
        <v>2</v>
      </c>
      <c r="I237" s="239"/>
      <c r="J237" s="240">
        <f>ROUND(I237*H237,2)</f>
        <v>0</v>
      </c>
      <c r="K237" s="236" t="s">
        <v>1</v>
      </c>
      <c r="L237" s="43"/>
      <c r="M237" s="241" t="s">
        <v>1</v>
      </c>
      <c r="N237" s="242" t="s">
        <v>45</v>
      </c>
      <c r="O237" s="90"/>
      <c r="P237" s="243">
        <f>O237*H237</f>
        <v>0</v>
      </c>
      <c r="Q237" s="243">
        <v>0</v>
      </c>
      <c r="R237" s="243">
        <f>Q237*H237</f>
        <v>0</v>
      </c>
      <c r="S237" s="243">
        <v>0</v>
      </c>
      <c r="T237" s="24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5" t="s">
        <v>228</v>
      </c>
      <c r="AT237" s="245" t="s">
        <v>153</v>
      </c>
      <c r="AU237" s="245" t="s">
        <v>89</v>
      </c>
      <c r="AY237" s="16" t="s">
        <v>151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6" t="s">
        <v>21</v>
      </c>
      <c r="BK237" s="246">
        <f>ROUND(I237*H237,2)</f>
        <v>0</v>
      </c>
      <c r="BL237" s="16" t="s">
        <v>228</v>
      </c>
      <c r="BM237" s="245" t="s">
        <v>1832</v>
      </c>
    </row>
    <row r="238" spans="1:65" s="2" customFormat="1" ht="16.5" customHeight="1">
      <c r="A238" s="37"/>
      <c r="B238" s="38"/>
      <c r="C238" s="234" t="s">
        <v>379</v>
      </c>
      <c r="D238" s="234" t="s">
        <v>153</v>
      </c>
      <c r="E238" s="235" t="s">
        <v>1337</v>
      </c>
      <c r="F238" s="236" t="s">
        <v>1833</v>
      </c>
      <c r="G238" s="237" t="s">
        <v>358</v>
      </c>
      <c r="H238" s="238">
        <v>1</v>
      </c>
      <c r="I238" s="239"/>
      <c r="J238" s="240">
        <f>ROUND(I238*H238,2)</f>
        <v>0</v>
      </c>
      <c r="K238" s="236" t="s">
        <v>1</v>
      </c>
      <c r="L238" s="43"/>
      <c r="M238" s="241" t="s">
        <v>1</v>
      </c>
      <c r="N238" s="242" t="s">
        <v>45</v>
      </c>
      <c r="O238" s="90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5" t="s">
        <v>228</v>
      </c>
      <c r="AT238" s="245" t="s">
        <v>153</v>
      </c>
      <c r="AU238" s="245" t="s">
        <v>89</v>
      </c>
      <c r="AY238" s="16" t="s">
        <v>151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6" t="s">
        <v>21</v>
      </c>
      <c r="BK238" s="246">
        <f>ROUND(I238*H238,2)</f>
        <v>0</v>
      </c>
      <c r="BL238" s="16" t="s">
        <v>228</v>
      </c>
      <c r="BM238" s="245" t="s">
        <v>1834</v>
      </c>
    </row>
    <row r="239" spans="1:65" s="2" customFormat="1" ht="16.5" customHeight="1">
      <c r="A239" s="37"/>
      <c r="B239" s="38"/>
      <c r="C239" s="234" t="s">
        <v>390</v>
      </c>
      <c r="D239" s="234" t="s">
        <v>153</v>
      </c>
      <c r="E239" s="235" t="s">
        <v>1342</v>
      </c>
      <c r="F239" s="236" t="s">
        <v>1835</v>
      </c>
      <c r="G239" s="237" t="s">
        <v>358</v>
      </c>
      <c r="H239" s="238">
        <v>4</v>
      </c>
      <c r="I239" s="239"/>
      <c r="J239" s="240">
        <f>ROUND(I239*H239,2)</f>
        <v>0</v>
      </c>
      <c r="K239" s="236" t="s">
        <v>1</v>
      </c>
      <c r="L239" s="43"/>
      <c r="M239" s="241" t="s">
        <v>1</v>
      </c>
      <c r="N239" s="242" t="s">
        <v>45</v>
      </c>
      <c r="O239" s="90"/>
      <c r="P239" s="243">
        <f>O239*H239</f>
        <v>0</v>
      </c>
      <c r="Q239" s="243">
        <v>0</v>
      </c>
      <c r="R239" s="243">
        <f>Q239*H239</f>
        <v>0</v>
      </c>
      <c r="S239" s="243">
        <v>0</v>
      </c>
      <c r="T239" s="24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45" t="s">
        <v>228</v>
      </c>
      <c r="AT239" s="245" t="s">
        <v>153</v>
      </c>
      <c r="AU239" s="245" t="s">
        <v>89</v>
      </c>
      <c r="AY239" s="16" t="s">
        <v>151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16" t="s">
        <v>21</v>
      </c>
      <c r="BK239" s="246">
        <f>ROUND(I239*H239,2)</f>
        <v>0</v>
      </c>
      <c r="BL239" s="16" t="s">
        <v>228</v>
      </c>
      <c r="BM239" s="245" t="s">
        <v>1836</v>
      </c>
    </row>
    <row r="240" spans="1:65" s="2" customFormat="1" ht="16.5" customHeight="1">
      <c r="A240" s="37"/>
      <c r="B240" s="38"/>
      <c r="C240" s="234" t="s">
        <v>415</v>
      </c>
      <c r="D240" s="234" t="s">
        <v>153</v>
      </c>
      <c r="E240" s="235" t="s">
        <v>1347</v>
      </c>
      <c r="F240" s="236" t="s">
        <v>1837</v>
      </c>
      <c r="G240" s="237" t="s">
        <v>1322</v>
      </c>
      <c r="H240" s="238">
        <v>40</v>
      </c>
      <c r="I240" s="239"/>
      <c r="J240" s="240">
        <f>ROUND(I240*H240,2)</f>
        <v>0</v>
      </c>
      <c r="K240" s="236" t="s">
        <v>1</v>
      </c>
      <c r="L240" s="43"/>
      <c r="M240" s="241" t="s">
        <v>1</v>
      </c>
      <c r="N240" s="242" t="s">
        <v>45</v>
      </c>
      <c r="O240" s="90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5" t="s">
        <v>228</v>
      </c>
      <c r="AT240" s="245" t="s">
        <v>153</v>
      </c>
      <c r="AU240" s="245" t="s">
        <v>89</v>
      </c>
      <c r="AY240" s="16" t="s">
        <v>151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6" t="s">
        <v>21</v>
      </c>
      <c r="BK240" s="246">
        <f>ROUND(I240*H240,2)</f>
        <v>0</v>
      </c>
      <c r="BL240" s="16" t="s">
        <v>228</v>
      </c>
      <c r="BM240" s="245" t="s">
        <v>1838</v>
      </c>
    </row>
    <row r="241" spans="1:65" s="2" customFormat="1" ht="24" customHeight="1">
      <c r="A241" s="37"/>
      <c r="B241" s="38"/>
      <c r="C241" s="234" t="s">
        <v>383</v>
      </c>
      <c r="D241" s="234" t="s">
        <v>153</v>
      </c>
      <c r="E241" s="235" t="s">
        <v>1839</v>
      </c>
      <c r="F241" s="236" t="s">
        <v>1840</v>
      </c>
      <c r="G241" s="237" t="s">
        <v>823</v>
      </c>
      <c r="H241" s="280"/>
      <c r="I241" s="239"/>
      <c r="J241" s="240">
        <f>ROUND(I241*H241,2)</f>
        <v>0</v>
      </c>
      <c r="K241" s="236" t="s">
        <v>157</v>
      </c>
      <c r="L241" s="43"/>
      <c r="M241" s="281" t="s">
        <v>1</v>
      </c>
      <c r="N241" s="282" t="s">
        <v>45</v>
      </c>
      <c r="O241" s="283"/>
      <c r="P241" s="284">
        <f>O241*H241</f>
        <v>0</v>
      </c>
      <c r="Q241" s="284">
        <v>0</v>
      </c>
      <c r="R241" s="284">
        <f>Q241*H241</f>
        <v>0</v>
      </c>
      <c r="S241" s="284">
        <v>0</v>
      </c>
      <c r="T241" s="28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45" t="s">
        <v>228</v>
      </c>
      <c r="AT241" s="245" t="s">
        <v>153</v>
      </c>
      <c r="AU241" s="245" t="s">
        <v>89</v>
      </c>
      <c r="AY241" s="16" t="s">
        <v>151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6" t="s">
        <v>21</v>
      </c>
      <c r="BK241" s="246">
        <f>ROUND(I241*H241,2)</f>
        <v>0</v>
      </c>
      <c r="BL241" s="16" t="s">
        <v>228</v>
      </c>
      <c r="BM241" s="245" t="s">
        <v>1841</v>
      </c>
    </row>
    <row r="242" spans="1:31" s="2" customFormat="1" ht="6.95" customHeight="1">
      <c r="A242" s="37"/>
      <c r="B242" s="65"/>
      <c r="C242" s="66"/>
      <c r="D242" s="66"/>
      <c r="E242" s="66"/>
      <c r="F242" s="66"/>
      <c r="G242" s="66"/>
      <c r="H242" s="66"/>
      <c r="I242" s="182"/>
      <c r="J242" s="66"/>
      <c r="K242" s="66"/>
      <c r="L242" s="43"/>
      <c r="M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</sheetData>
  <sheetProtection password="CC35" sheet="1" objects="1" scenarios="1" formatColumns="0" formatRows="0" autoFilter="0"/>
  <autoFilter ref="C128:K24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MICHÁLEK\Michálek</cp:lastModifiedBy>
  <dcterms:created xsi:type="dcterms:W3CDTF">2019-09-16T11:13:30Z</dcterms:created>
  <dcterms:modified xsi:type="dcterms:W3CDTF">2019-09-16T11:13:35Z</dcterms:modified>
  <cp:category/>
  <cp:version/>
  <cp:contentType/>
  <cp:contentStatus/>
</cp:coreProperties>
</file>