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R:\01_Projekty_EU_CR\03_verejne_zakazky\IROP_2.1_Trass_Kostelec2\04_vybaveni\nabytek\Kostelec_II_vybaveni_nabytek_II\01_priprava\2019_08_12_ZD\"/>
    </mc:Choice>
  </mc:AlternateContent>
  <xr:revisionPtr revIDLastSave="0" documentId="13_ncr:1_{74E43118-BFB4-4C88-B89E-BA4F3A1EC04D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01 - Nábytek" sheetId="2" r:id="rId2"/>
    <sheet name="02 - Atypický nábytek" sheetId="3" r:id="rId3"/>
    <sheet name="Pokyny pro vyplnění" sheetId="4" r:id="rId4"/>
  </sheets>
  <definedNames>
    <definedName name="_xlnm._FilterDatabase" localSheetId="1" hidden="1">'01 - Nábytek'!$C$76:$K$230</definedName>
    <definedName name="_xlnm._FilterDatabase" localSheetId="2" hidden="1">'02 - Atypický nábytek'!$C$76:$K$102</definedName>
    <definedName name="_xlnm.Print_Titles" localSheetId="1">'01 - Nábytek'!$76:$76</definedName>
    <definedName name="_xlnm.Print_Titles" localSheetId="2">'02 - Atypický nábytek'!$76:$76</definedName>
    <definedName name="_xlnm.Print_Titles" localSheetId="0">'Rekapitulace stavby'!$49:$49</definedName>
    <definedName name="_xlnm.Print_Area" localSheetId="1">'01 - Nábytek'!$C$4:$J$36,'01 - Nábytek'!$C$42:$J$58,'01 - Nábytek'!$C$64:$K$230</definedName>
    <definedName name="_xlnm.Print_Area" localSheetId="2">'02 - Atypický nábytek'!$C$4:$J$36,'02 - Atypický nábytek'!$C$42:$J$58,'02 - Atypický nábytek'!$C$64:$K$102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Y53" i="1" l="1"/>
  <c r="AX53" i="1"/>
  <c r="BI99" i="3"/>
  <c r="BH99" i="3"/>
  <c r="BG99" i="3"/>
  <c r="BF99" i="3"/>
  <c r="T99" i="3"/>
  <c r="R99" i="3"/>
  <c r="P99" i="3"/>
  <c r="BK99" i="3"/>
  <c r="J99" i="3"/>
  <c r="BE99" i="3" s="1"/>
  <c r="BI95" i="3"/>
  <c r="BH95" i="3"/>
  <c r="BG95" i="3"/>
  <c r="BF95" i="3"/>
  <c r="T95" i="3"/>
  <c r="R95" i="3"/>
  <c r="P95" i="3"/>
  <c r="BK95" i="3"/>
  <c r="J95" i="3"/>
  <c r="BE95" i="3" s="1"/>
  <c r="BI91" i="3"/>
  <c r="BH91" i="3"/>
  <c r="BG91" i="3"/>
  <c r="BF91" i="3"/>
  <c r="T91" i="3"/>
  <c r="R91" i="3"/>
  <c r="P91" i="3"/>
  <c r="BK91" i="3"/>
  <c r="J91" i="3"/>
  <c r="BE91" i="3" s="1"/>
  <c r="BI87" i="3"/>
  <c r="BH87" i="3"/>
  <c r="BG87" i="3"/>
  <c r="BF87" i="3"/>
  <c r="BE87" i="3"/>
  <c r="T87" i="3"/>
  <c r="R87" i="3"/>
  <c r="P87" i="3"/>
  <c r="BK87" i="3"/>
  <c r="J87" i="3"/>
  <c r="BI83" i="3"/>
  <c r="BH83" i="3"/>
  <c r="F33" i="3" s="1"/>
  <c r="BC53" i="1" s="1"/>
  <c r="BG83" i="3"/>
  <c r="BF83" i="3"/>
  <c r="T83" i="3"/>
  <c r="R83" i="3"/>
  <c r="P83" i="3"/>
  <c r="BK83" i="3"/>
  <c r="J83" i="3"/>
  <c r="BE83" i="3" s="1"/>
  <c r="BI79" i="3"/>
  <c r="F34" i="3" s="1"/>
  <c r="BD53" i="1" s="1"/>
  <c r="BH79" i="3"/>
  <c r="BG79" i="3"/>
  <c r="BF79" i="3"/>
  <c r="BE79" i="3"/>
  <c r="T79" i="3"/>
  <c r="R79" i="3"/>
  <c r="P79" i="3"/>
  <c r="BK79" i="3"/>
  <c r="BK78" i="3" s="1"/>
  <c r="J79" i="3"/>
  <c r="F71" i="3"/>
  <c r="E69" i="3"/>
  <c r="F49" i="3"/>
  <c r="E47" i="3"/>
  <c r="J21" i="3"/>
  <c r="E21" i="3"/>
  <c r="J73" i="3" s="1"/>
  <c r="J20" i="3"/>
  <c r="J18" i="3"/>
  <c r="E18" i="3"/>
  <c r="F52" i="3" s="1"/>
  <c r="J17" i="3"/>
  <c r="J15" i="3"/>
  <c r="E15" i="3"/>
  <c r="F73" i="3" s="1"/>
  <c r="J14" i="3"/>
  <c r="J12" i="3"/>
  <c r="J49" i="3" s="1"/>
  <c r="E7" i="3"/>
  <c r="E45" i="3" s="1"/>
  <c r="AY52" i="1"/>
  <c r="AX52" i="1"/>
  <c r="BI227" i="2"/>
  <c r="BH227" i="2"/>
  <c r="BG227" i="2"/>
  <c r="BF227" i="2"/>
  <c r="T227" i="2"/>
  <c r="R227" i="2"/>
  <c r="P227" i="2"/>
  <c r="BK227" i="2"/>
  <c r="J227" i="2"/>
  <c r="BE227" i="2" s="1"/>
  <c r="BI223" i="2"/>
  <c r="BH223" i="2"/>
  <c r="BG223" i="2"/>
  <c r="BF223" i="2"/>
  <c r="T223" i="2"/>
  <c r="R223" i="2"/>
  <c r="P223" i="2"/>
  <c r="BK223" i="2"/>
  <c r="J223" i="2"/>
  <c r="BE223" i="2" s="1"/>
  <c r="BI219" i="2"/>
  <c r="BH219" i="2"/>
  <c r="BG219" i="2"/>
  <c r="BF219" i="2"/>
  <c r="T219" i="2"/>
  <c r="R219" i="2"/>
  <c r="P219" i="2"/>
  <c r="BK219" i="2"/>
  <c r="J219" i="2"/>
  <c r="BE219" i="2" s="1"/>
  <c r="BI215" i="2"/>
  <c r="BH215" i="2"/>
  <c r="BG215" i="2"/>
  <c r="BF215" i="2"/>
  <c r="T215" i="2"/>
  <c r="R215" i="2"/>
  <c r="P215" i="2"/>
  <c r="BK215" i="2"/>
  <c r="J215" i="2"/>
  <c r="BE215" i="2" s="1"/>
  <c r="BI211" i="2"/>
  <c r="BH211" i="2"/>
  <c r="BG211" i="2"/>
  <c r="BF211" i="2"/>
  <c r="BE211" i="2"/>
  <c r="T211" i="2"/>
  <c r="R211" i="2"/>
  <c r="P211" i="2"/>
  <c r="BK211" i="2"/>
  <c r="J211" i="2"/>
  <c r="BI207" i="2"/>
  <c r="BH207" i="2"/>
  <c r="BG207" i="2"/>
  <c r="BF207" i="2"/>
  <c r="T207" i="2"/>
  <c r="R207" i="2"/>
  <c r="P207" i="2"/>
  <c r="BK207" i="2"/>
  <c r="J207" i="2"/>
  <c r="BE207" i="2" s="1"/>
  <c r="BI203" i="2"/>
  <c r="BH203" i="2"/>
  <c r="BG203" i="2"/>
  <c r="BF203" i="2"/>
  <c r="T203" i="2"/>
  <c r="R203" i="2"/>
  <c r="P203" i="2"/>
  <c r="BK203" i="2"/>
  <c r="J203" i="2"/>
  <c r="BE203" i="2" s="1"/>
  <c r="BI199" i="2"/>
  <c r="BH199" i="2"/>
  <c r="BG199" i="2"/>
  <c r="BF199" i="2"/>
  <c r="T199" i="2"/>
  <c r="R199" i="2"/>
  <c r="P199" i="2"/>
  <c r="BK199" i="2"/>
  <c r="J199" i="2"/>
  <c r="BE199" i="2" s="1"/>
  <c r="BI195" i="2"/>
  <c r="BH195" i="2"/>
  <c r="BG195" i="2"/>
  <c r="BF195" i="2"/>
  <c r="T195" i="2"/>
  <c r="R195" i="2"/>
  <c r="P195" i="2"/>
  <c r="BK195" i="2"/>
  <c r="J195" i="2"/>
  <c r="BE195" i="2" s="1"/>
  <c r="BI191" i="2"/>
  <c r="BH191" i="2"/>
  <c r="BG191" i="2"/>
  <c r="BF191" i="2"/>
  <c r="T191" i="2"/>
  <c r="R191" i="2"/>
  <c r="P191" i="2"/>
  <c r="BK191" i="2"/>
  <c r="J191" i="2"/>
  <c r="BE191" i="2" s="1"/>
  <c r="BI187" i="2"/>
  <c r="BH187" i="2"/>
  <c r="BG187" i="2"/>
  <c r="BF187" i="2"/>
  <c r="T187" i="2"/>
  <c r="R187" i="2"/>
  <c r="P187" i="2"/>
  <c r="BK187" i="2"/>
  <c r="J187" i="2"/>
  <c r="BE187" i="2" s="1"/>
  <c r="BI183" i="2"/>
  <c r="BH183" i="2"/>
  <c r="BG183" i="2"/>
  <c r="BF183" i="2"/>
  <c r="T183" i="2"/>
  <c r="R183" i="2"/>
  <c r="P183" i="2"/>
  <c r="BK183" i="2"/>
  <c r="J183" i="2"/>
  <c r="BE183" i="2" s="1"/>
  <c r="BI179" i="2"/>
  <c r="BH179" i="2"/>
  <c r="BG179" i="2"/>
  <c r="BF179" i="2"/>
  <c r="BE179" i="2"/>
  <c r="T179" i="2"/>
  <c r="R179" i="2"/>
  <c r="P179" i="2"/>
  <c r="BK179" i="2"/>
  <c r="J179" i="2"/>
  <c r="BI175" i="2"/>
  <c r="BH175" i="2"/>
  <c r="BG175" i="2"/>
  <c r="BF175" i="2"/>
  <c r="T175" i="2"/>
  <c r="R175" i="2"/>
  <c r="P175" i="2"/>
  <c r="BK175" i="2"/>
  <c r="J175" i="2"/>
  <c r="BE175" i="2" s="1"/>
  <c r="BI171" i="2"/>
  <c r="BH171" i="2"/>
  <c r="BG171" i="2"/>
  <c r="BF171" i="2"/>
  <c r="T171" i="2"/>
  <c r="R171" i="2"/>
  <c r="P171" i="2"/>
  <c r="BK171" i="2"/>
  <c r="J171" i="2"/>
  <c r="BE171" i="2" s="1"/>
  <c r="BI167" i="2"/>
  <c r="BH167" i="2"/>
  <c r="BG167" i="2"/>
  <c r="BF167" i="2"/>
  <c r="T167" i="2"/>
  <c r="R167" i="2"/>
  <c r="P167" i="2"/>
  <c r="BK167" i="2"/>
  <c r="J167" i="2"/>
  <c r="BE167" i="2" s="1"/>
  <c r="BI163" i="2"/>
  <c r="BH163" i="2"/>
  <c r="BG163" i="2"/>
  <c r="BF163" i="2"/>
  <c r="T163" i="2"/>
  <c r="R163" i="2"/>
  <c r="P163" i="2"/>
  <c r="BK163" i="2"/>
  <c r="J163" i="2"/>
  <c r="BE163" i="2" s="1"/>
  <c r="BI159" i="2"/>
  <c r="BH159" i="2"/>
  <c r="BG159" i="2"/>
  <c r="BF159" i="2"/>
  <c r="T159" i="2"/>
  <c r="R159" i="2"/>
  <c r="P159" i="2"/>
  <c r="BK159" i="2"/>
  <c r="J159" i="2"/>
  <c r="BE159" i="2" s="1"/>
  <c r="BI155" i="2"/>
  <c r="BH155" i="2"/>
  <c r="BG155" i="2"/>
  <c r="BF155" i="2"/>
  <c r="T155" i="2"/>
  <c r="R155" i="2"/>
  <c r="P155" i="2"/>
  <c r="BK155" i="2"/>
  <c r="J155" i="2"/>
  <c r="BE155" i="2" s="1"/>
  <c r="BI151" i="2"/>
  <c r="BH151" i="2"/>
  <c r="BG151" i="2"/>
  <c r="BF151" i="2"/>
  <c r="T151" i="2"/>
  <c r="R151" i="2"/>
  <c r="P151" i="2"/>
  <c r="BK151" i="2"/>
  <c r="J151" i="2"/>
  <c r="BE151" i="2" s="1"/>
  <c r="BI147" i="2"/>
  <c r="BH147" i="2"/>
  <c r="BG147" i="2"/>
  <c r="BF147" i="2"/>
  <c r="BE147" i="2"/>
  <c r="T147" i="2"/>
  <c r="R147" i="2"/>
  <c r="P147" i="2"/>
  <c r="BK147" i="2"/>
  <c r="J147" i="2"/>
  <c r="BI143" i="2"/>
  <c r="BH143" i="2"/>
  <c r="BG143" i="2"/>
  <c r="BF143" i="2"/>
  <c r="T143" i="2"/>
  <c r="R143" i="2"/>
  <c r="P143" i="2"/>
  <c r="BK143" i="2"/>
  <c r="J143" i="2"/>
  <c r="BE143" i="2" s="1"/>
  <c r="BI139" i="2"/>
  <c r="BH139" i="2"/>
  <c r="BG139" i="2"/>
  <c r="BF139" i="2"/>
  <c r="T139" i="2"/>
  <c r="R139" i="2"/>
  <c r="P139" i="2"/>
  <c r="BK139" i="2"/>
  <c r="J139" i="2"/>
  <c r="BE139" i="2" s="1"/>
  <c r="BI135" i="2"/>
  <c r="BH135" i="2"/>
  <c r="BG135" i="2"/>
  <c r="BF135" i="2"/>
  <c r="T135" i="2"/>
  <c r="R135" i="2"/>
  <c r="P135" i="2"/>
  <c r="BK135" i="2"/>
  <c r="J135" i="2"/>
  <c r="BE135" i="2" s="1"/>
  <c r="BI131" i="2"/>
  <c r="BH131" i="2"/>
  <c r="BG131" i="2"/>
  <c r="BF131" i="2"/>
  <c r="T131" i="2"/>
  <c r="R131" i="2"/>
  <c r="P131" i="2"/>
  <c r="BK131" i="2"/>
  <c r="J131" i="2"/>
  <c r="BE131" i="2" s="1"/>
  <c r="BI127" i="2"/>
  <c r="BH127" i="2"/>
  <c r="BG127" i="2"/>
  <c r="BF127" i="2"/>
  <c r="T127" i="2"/>
  <c r="R127" i="2"/>
  <c r="P127" i="2"/>
  <c r="BK127" i="2"/>
  <c r="J127" i="2"/>
  <c r="BE127" i="2" s="1"/>
  <c r="BI123" i="2"/>
  <c r="BH123" i="2"/>
  <c r="BG123" i="2"/>
  <c r="BF123" i="2"/>
  <c r="T123" i="2"/>
  <c r="R123" i="2"/>
  <c r="P123" i="2"/>
  <c r="BK123" i="2"/>
  <c r="J123" i="2"/>
  <c r="BE123" i="2" s="1"/>
  <c r="BI119" i="2"/>
  <c r="BH119" i="2"/>
  <c r="BG119" i="2"/>
  <c r="BF119" i="2"/>
  <c r="T119" i="2"/>
  <c r="R119" i="2"/>
  <c r="P119" i="2"/>
  <c r="BK119" i="2"/>
  <c r="J119" i="2"/>
  <c r="BE119" i="2" s="1"/>
  <c r="BI115" i="2"/>
  <c r="BH115" i="2"/>
  <c r="BG115" i="2"/>
  <c r="BF115" i="2"/>
  <c r="BE115" i="2"/>
  <c r="T115" i="2"/>
  <c r="R115" i="2"/>
  <c r="P115" i="2"/>
  <c r="BK115" i="2"/>
  <c r="J115" i="2"/>
  <c r="BI111" i="2"/>
  <c r="BH111" i="2"/>
  <c r="BG111" i="2"/>
  <c r="BF111" i="2"/>
  <c r="T111" i="2"/>
  <c r="R111" i="2"/>
  <c r="P111" i="2"/>
  <c r="BK111" i="2"/>
  <c r="J111" i="2"/>
  <c r="BE111" i="2" s="1"/>
  <c r="BI107" i="2"/>
  <c r="BH107" i="2"/>
  <c r="BG107" i="2"/>
  <c r="BF107" i="2"/>
  <c r="T107" i="2"/>
  <c r="R107" i="2"/>
  <c r="P107" i="2"/>
  <c r="BK107" i="2"/>
  <c r="J107" i="2"/>
  <c r="BE107" i="2" s="1"/>
  <c r="BI103" i="2"/>
  <c r="BH103" i="2"/>
  <c r="BG103" i="2"/>
  <c r="BF103" i="2"/>
  <c r="T103" i="2"/>
  <c r="R103" i="2"/>
  <c r="P103" i="2"/>
  <c r="BK103" i="2"/>
  <c r="J103" i="2"/>
  <c r="BE103" i="2" s="1"/>
  <c r="BI99" i="2"/>
  <c r="BH99" i="2"/>
  <c r="BG99" i="2"/>
  <c r="BF99" i="2"/>
  <c r="T99" i="2"/>
  <c r="R99" i="2"/>
  <c r="P99" i="2"/>
  <c r="BK99" i="2"/>
  <c r="J99" i="2"/>
  <c r="BE99" i="2" s="1"/>
  <c r="BI95" i="2"/>
  <c r="BH95" i="2"/>
  <c r="BG95" i="2"/>
  <c r="BF95" i="2"/>
  <c r="T95" i="2"/>
  <c r="R95" i="2"/>
  <c r="P95" i="2"/>
  <c r="BK95" i="2"/>
  <c r="J95" i="2"/>
  <c r="BE95" i="2" s="1"/>
  <c r="BI91" i="2"/>
  <c r="BH91" i="2"/>
  <c r="BG91" i="2"/>
  <c r="BF91" i="2"/>
  <c r="T91" i="2"/>
  <c r="R91" i="2"/>
  <c r="P91" i="2"/>
  <c r="BK91" i="2"/>
  <c r="J91" i="2"/>
  <c r="BE91" i="2" s="1"/>
  <c r="BI87" i="2"/>
  <c r="BH87" i="2"/>
  <c r="BG87" i="2"/>
  <c r="BF87" i="2"/>
  <c r="T87" i="2"/>
  <c r="R87" i="2"/>
  <c r="P87" i="2"/>
  <c r="BK87" i="2"/>
  <c r="J87" i="2"/>
  <c r="BE87" i="2" s="1"/>
  <c r="BI83" i="2"/>
  <c r="BH83" i="2"/>
  <c r="BG83" i="2"/>
  <c r="BF83" i="2"/>
  <c r="BE83" i="2"/>
  <c r="T83" i="2"/>
  <c r="R83" i="2"/>
  <c r="P83" i="2"/>
  <c r="BK83" i="2"/>
  <c r="J83" i="2"/>
  <c r="BI79" i="2"/>
  <c r="BH79" i="2"/>
  <c r="BG79" i="2"/>
  <c r="F32" i="2" s="1"/>
  <c r="BB52" i="1" s="1"/>
  <c r="BF79" i="2"/>
  <c r="T79" i="2"/>
  <c r="R79" i="2"/>
  <c r="P79" i="2"/>
  <c r="P78" i="2" s="1"/>
  <c r="P77" i="2" s="1"/>
  <c r="AU52" i="1" s="1"/>
  <c r="BK79" i="2"/>
  <c r="J79" i="2"/>
  <c r="BE79" i="2" s="1"/>
  <c r="F71" i="2"/>
  <c r="E69" i="2"/>
  <c r="E67" i="2"/>
  <c r="F49" i="2"/>
  <c r="E47" i="2"/>
  <c r="J21" i="2"/>
  <c r="E21" i="2"/>
  <c r="J51" i="2" s="1"/>
  <c r="J20" i="2"/>
  <c r="J18" i="2"/>
  <c r="E18" i="2"/>
  <c r="F74" i="2" s="1"/>
  <c r="J17" i="2"/>
  <c r="J15" i="2"/>
  <c r="E15" i="2"/>
  <c r="F73" i="2" s="1"/>
  <c r="J14" i="2"/>
  <c r="J12" i="2"/>
  <c r="J71" i="2" s="1"/>
  <c r="E7" i="2"/>
  <c r="E45" i="2" s="1"/>
  <c r="AS51" i="1"/>
  <c r="L47" i="1"/>
  <c r="AM46" i="1"/>
  <c r="L46" i="1"/>
  <c r="AM44" i="1"/>
  <c r="L44" i="1"/>
  <c r="L42" i="1"/>
  <c r="L41" i="1"/>
  <c r="F51" i="3" l="1"/>
  <c r="P78" i="3"/>
  <c r="P77" i="3" s="1"/>
  <c r="AU53" i="1" s="1"/>
  <c r="AU51" i="1" s="1"/>
  <c r="F31" i="3"/>
  <c r="BA53" i="1" s="1"/>
  <c r="T78" i="3"/>
  <c r="T77" i="3" s="1"/>
  <c r="J49" i="2"/>
  <c r="BB51" i="1"/>
  <c r="J73" i="2"/>
  <c r="R78" i="2"/>
  <c r="R77" i="2" s="1"/>
  <c r="F33" i="2"/>
  <c r="BC52" i="1" s="1"/>
  <c r="BC51" i="1" s="1"/>
  <c r="W29" i="1" s="1"/>
  <c r="T78" i="2"/>
  <c r="T77" i="2" s="1"/>
  <c r="F34" i="2"/>
  <c r="BD52" i="1" s="1"/>
  <c r="BD51" i="1" s="1"/>
  <c r="W30" i="1" s="1"/>
  <c r="BK78" i="2"/>
  <c r="F31" i="2"/>
  <c r="BA52" i="1" s="1"/>
  <c r="J31" i="2"/>
  <c r="AW52" i="1" s="1"/>
  <c r="F74" i="3"/>
  <c r="R78" i="3"/>
  <c r="R77" i="3" s="1"/>
  <c r="F32" i="3"/>
  <c r="BB53" i="1" s="1"/>
  <c r="W28" i="1"/>
  <c r="AX51" i="1"/>
  <c r="AY51" i="1"/>
  <c r="BK77" i="3"/>
  <c r="J77" i="3" s="1"/>
  <c r="J78" i="3"/>
  <c r="J57" i="3" s="1"/>
  <c r="J30" i="2"/>
  <c r="AV52" i="1" s="1"/>
  <c r="F30" i="2"/>
  <c r="AZ52" i="1" s="1"/>
  <c r="J30" i="3"/>
  <c r="AV53" i="1" s="1"/>
  <c r="J78" i="2"/>
  <c r="J57" i="2" s="1"/>
  <c r="BK77" i="2"/>
  <c r="J77" i="2" s="1"/>
  <c r="F52" i="2"/>
  <c r="J71" i="3"/>
  <c r="J31" i="3"/>
  <c r="AW53" i="1" s="1"/>
  <c r="F51" i="2"/>
  <c r="E67" i="3"/>
  <c r="F30" i="3"/>
  <c r="AZ53" i="1" s="1"/>
  <c r="J51" i="3"/>
  <c r="BA51" i="1" l="1"/>
  <c r="AT52" i="1"/>
  <c r="J56" i="2"/>
  <c r="J27" i="2"/>
  <c r="AT53" i="1"/>
  <c r="AZ51" i="1"/>
  <c r="J56" i="3"/>
  <c r="J27" i="3"/>
  <c r="W27" i="1" l="1"/>
  <c r="AW51" i="1"/>
  <c r="AK27" i="1" s="1"/>
  <c r="AG53" i="1"/>
  <c r="AN53" i="1" s="1"/>
  <c r="J36" i="3"/>
  <c r="J36" i="2"/>
  <c r="AG52" i="1"/>
  <c r="W26" i="1"/>
  <c r="AV51" i="1"/>
  <c r="AT51" i="1" l="1"/>
  <c r="AK26" i="1"/>
  <c r="AN52" i="1"/>
  <c r="AG51" i="1"/>
  <c r="AK23" i="1" l="1"/>
  <c r="AK32" i="1" s="1"/>
  <c r="AN51" i="1"/>
</calcChain>
</file>

<file path=xl/sharedStrings.xml><?xml version="1.0" encoding="utf-8"?>
<sst xmlns="http://schemas.openxmlformats.org/spreadsheetml/2006/main" count="2269" uniqueCount="549">
  <si>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</si>
  <si>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</si>
  <si>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</si>
  <si>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</si>
  <si>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</si>
  <si>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</si>
  <si>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</si>
  <si>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{6c420d24-acaa-4d04-b5b3-f574a41289c4}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</si>
  <si>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</si>
  <si>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</si>
  <si>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</si>
  <si>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</si>
  <si>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</si>
  <si>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</si>
  <si>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</si>
  <si>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</si>
  <si>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16028_03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</si>
  <si>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</si>
  <si>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</si>
  <si>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Transformace ÚSP pro mládež Kvasiny – výstavba v lokalitě Kostelec nad Orlicí 2 - Nábytek</t>
  </si>
  <si>
    <t>KSO:</t>
  </si>
  <si>
    <t/>
  </si>
  <si>
    <t>CC-CZ:</t>
  </si>
  <si>
    <t>Místo:</t>
  </si>
  <si>
    <t xml:space="preserve"> </t>
  </si>
  <si>
    <t>Datum:</t>
  </si>
  <si>
    <t>11. 5. 2017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</si>
  <si>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</si>
  <si>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</si>
  <si>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</si>
  <si>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</si>
  <si>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</si>
  <si>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</si>
  <si>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</si>
  <si>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</si>
  <si>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Poznámka pro ocenění:_x000D_
- v popisu jsou specifikovány minimální rozměry _x000D_
- všechny rozměry jsou cca s max. navýšením + 10% z výměry_x000D_
- u některých rozměrů je potřeba počítat se zaměřením na stavbě dle skutečnosti_x000D_
- všechny laminované výrobky budou opatřeny s vysoce odolnými ABS hranami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</si>
  <si>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</si>
  <si>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</si>
  <si>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</si>
  <si>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</si>
  <si>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</si>
  <si>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</si>
  <si>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</si>
  <si>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</si>
  <si>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</si>
  <si>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</si>
  <si>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</si>
  <si>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</si>
  <si>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</si>
  <si>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</si>
  <si>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</si>
  <si>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</si>
  <si>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</si>
  <si>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</si>
  <si>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</si>
  <si>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</si>
  <si>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</si>
  <si>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</si>
  <si>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</si>
  <si>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</si>
  <si>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</si>
  <si>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</si>
  <si>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</si>
  <si>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</si>
  <si>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</si>
  <si>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</si>
  <si>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</si>
  <si>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</si>
  <si>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</si>
  <si>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</si>
  <si>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</si>
  <si>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</si>
  <si>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</si>
  <si>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</si>
  <si>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</si>
  <si>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</si>
  <si>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Nábytek</t>
  </si>
  <si>
    <t>STA</t>
  </si>
  <si>
    <t>1</t>
  </si>
  <si>
    <t>{ddb8fd7e-7f87-47aa-9123-86c21f3045fa}</t>
  </si>
  <si>
    <t>2</t>
  </si>
  <si>
    <t>02</t>
  </si>
  <si>
    <t>Atypický nábytek</t>
  </si>
  <si>
    <t>{28a502b9-bb25-4acc-8631-89899a74331b}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</si>
  <si>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</si>
  <si>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</si>
  <si>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</si>
  <si>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</si>
  <si>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</si>
  <si>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</si>
  <si>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</si>
  <si>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Nábytek</t>
  </si>
  <si>
    <t>REKAPITULACE ČLENĚNÍ SOUPISU PRACÍ</t>
  </si>
  <si>
    <t>Kód dílu - Popis</t>
  </si>
  <si>
    <t>Cena celkem [CZK]</t>
  </si>
  <si>
    <t>Náklady soupisu celkem</t>
  </si>
  <si>
    <t>-1</t>
  </si>
  <si>
    <t>76601 - Nábytek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</si>
  <si>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</si>
  <si>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</si>
  <si>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</si>
  <si>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</si>
  <si>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</si>
  <si>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</si>
  <si>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</si>
  <si>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</si>
  <si>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</si>
  <si>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</si>
  <si>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</si>
  <si>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</si>
  <si>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</si>
  <si>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</si>
  <si>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76601</t>
  </si>
  <si>
    <t>ROZPOCET</t>
  </si>
  <si>
    <t>K</t>
  </si>
  <si>
    <t>R766N01</t>
  </si>
  <si>
    <t>Lavice s botníkem N01 - spec ve výpisu nábytku</t>
  </si>
  <si>
    <t>kus</t>
  </si>
  <si>
    <t>16</t>
  </si>
  <si>
    <t>-1914175747</t>
  </si>
  <si>
    <t>PP</t>
  </si>
  <si>
    <t>Lavice s botníkem cca 1200x450x500mm N01 - spec ve výpisu nábytku</t>
  </si>
  <si>
    <t>P</t>
  </si>
  <si>
    <t xml:space="preserve">Poznámka k položce:
LAMINO, OTEVÍRAVÁ DVÍŘKA S TICHÝM DOJEZDEM, 1 POLICE VÝŠKOVĚ STAVITELNÁ, NOHY, KOVOVÉ ÚCHYTY
KORPUS - BARVA BÍLÁ, DVEŘE - DEKOR SVĚTLÝ DUB, POLICE - DEKOR SVĚTLÝ DUB, HRANY LAMINO - ABS, BAREVNÉ ŘEŠENÍ NUTNO SCHVÁLIT INVESTOREM
</t>
  </si>
  <si>
    <t>VV</t>
  </si>
  <si>
    <t>R766N02</t>
  </si>
  <si>
    <t>Pracovní stůl N02 - spec ve výpisu nábytku</t>
  </si>
  <si>
    <t>1861716377</t>
  </si>
  <si>
    <t>Pracovní stůl cca 700x1700x750 mm N02 - spec ve výpisu nábytku</t>
  </si>
  <si>
    <t xml:space="preserve">Poznámka k položce:
DESKA LAMINO TL. 36 mm, NOHY MASIV - DUB
DEKOR DŘEVA DUB/BUK/OŘECH, BÍLÁ, PODNOŽ BÍLÁ/ČERNÁ/DUB, HRANY LAMINO - ABS, BAREVNÉ ŘEŠENÍ NUTNO SCHVÁLIT INVESTOREM
</t>
  </si>
  <si>
    <t>3</t>
  </si>
  <si>
    <t>R766N03</t>
  </si>
  <si>
    <t>Kancelářská židle N03 - spec ve výpisu nábytku</t>
  </si>
  <si>
    <t>-1542254485</t>
  </si>
  <si>
    <t>Kancelářská židle cca 620x590x1190mm N03 - spec ve výpisu nábytku</t>
  </si>
  <si>
    <t xml:space="preserve">Poznámka k položce:
NOSNOST CCA DO 150 KG, ČALOUNĚNÝ SEDÁK, VYSOKÉ OPĚRADLO, VÝŠKOVĚ STAVITELNÁ vč.PODRUČEK S MĚKKOU DOTYK. PLOCHOU, NASTAVENÍ PROTITLAKU  A SKLONU OPĚRADLA, POGUM. KOLEČKA, 3D PODHLAVNÍK, š. SEDÁKU CCA MIN. 490 mm
BARVA ČALOUNĚNÍ - MODRÁ/ŽLUTÁ/ORANŽOVÁ/ZELENÁ, ČERNÝ KŘÍŽ, DLE VÝBĚRU INVESTORA
</t>
  </si>
  <si>
    <t>7</t>
  </si>
  <si>
    <t>4</t>
  </si>
  <si>
    <t>R766N04</t>
  </si>
  <si>
    <t>Kancelářský kontejner N04 - spec ve výpisu nábytku</t>
  </si>
  <si>
    <t>-1723603025</t>
  </si>
  <si>
    <t>Kancelářský kontejner cca 400x600x600mm N04 - spec ve výpisu nábytku</t>
  </si>
  <si>
    <t xml:space="preserve">Poznámka k položce:
LAMINO, 4 UZAMYKATELNÉ ZÁSUVKY S TICHÝM DOJEZDEM, KOVOVÉ ÚCHYTY, KOVOVÉ VÝSUVY, POGUMOVANÁ KOLEČKA
KORPUS - DEKOR DUB, ZÁSUVKY - BARVY BÍLÁ, HRANY LAMINO - ABS, BAREVNÉ ŘEŠENÍ NUTNO SCHVÁLIT INVESOREM
</t>
  </si>
  <si>
    <t>5</t>
  </si>
  <si>
    <t>R766N05</t>
  </si>
  <si>
    <t>Policová skříň N05 - spec ve výpisu nábytku</t>
  </si>
  <si>
    <t>1999465098</t>
  </si>
  <si>
    <t>Policová skříň cca 1100x400x2500mm N05 - spec ve výpisu nábytku</t>
  </si>
  <si>
    <t xml:space="preserve">Poznámka k položce:
DVOUKŘÍDLÁ SKŘÍŇ v. 2000 mm, LAMINO, POLICE  6 KS NASTAVITELNÉ, SOKL, KOVOVÉ UCHYTY MAT, PANTY S VESTAVĚNÝMI TLUMIČI, HORNÍ NÁSTAVEC v. CCA 500 mm
KORPUS - DEKOR DUB, DVEŘE - BARVA BÍLÁ MAT, POLICE - DEKOR DUB, HRANY LAMINO - ABS, BAREVNÉ ŘEŠENÍ NUTNO SCHVÁLIT INVESTOREM
</t>
  </si>
  <si>
    <t>6</t>
  </si>
  <si>
    <t>R766N06</t>
  </si>
  <si>
    <t>Šatní skříň N06 - spec ve výpisu nábytku</t>
  </si>
  <si>
    <t>1363827468</t>
  </si>
  <si>
    <t>Šatní skříň cca 1000x600x2000mm N06 - spec ve výpisu nábytku</t>
  </si>
  <si>
    <t xml:space="preserve">Poznámka k položce:
DVOUKŘÍDLÁ SKŘÍŇ, LAMINO, POLICE  3 KS NASTAVITELNÉ, ŠATNÍ TYČ NASTAVITELNÁ,  SOKL, KOVOVÉ UCHYTY MAT, PANTY S VESTAVĚNÝMI TLUMIČI, UZAMYKATELNÁ
KORPUS - DEKOR DUB, DVEŘE - BARVA BÍLÁ MAT, POLICE - DEKOR DUB, HRANY LAMINO - ABS, BAREVNÉ ŘEŠENÍ NUTNO SCHVÁLIT INVESTOREM
</t>
  </si>
  <si>
    <t>R766N07</t>
  </si>
  <si>
    <t>Šatní skříň policová N07 - spec ve výpisu nábytku</t>
  </si>
  <si>
    <t>-1269138680</t>
  </si>
  <si>
    <t>Šatní skříň policová cca 1000x600x2000mm N07 - spec ve výpisu nábytku</t>
  </si>
  <si>
    <t xml:space="preserve">Poznámka k položce:
DVOUKŘÍDLÁ SKŘÍŇ, LAMINO, POLICE  6 KS NASTAVITELNÉ, SOKL, KOVOVÉ ÚCHYTY MAT, PANTY S VESTAVĚNÝMI TLUMIČI, UZAMYKATELNÁ
KORPUS - DEKOR DUB, DVEŘE - BARVA BÍLÁ MAT, POLICE - DEKOR DUB, HRANY LAMINO - ABS, BAREVNÉ ŘEŠENÍ NUTNO SCHVÁLIT INVESTOREM
</t>
  </si>
  <si>
    <t>8</t>
  </si>
  <si>
    <t>R766N08</t>
  </si>
  <si>
    <t>Psací stůl N08 - spec ve výpisu nábytku</t>
  </si>
  <si>
    <t>-368831049</t>
  </si>
  <si>
    <t>Psací stůl cca 1300x1700x750mm  N08 - spec ve výpisu nábytku</t>
  </si>
  <si>
    <t xml:space="preserve">Poznámka k položce:
DESKA LAMINO tl. 36 mm, NOHY MASIV - DUB, TVAR PÍSMENA L
DEKOR DŘEVA DUB/BUK/OŘECH, BÍLÁ, PODNOŽ BÍLÁ/ČERNÁ/DUB, HRANY LAMINO - ABS, BAREVNÉ ŘEŠENÍ NUTNO SCHVÁLIT INVESTOREM
</t>
  </si>
  <si>
    <t>9</t>
  </si>
  <si>
    <t>R766N09</t>
  </si>
  <si>
    <t>Psací stůl N09 - spec ve výpisu nábytku</t>
  </si>
  <si>
    <t>557043488</t>
  </si>
  <si>
    <t>Psací stůl cca 1300x1700x750mm N09 - spec ve výpisu nábytku</t>
  </si>
  <si>
    <t>10</t>
  </si>
  <si>
    <t>R766N10</t>
  </si>
  <si>
    <t>Postel N10 - spec ve výpisu nábytku</t>
  </si>
  <si>
    <t>557405461</t>
  </si>
  <si>
    <t>Postel cca 900x2000x840 mm N10 - spec ve výpisu nábytku</t>
  </si>
  <si>
    <t xml:space="preserve">Poznámka k položce:
šířka masivu min. 4 cm, rozměr 90/200 cm, nosnost min.150 kg,rošt polohovatelný, nosnosnost min. 140 kg, výška roštu 70-100 mm
výška matrace 180 -220mm, polyuretanová pěna o objem. hmotnosti 40 kg/m3, potah bavlna+ polyester
DUB, NUTNO SCHVÁLIT INVESTOREM
</t>
  </si>
  <si>
    <t>11</t>
  </si>
  <si>
    <t>R766N11</t>
  </si>
  <si>
    <t>Koupelnová skříňka N11 - spec ve výpisu nábytku</t>
  </si>
  <si>
    <t>534017513</t>
  </si>
  <si>
    <t>Koupelnová skříňka cca 300x300x1800mm N11 - spec ve výpisu nábytku</t>
  </si>
  <si>
    <t xml:space="preserve">Poznámka k položce:
ZAVĚŠENÁ SKŘŇKA MIN. 250 mm NAD PODLAHOU, LAMINO, 3 DVÍŘKA, TICHÉ DOVÍRÁNÍ, 6 KS POLIC VÝŠKOVĚ STAVITELNÝCH, KOVOVÉ ÚCHYTY
DEKOR DUB, HRANY LAMINO - ABS, BAREVNÉ ŘEŠENÍ NUTNO SCHVÁLIT INVESTOREM
</t>
  </si>
  <si>
    <t>12</t>
  </si>
  <si>
    <t>R766N12a</t>
  </si>
  <si>
    <t>Policová skříň N12a - spec ve výpisu nábytku</t>
  </si>
  <si>
    <t>-1593104980</t>
  </si>
  <si>
    <t>Policová skříň cca 1150x400x2700mm N12a - spec ve výpisu nábytku</t>
  </si>
  <si>
    <t xml:space="preserve">Poznámka k položce:
DVOUKŘÍDLÁ SKŘÍŇ v. 2000 mm, UZAMYKATELNÁ, LAMINO, POLICE  6 KS NASTAVITELNÉ, SOKL, KOVOVÉ UCHYTY,MAT. PANTY S VESTAVĚNÝMI TLUMIČI,HORNÍ NÁSTAVEC v. CCA 700 mm
KORPUS - DEKOR DUB, DVEŘE - BARVA BÍLÁ MAT, POLICE - DEKOR DUB, BAREVNÉ ŘEŠENÍ NUTNO SCHVÁLIT INVESTOREM
</t>
  </si>
  <si>
    <t>13</t>
  </si>
  <si>
    <t>R766N12b</t>
  </si>
  <si>
    <t>Policová skříň N12b - spec ve výpisu nábytku</t>
  </si>
  <si>
    <t>-1591058046</t>
  </si>
  <si>
    <t>Policová skříň cca 1150x400x2700mm N12b - spec ve výpisu nábytku</t>
  </si>
  <si>
    <t xml:space="preserve">Poznámka k položce:
DVOUKŘÍDLÁ SKŘÍŇ v. 2000 mm, LAMINO,1/2 SKŘÍNĚ POLICE  6 KS NASTAVITELNÉ,2/2 SKŘÍNĚ ŠATNÍ TYČ, SOKL, KOVOVÉ UCHYTY MAT, PANTY S VESTAVĚNÝMI TLUMIČI, HORNÍ NÁSTAVEC v. CCA 700 mm
KORPUS - DEKOR DUB, DVEŘE - BARVA BÍLÁ MAT, POLICE - DEKOR DUB, BAREVNÉ ŘEŠENÍ NUTNO SCHVÁLIT INVESTOREM
</t>
  </si>
  <si>
    <t>14</t>
  </si>
  <si>
    <t>R766N13</t>
  </si>
  <si>
    <t>Noční stolek N13 - spec ve výpisu nábytku</t>
  </si>
  <si>
    <t>-353555220</t>
  </si>
  <si>
    <t>Noční stolek cca 500x300x500mm N13 - spec ve výpisu nábytku</t>
  </si>
  <si>
    <t xml:space="preserve">Poznámka k položce:
LAMINO, 2 ZÁSUVKY TICHÝ DOJEZD, SOKL, KOVOVÉ ÚCHYTY, VÝŠKA JAKO VÝŠKA POSTELE S MATRACÍ MIN. 500 mm
KOMBINACE BÍLÉ BARVY A DEKORU DUBU, BAREVNÉ ŘEŠENÍ NUTNO SCHVÁLIT INVESTOREM
</t>
  </si>
  <si>
    <t>R766N14</t>
  </si>
  <si>
    <t>Jídelní stůl N14 - spec ve výpisu nábytku</t>
  </si>
  <si>
    <t>582139816</t>
  </si>
  <si>
    <t>Jídelní stůl cca 900x1800x750mm N14 - spec ve výpisu nábytku</t>
  </si>
  <si>
    <t xml:space="preserve">Poznámka k položce:
DESKA MASIV TL. cca 50 mm, NOHY MASIV, ROZMĚRY STOLU NUTNO PŘIZPŮSOBIT PRO PODJEZD OSOBY NA VOZÍKU Z ČELA I Z PODÉLNÉ STRANY - min. šířka pro podjezd 700 MM
DUB/BUK/OŘECH, HRANY LAMINO - ABS, BAREVNÉ ŘEŠENÍ NUTNO SCHVÁLIT INVESTOREM
</t>
  </si>
  <si>
    <t>R766N15</t>
  </si>
  <si>
    <t>Jídelní židle N15 - spec ve výpisu nábytku</t>
  </si>
  <si>
    <t>-987909179</t>
  </si>
  <si>
    <t>Jídelní židle cca 475x558x839mm N15 - spec ve výpisu nábytku</t>
  </si>
  <si>
    <t xml:space="preserve">Poznámka k položce:
CELODŘEVĚNÁ ŽIDLE
DUB/ BÍLÁ, BAREVNÉ ŘEŠENÍ NUTNO SCHVÁLIT INVESTOREM
</t>
  </si>
  <si>
    <t>17</t>
  </si>
  <si>
    <t>R766N16</t>
  </si>
  <si>
    <t>Křeslo N16 - spec ve výpisu nábytku</t>
  </si>
  <si>
    <t>-1886648219</t>
  </si>
  <si>
    <t>Křeslo cca 830x721x779mm N16 - spec ve výpisu nábytku</t>
  </si>
  <si>
    <t xml:space="preserve">Poznámka k položce:
LÁTKOVÝ POTAH OMYVATELNÝ
BARVA KRÉMOVÁ, BAREVNÉ ŘEŠENÍ NUTNO SCHVÁLIT INVESTOREM
</t>
  </si>
  <si>
    <t>18</t>
  </si>
  <si>
    <t>R766N17</t>
  </si>
  <si>
    <t>Sedací souprava N17 - spec ve výpisu nábytku</t>
  </si>
  <si>
    <t>1442716713</t>
  </si>
  <si>
    <t>Sedací souprava cca 1600x2500x800mm N17 - spec ve výpisu nábytku</t>
  </si>
  <si>
    <t xml:space="preserve">Poznámka k položce:
LÁTKOVÁ SEDACÍ SOUPRAVA S OMYVATELNÝM POTAHEM, VYŠŠÍ OPĚRADLO, PODRUČKY, TVAR PÍSMENE L
BARVA KRÉMOVÁ, BAREVNÉ ŘEŠENÍ NUTNO SHCVÁLIT INVESTOREM
</t>
  </si>
  <si>
    <t>19</t>
  </si>
  <si>
    <t>R766N18</t>
  </si>
  <si>
    <t>Sedací souprava N18 - spec ve výpisu nábytku</t>
  </si>
  <si>
    <t>1969878801</t>
  </si>
  <si>
    <t>Sedací souprava cca 850x1600x800mm N18 - spec ve výpisu nábytku</t>
  </si>
  <si>
    <t xml:space="preserve">Poznámka k položce:
LÁTKOVÁ SEDACÍ SOUPRAVA S UMYVATELNÝM POTAHEM, VYŠŠÍ OPĚRADLO, PODRUČKY
BARVA KRÉMOVÁ, BAREVNÉ ŘEŠENÍ NUTNO SHCVÁLIT INVESTOREM
</t>
  </si>
  <si>
    <t>20</t>
  </si>
  <si>
    <t>R766N19</t>
  </si>
  <si>
    <t>Konferenční stolek N19 - spec ve výpisu nábytku</t>
  </si>
  <si>
    <t>-1401264371</t>
  </si>
  <si>
    <t>Konferenční stolek cca 1000x800x350mm N19 - spec ve výpisu nábytku</t>
  </si>
  <si>
    <t xml:space="preserve">Poznámka k položce:
LAMINO, ODKLÁDACÍ PROSTOR, KOVOVÉ NOHY, OBDÉLNÍKOVÝ
DEKOR DŘEVA - DUB/DUK/OŘECH, BAREVNÉ ŘEŠENÍ NUTNO SCHVÁLIT INVESTOREM
</t>
  </si>
  <si>
    <t>R766N20</t>
  </si>
  <si>
    <t>Konferenční stolek N20 - spec ve výpisu nábytku</t>
  </si>
  <si>
    <t>-1464035127</t>
  </si>
  <si>
    <t>Konferenční stolek cca 897x900x420mm N20 - spec ve výpisu nábytku</t>
  </si>
  <si>
    <t xml:space="preserve">Poznámka k položce:
KULATÁ SKLOLAMINÁTOVÁ DESKA SE ZAOBLENOU HRANOU BEZ PŘERUŠENÍ, MIN. TLOUŠŤKA DESKY 18 MM,  NOHY MASIV
DESKA - BARVA BÍLÁ, NOHY DUB, BAREVNÉ ŘEŠENÍ NUTNO SCHVÁLIT INVESTOREM
</t>
  </si>
  <si>
    <t>22</t>
  </si>
  <si>
    <t>R766N21a</t>
  </si>
  <si>
    <t>Policová skříň N21a - spec ve výpisu nábytku</t>
  </si>
  <si>
    <t>-324902043</t>
  </si>
  <si>
    <t>Policová skříň cca 900x600x2450mm N21a - spec ve výpisu nábytku</t>
  </si>
  <si>
    <t xml:space="preserve">Poznámka k položce:
DVOUKŘÍDLÁ SKŘÍŇ v. 2000 mm, LAMINO, POLICE  6 KS NASTAVITELNÉ, SOKL, KOVOVÉ UCHYTY MAT, PANTY S VESTAVĚNÝMI TLUMIČI, HORNÍ NÁSTAVEC v. CCA 450 mm
KORPUS - DEKOR DUB, DVEŘE BARVA BÍLÁ MAT, POLICE - DEKOR DUB, BAREVNÉ ŘEŠENÍ NUTNO SCHVÁLIT INVESTOREM
</t>
  </si>
  <si>
    <t>23</t>
  </si>
  <si>
    <t>R766N21b</t>
  </si>
  <si>
    <t>Policová skříň N21b - spec ve výpisu nábytku</t>
  </si>
  <si>
    <t>-647208023</t>
  </si>
  <si>
    <t>Policová skříň cca 900x600x2450mm N21b - spec ve výpisu nábytku</t>
  </si>
  <si>
    <t xml:space="preserve">Poznámka k položce:
DVOUKŘÍDLÁ SKŘÍŇ v. 2000 mm, LAMINO, 1/2 SKŘÍNĚ POLICE  6 KS NASTAVITELNÉ, 2/2 SKŘÍNĚ ŠATNÍ TYČ, SOKL, KOVOVÉ UCHYTY MAT, PANTY S VESTAVĚNÝMI TLUMIČI, HORNÍ NÁSTAVEC v. CCA 450 mm
KORPUS - DEKOR DUB, DVEŘE - BARVA BÍLÁ MAT, POLICE - DEKOR DUB, BAREVNÉ ŘEŠENÍ NUTNO SCHVÁLIT INVESTOREM
</t>
  </si>
  <si>
    <t>24</t>
  </si>
  <si>
    <t>R766N22</t>
  </si>
  <si>
    <t>Regál N22 - spec ve výpisu nábytku</t>
  </si>
  <si>
    <t>-2145997374</t>
  </si>
  <si>
    <t>Regál cca 900x400x2100mm N22 - spec ve výpisu nábytku</t>
  </si>
  <si>
    <t xml:space="preserve">Poznámka k položce:
REGÁL,KOVOVÁ KONSTRUKCE, POLICOVÉ DESKY LAMINO/MDF, 6 KS POLIC, NOSNOST 1 POLICE CCA 50 kg
POLICE - DEKOR DŘEVA DUB/BUK, , HRANY LAMINO - ABS
</t>
  </si>
  <si>
    <t>25</t>
  </si>
  <si>
    <t>R766N23</t>
  </si>
  <si>
    <t>TV stolek N23 - spec ve výpisu nábytku</t>
  </si>
  <si>
    <t>201215895</t>
  </si>
  <si>
    <t>TV stolek cca 1500x400x450mm N23 - spec ve výpisu nábytku</t>
  </si>
  <si>
    <t xml:space="preserve">Poznámka k položce:
LAMINO,ZÁVĚŠENÝ NA ZDI MIN. 250 mm NAD PODLAHOU, ÚLOŽNÉ PROSTORY OTEVŘENÉ/ S DVÍŘKY S TICHÝM DOVÍRÁNÍM, 3 KS POLIC VÝŠKOVĚ NASTAVITELNÝCH, OTVOR PRO VÝVOD KABELŮ
KORPUS - DEKOR DUB, DVEŘE - BARVA BÍLÁ MAT, POLICE - DEKOR DUB, HRANY LAMINO - ABS, NUTNO SCHVÁLIT INVESTOREM
</t>
  </si>
  <si>
    <t>26</t>
  </si>
  <si>
    <t>R766N24</t>
  </si>
  <si>
    <t>Komoda N24 - spec ve výpisu nábytku</t>
  </si>
  <si>
    <t>1004247462</t>
  </si>
  <si>
    <t>Komoda cca 900x500x900mm N24 - spec ve výpisu nábytku</t>
  </si>
  <si>
    <t xml:space="preserve">Poznámka k položce:
KOMODA SE 4 ZÁSUVKAMI, TICHÝ DOJEZD, KOVOVÉ ÚCHYTY, LAMINO, SOKL
KORPUS - DEKOR DUB, ČELA ZÁSUVEK - BÍLÁ, HRANY LAMINO - ABS, BAREVNÉ ŘEŠENÍ NUTNO SCHVÁLIT INVESTOREM
</t>
  </si>
  <si>
    <t>27</t>
  </si>
  <si>
    <t>R766N25</t>
  </si>
  <si>
    <t>Kuchyňský kontejner N25 - spec ve výpisu nábytku</t>
  </si>
  <si>
    <t>-159093793</t>
  </si>
  <si>
    <t>Kuchyňský kontejner cca 600x500x650mm N25 - spec ve výpisu nábytku</t>
  </si>
  <si>
    <t xml:space="preserve">Poznámka k položce:
DESKA LAMINÁT tl. 36 mm, KORPUS LAMINO, ČELA ZÁSUVEK LAMINÁT, 2 ZÁSUVKY, KOVOVÉ ÚCHYTY, KOVOVÉ VÝSUVY, POGUM. KOLEČKA S BRZDOU, SPODNÍ ZÁSUVKA V. CCA 430 mm SE SYSTÉMEM NÁDOB PRO TŘÍDĚNÍ ODPADŮ DO SKŘÍNĚK Š. CCA 600 mm, 2 X NÁDOBA CCA 30 L, 1 X VÍKO, PLAST
VRCHNÍ DESKA - SVĚTLÝ DUB, KORPUS - DEKOR DUB, ZÁSUVKY - BARVY BÍLÁ, LESK, HRANY LAMINO - ABS, BAREVNÉ ŘEŠENÍ NUTNO SCHVÁLIT INVESOREM
</t>
  </si>
  <si>
    <t>28</t>
  </si>
  <si>
    <t>R766N26</t>
  </si>
  <si>
    <t>Kuchyňský kontejner N26 - spec ve výpisu nábytku</t>
  </si>
  <si>
    <t>1604722608</t>
  </si>
  <si>
    <t>Kuchyňský kontejner cca 600x500x650mm N26 - spec ve výpisu nábytku</t>
  </si>
  <si>
    <t xml:space="preserve">Poznámka k položce:
VRCHNÍ DESKA LAMINÁT tl. 36 mm, KORPUS LAMINO, ČELA ZÁSUVEK LAMINÁT, 3 ZÁSUVKY, KOVOVÉ ÚCHYTY, KOVOVÉ VÝSUVY, TICHÉ DOVÍRÁNÍ, POGUMOVANÁ KOLEČKA S BRZDOU, NOSNOST ZÁSUVKY CCA 30 kg
VRCHNÍ DESKA - SVĚTLÝ DUB, KORPUS - DEKOR DUB, ZÁSUVKY - BARVY BÍLÁ, LESK, HRANY LAMINO - ABS, BAREVNÉ ŘEŠENÍ NUTNO SCHVÁLIT INVESOREM
</t>
  </si>
  <si>
    <t>29</t>
  </si>
  <si>
    <t>R766SN01</t>
  </si>
  <si>
    <t>Zrcadlo SN01 - spec. v PD</t>
  </si>
  <si>
    <t>348699370</t>
  </si>
  <si>
    <t>Zrcadlo SN01 - spec. v PD
OVÁLNÉ ZRCADLO V RÁMU</t>
  </si>
  <si>
    <t>PD: D.1.1.01.13 Výpis nábytku, výkresy:D.1.1.01.03</t>
  </si>
  <si>
    <t>30</t>
  </si>
  <si>
    <t>R766SN03</t>
  </si>
  <si>
    <t>Nástěnný věšák SN03 - spec. v PD</t>
  </si>
  <si>
    <t>1664688432</t>
  </si>
  <si>
    <t>Nástěnný věšák SN03 - spec. v PD
NÁSTĚNNÝ VĚŠÁK, HÁČKY KOV/MASIV, CCA 20 KS, ZADNÍ DESKA LAMINO, 2 VÝŠKOVÉ ÚROVNĚ 1200 mm A CCA 1700 mm NAD PODLAHOU</t>
  </si>
  <si>
    <t>31</t>
  </si>
  <si>
    <t>R766SN05</t>
  </si>
  <si>
    <t>Garnýž SN05 - spec. v PD</t>
  </si>
  <si>
    <t>106115591</t>
  </si>
  <si>
    <t>Garnýž SN05 - spec. v PD
KOVOVÁ GARNÝŽ S DRÁŽKOU, 2 TYČE, HRANATÝ PRŮŘEZ</t>
  </si>
  <si>
    <t>32</t>
  </si>
  <si>
    <t>R766SN06</t>
  </si>
  <si>
    <t>Garnýž SN06 - spec. v PD</t>
  </si>
  <si>
    <t>1523571841</t>
  </si>
  <si>
    <t>Garnýž SN06 - spec. v PD
KOVOVÁ GARNÝŽ S DRÁŽKOU, 2 TYČE, HRANATÝ PRŮŘEZ</t>
  </si>
  <si>
    <t>33</t>
  </si>
  <si>
    <t>R766SN07</t>
  </si>
  <si>
    <t>Garnýž SN07 - spec. v PD</t>
  </si>
  <si>
    <t>-1176437802</t>
  </si>
  <si>
    <t>Garnýž SN07 - spec. v PD
KOVOVÁ GARNÝŽ S DRÁŽKOU, 2 TYČE, HRANATÝ PRŮŘEZ</t>
  </si>
  <si>
    <t>34</t>
  </si>
  <si>
    <t>R766SN08</t>
  </si>
  <si>
    <t>Garnýž SN08 - spec. v PD</t>
  </si>
  <si>
    <t>440269272</t>
  </si>
  <si>
    <t>Garnýž SN08 - spec. v PD
KOVOVÁ GARNÝŽ S DRÁŽKOU, 2 TYČE, HRANATÝ PRŮŘEZ, ROHOVÁ</t>
  </si>
  <si>
    <t>35</t>
  </si>
  <si>
    <t>R766SN09</t>
  </si>
  <si>
    <t>Garnýž SN09 - spec. v PD</t>
  </si>
  <si>
    <t>-819676103</t>
  </si>
  <si>
    <t>Garnýž SN09 - spec. v PD
KOVOVÁ GARNÝŽ S DRÁŽKOU, 2 TYČE, HRANATÝ PRŮŘEZ, ROHOVÁ</t>
  </si>
  <si>
    <t>36</t>
  </si>
  <si>
    <t>R766SN10</t>
  </si>
  <si>
    <t>Garnýž SN10 - spec. v PD</t>
  </si>
  <si>
    <t>384331630</t>
  </si>
  <si>
    <t>Garnýž SN10 - spec. v PD
KOVOVÁ GARNÝŽ S DRÁŽKOU, 2 TYČE, HRANATÝ PRŮŘEZ</t>
  </si>
  <si>
    <t>37</t>
  </si>
  <si>
    <t>R766SN13</t>
  </si>
  <si>
    <t>Zrcadlo SN13 - spec. v PD</t>
  </si>
  <si>
    <t>-2041824544</t>
  </si>
  <si>
    <t>Zrcadlo SN13 - spec. v PD
VÝKLOPNÉ ZRCADLO V NEREZOVÉM RÁMU S PÁREM KYVNÝCH DRŽÁKŮ NEREZ
DUB/BUK/OŘECH, BAREVNÉ ŘEŠENÍ NUTNOSCHVÁLIT INVESTOREM</t>
  </si>
  <si>
    <t>38</t>
  </si>
  <si>
    <t>R766V08</t>
  </si>
  <si>
    <t xml:space="preserve">Přikrývka V08 - spec ve výpisu vybavení </t>
  </si>
  <si>
    <t>-1226472009</t>
  </si>
  <si>
    <t xml:space="preserve">Poznámka k položce:
CELOROČNÍ, POLYESTEROVÁ PROSTOROVĚ TVAROVANÁ VLÁKNA, NEALERGENNÍ, HMOTNOST NÁPLNĚ MIN. 1000 g, PRATELNÁ NA 60 STUPŇŮ
</t>
  </si>
  <si>
    <t>02 - Atypický nábytek</t>
  </si>
  <si>
    <t>76602 - Atypický nábytek</t>
  </si>
  <si>
    <t>76602</t>
  </si>
  <si>
    <t>R766AT01</t>
  </si>
  <si>
    <t>Police AT01 - spec ve výpisu atypového nábytku</t>
  </si>
  <si>
    <t>670580781</t>
  </si>
  <si>
    <t>Police cca 250x2000x870mm AT01 - spec ve výpisu atypového nábytku</t>
  </si>
  <si>
    <t xml:space="preserve">Poznámka k položce:
ATYPICKÝ VÝROBEK, LAMINO, PLNÁ ZÁDA, TVAROVÉ ŘEŠENÍ DLE  NÁVRHU, DODÁVKA VČ. KOTVÍCÍCH PRVKŮ, KOTVENÍ DO KERAMICKÝCH ZDÍCÍCH PRVKŮ
BARVA: ŽLUTÁ, MODRÁ BÍLÁ, BAREVNÉ ŘEŠENÍ NUTNO SCHVÁLIT INVESTOREM
</t>
  </si>
  <si>
    <t>R766AT02</t>
  </si>
  <si>
    <t>Police AT02 - spec ve výpisu atypového nábytku</t>
  </si>
  <si>
    <t>790921884</t>
  </si>
  <si>
    <t>Police cca 250x2300x660mm AT02 - spec ve výpisu atypového nábytku</t>
  </si>
  <si>
    <t xml:space="preserve">Poznámka k položce:
ATYPICKÝ VÝROBEK, LAMINO, TVAROVÉ ŘEŠENÍ DLE  NÁVRHU, DODÁVKA VČ. KOTVÍCÍCH PRVKŮ, KOTVENÍ DO KERAMICKÝCH ZDÍCÍCH PRVKŮ
BARVA: ORANŽOVÁ, BAREVNÉ ŘEŠENÍ NUTNO SCHVÁLIT INVESTOREM
</t>
  </si>
  <si>
    <t>R766AT03</t>
  </si>
  <si>
    <t>Police AT03 - spec ve výpisu atypového nábytku</t>
  </si>
  <si>
    <t>-2014273897</t>
  </si>
  <si>
    <t>Police cca 250x1900x823mm AT03 - spec ve výpisu atypového nábytku</t>
  </si>
  <si>
    <t xml:space="preserve">Poznámka k položce:
ATYPICKÝ VÝROBEK, LAMINO, PLNÁ ZÁDA, TVAROVÉ ŘEŠENÍ DLE  NÁVRHU, DODÁVKA VČ. KOTVÍCÍCH PRVKŮ, KOTVENÍ DO KERAMICKÝCH ZDÍCÍCH PRVKŮ
BARVA: ORANŽOVÁ, ZELENÁ, BAREVNÉ ŘEŠENÍ NUTNO SCHVÁLIT INVESTOREM
</t>
  </si>
  <si>
    <t>R766AT04</t>
  </si>
  <si>
    <t>Police AT04 - spec ve výpisu atypového nábytku</t>
  </si>
  <si>
    <t>1758487268</t>
  </si>
  <si>
    <t>Police cca 250x2000x300mm AT04 - spec ve výpisu atypového nábytku</t>
  </si>
  <si>
    <t xml:space="preserve">Poznámka k položce:
ATYPICKÝ VÝROBEK, LAMINO, TVAROVÉ ŘEŠENÍ DLE  NÁVRHU, DODÁVKA VČ. KOTVÍCÍCH PRVKŮ, KOTVENÍ DO KERAMICKÝCH ZDÍCÍCH PRVKŮ
BARVA: MODRÁ, BAREVNÉ ŘEŠENÍ NUTNO SCHVÁLIT INVESTOREM
</t>
  </si>
  <si>
    <t>R766AT05</t>
  </si>
  <si>
    <t>Police AT05 - spec ve výpisu atypového nábytku</t>
  </si>
  <si>
    <t>1867017945</t>
  </si>
  <si>
    <t>Police cca 250x2200x630mm AT05 - spec ve výpisu atypového nábytku</t>
  </si>
  <si>
    <t xml:space="preserve">Poznámka k položce:
ATYPICKÝ VÝROBEK, LAMINO, PLNÁ ZÁDA, TVAROVÉ ŘEŠENÍ DLE  NÁVRHU, DODÁVKA VČ. KOTVÍCÍCH PRVKŮ, KOTVENÍ DO KERAMICKÝCH ZDÍCÍCH PRVKŮ
BARVA: ORANŽOVÁ, ZÁDA KRÉMOVÁ, BAREVNÉ ŘEŠENÍ NUTNO SCHVÁLIT INVESTOREM
</t>
  </si>
  <si>
    <t>R766AT06</t>
  </si>
  <si>
    <t>Police AT06 - spec ve výpisu atypového nábytku</t>
  </si>
  <si>
    <t>-442724737</t>
  </si>
  <si>
    <t>Police cca 250x2000x778mm AT05 - spec ve výpisu atypového nábytku</t>
  </si>
  <si>
    <t xml:space="preserve">Poznámka k položce:
ATYPICKÝ VÝROBEK, LAMINO, PLNÁ ZÁDA, TVAROVÉ ŘEŠENÍ DLE  NÁVRHU, DODÁVKA VČ. KOTVÍCÍCH PRVKŮ, KOTVENÍ DO KERAMICKÝCH ZDÍCÍCH PRVKŮ
BARVA: MODRÁ, ZELENÁ, BÍLÁ, DEKOR DUB, BAREVNÉ ŘEŠENÍ NUTNO SCHVÁLIT INVESTOREM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</si>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</sst>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80008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sz val="8"/>
      <color rgb="FF800080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3" borderId="0" xfId="1" applyFont="1" applyFill="1" applyAlignment="1">
      <alignment vertical="center"/>
    </xf>
    <xf numFmtId="0" fontId="45" fillId="3" borderId="0" xfId="1" applyFill="1"/>
    <xf numFmtId="0" fontId="0" fillId="3" borderId="0" xfId="0" applyFill="1"/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0" fillId="0" borderId="6" xfId="0" applyBorder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2" fillId="4" borderId="0" xfId="0" applyFont="1" applyFill="1" applyAlignment="1" applyProtection="1">
      <alignment horizontal="left" vertical="center"/>
      <protection locked="0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0" fontId="0" fillId="0" borderId="7" xfId="0" applyBorder="1"/>
    <xf numFmtId="0" fontId="0" fillId="0" borderId="5" xfId="0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0" fillId="5" borderId="0" xfId="0" applyFill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/>
    </xf>
    <xf numFmtId="0" fontId="0" fillId="5" borderId="6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6" borderId="10" xfId="0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1" fillId="0" borderId="18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9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8" fillId="0" borderId="23" xfId="0" applyNumberFormat="1" applyFont="1" applyBorder="1" applyAlignment="1">
      <alignment vertical="center"/>
    </xf>
    <xf numFmtId="4" fontId="28" fillId="0" borderId="24" xfId="0" applyNumberFormat="1" applyFont="1" applyBorder="1" applyAlignment="1">
      <alignment vertical="center"/>
    </xf>
    <xf numFmtId="166" fontId="28" fillId="0" borderId="24" xfId="0" applyNumberFormat="1" applyFont="1" applyBorder="1" applyAlignment="1">
      <alignment vertical="center"/>
    </xf>
    <xf numFmtId="4" fontId="28" fillId="0" borderId="25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9" fillId="3" borderId="0" xfId="1" applyFont="1" applyFill="1" applyAlignment="1">
      <alignment vertical="center"/>
    </xf>
    <xf numFmtId="0" fontId="11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5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0" borderId="6" xfId="0" applyBorder="1" applyAlignment="1">
      <alignment vertical="center" wrapText="1"/>
    </xf>
    <xf numFmtId="0" fontId="0" fillId="0" borderId="16" xfId="0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6" borderId="0" xfId="0" applyFill="1" applyAlignment="1">
      <alignment vertical="center"/>
    </xf>
    <xf numFmtId="0" fontId="3" fillId="6" borderId="9" xfId="0" applyFont="1" applyFill="1" applyBorder="1" applyAlignment="1">
      <alignment horizontal="left" vertical="center"/>
    </xf>
    <xf numFmtId="0" fontId="3" fillId="6" borderId="10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10" xfId="0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>
      <alignment vertical="center"/>
    </xf>
    <xf numFmtId="0" fontId="0" fillId="6" borderId="27" xfId="0" applyFill="1" applyBorder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0" fillId="6" borderId="0" xfId="0" applyFill="1" applyAlignment="1" applyProtection="1">
      <alignment vertical="center"/>
      <protection locked="0"/>
    </xf>
    <xf numFmtId="0" fontId="2" fillId="6" borderId="0" xfId="0" applyFont="1" applyFill="1" applyAlignment="1">
      <alignment horizontal="right" vertical="center"/>
    </xf>
    <xf numFmtId="0" fontId="0" fillId="6" borderId="6" xfId="0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 wrapText="1"/>
    </xf>
    <xf numFmtId="0" fontId="31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>
      <alignment horizontal="center" vertical="center" wrapText="1"/>
    </xf>
    <xf numFmtId="4" fontId="22" fillId="0" borderId="0" xfId="0" applyNumberFormat="1" applyFont="1"/>
    <xf numFmtId="166" fontId="32" fillId="0" borderId="16" xfId="0" applyNumberFormat="1" applyFont="1" applyBorder="1"/>
    <xf numFmtId="166" fontId="32" fillId="0" borderId="17" xfId="0" applyNumberFormat="1" applyFont="1" applyBorder="1"/>
    <xf numFmtId="4" fontId="33" fillId="0" borderId="0" xfId="0" applyNumberFormat="1" applyFont="1" applyAlignment="1">
      <alignment vertical="center"/>
    </xf>
    <xf numFmtId="0" fontId="6" fillId="0" borderId="5" xfId="0" applyFont="1" applyBorder="1"/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Protection="1">
      <protection locked="0"/>
    </xf>
    <xf numFmtId="4" fontId="5" fillId="0" borderId="0" xfId="0" applyNumberFormat="1" applyFont="1"/>
    <xf numFmtId="0" fontId="6" fillId="0" borderId="18" xfId="0" applyFont="1" applyBorder="1"/>
    <xf numFmtId="166" fontId="6" fillId="0" borderId="0" xfId="0" applyNumberFormat="1" applyFont="1"/>
    <xf numFmtId="166" fontId="6" fillId="0" borderId="19" xfId="0" applyNumberFormat="1" applyFont="1" applyBorder="1"/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0" fillId="0" borderId="28" xfId="0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167" fontId="0" fillId="0" borderId="28" xfId="0" applyNumberFormat="1" applyBorder="1" applyAlignment="1">
      <alignment vertical="center"/>
    </xf>
    <xf numFmtId="4" fontId="0" fillId="4" borderId="28" xfId="0" applyNumberFormat="1" applyFill="1" applyBorder="1" applyAlignment="1" applyProtection="1">
      <alignment vertical="center"/>
      <protection locked="0"/>
    </xf>
    <xf numFmtId="4" fontId="0" fillId="0" borderId="28" xfId="0" applyNumberFormat="1" applyBorder="1" applyAlignment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19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67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38" fillId="0" borderId="29" xfId="0" applyFont="1" applyBorder="1" applyAlignment="1" applyProtection="1">
      <alignment vertical="center" wrapText="1"/>
      <protection locked="0"/>
    </xf>
    <xf numFmtId="0" fontId="38" fillId="0" borderId="30" xfId="0" applyFont="1" applyBorder="1" applyAlignment="1" applyProtection="1">
      <alignment vertical="center" wrapText="1"/>
      <protection locked="0"/>
    </xf>
    <xf numFmtId="0" fontId="38" fillId="0" borderId="31" xfId="0" applyFont="1" applyBorder="1" applyAlignment="1" applyProtection="1">
      <alignment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33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vertical="center" wrapText="1"/>
      <protection locked="0"/>
    </xf>
    <xf numFmtId="0" fontId="38" fillId="0" borderId="33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vertical="center" wrapText="1"/>
      <protection locked="0"/>
    </xf>
    <xf numFmtId="0" fontId="38" fillId="0" borderId="35" xfId="0" applyFont="1" applyBorder="1" applyAlignment="1" applyProtection="1">
      <alignment vertical="center" wrapText="1"/>
      <protection locked="0"/>
    </xf>
    <xf numFmtId="0" fontId="42" fillId="0" borderId="34" xfId="0" applyFont="1" applyBorder="1" applyAlignment="1" applyProtection="1">
      <alignment vertical="center" wrapText="1"/>
      <protection locked="0"/>
    </xf>
    <xf numFmtId="0" fontId="38" fillId="0" borderId="36" xfId="0" applyFont="1" applyBorder="1" applyAlignment="1" applyProtection="1">
      <alignment vertical="center" wrapText="1"/>
      <protection locked="0"/>
    </xf>
    <xf numFmtId="0" fontId="38" fillId="0" borderId="1" xfId="0" applyFont="1" applyBorder="1" applyAlignment="1" applyProtection="1">
      <alignment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29" xfId="0" applyFont="1" applyBorder="1" applyAlignment="1" applyProtection="1">
      <alignment horizontal="left" vertical="center"/>
      <protection locked="0"/>
    </xf>
    <xf numFmtId="0" fontId="38" fillId="0" borderId="30" xfId="0" applyFont="1" applyBorder="1" applyAlignment="1" applyProtection="1">
      <alignment horizontal="left" vertical="center"/>
      <protection locked="0"/>
    </xf>
    <xf numFmtId="0" fontId="38" fillId="0" borderId="31" xfId="0" applyFont="1" applyBorder="1" applyAlignment="1" applyProtection="1">
      <alignment horizontal="left" vertical="center"/>
      <protection locked="0"/>
    </xf>
    <xf numFmtId="0" fontId="38" fillId="0" borderId="32" xfId="0" applyFont="1" applyBorder="1" applyAlignment="1" applyProtection="1">
      <alignment horizontal="left" vertical="center"/>
      <protection locked="0"/>
    </xf>
    <xf numFmtId="0" fontId="38" fillId="0" borderId="33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0" fontId="41" fillId="0" borderId="0" xfId="0" applyFont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left" vertical="center"/>
      <protection locked="0"/>
    </xf>
    <xf numFmtId="0" fontId="41" fillId="2" borderId="1" xfId="0" applyFont="1" applyFill="1" applyBorder="1" applyAlignment="1" applyProtection="1">
      <alignment horizontal="center" vertical="center"/>
      <protection locked="0"/>
    </xf>
    <xf numFmtId="0" fontId="38" fillId="0" borderId="35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38" fillId="0" borderId="36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8" fillId="0" borderId="1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center" vertical="center" wrapText="1"/>
      <protection locked="0"/>
    </xf>
    <xf numFmtId="0" fontId="38" fillId="0" borderId="29" xfId="0" applyFont="1" applyBorder="1" applyAlignment="1" applyProtection="1">
      <alignment horizontal="left" vertical="center" wrapText="1"/>
      <protection locked="0"/>
    </xf>
    <xf numFmtId="0" fontId="38" fillId="0" borderId="30" xfId="0" applyFont="1" applyBorder="1" applyAlignment="1" applyProtection="1">
      <alignment horizontal="left" vertical="center" wrapText="1"/>
      <protection locked="0"/>
    </xf>
    <xf numFmtId="0" fontId="38" fillId="0" borderId="31" xfId="0" applyFont="1" applyBorder="1" applyAlignment="1" applyProtection="1">
      <alignment horizontal="left" vertical="center" wrapText="1"/>
      <protection locked="0"/>
    </xf>
    <xf numFmtId="0" fontId="38" fillId="0" borderId="32" xfId="0" applyFont="1" applyBorder="1" applyAlignment="1" applyProtection="1">
      <alignment horizontal="left" vertical="center" wrapText="1"/>
      <protection locked="0"/>
    </xf>
    <xf numFmtId="0" fontId="38" fillId="0" borderId="33" xfId="0" applyFont="1" applyBorder="1" applyAlignment="1" applyProtection="1">
      <alignment horizontal="left" vertical="center" wrapText="1"/>
      <protection locked="0"/>
    </xf>
    <xf numFmtId="0" fontId="43" fillId="0" borderId="32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1" fillId="0" borderId="35" xfId="0" applyFont="1" applyBorder="1" applyAlignment="1" applyProtection="1">
      <alignment horizontal="left" vertical="center" wrapText="1"/>
      <protection locked="0"/>
    </xf>
    <xf numFmtId="0" fontId="41" fillId="0" borderId="34" xfId="0" applyFont="1" applyBorder="1" applyAlignment="1" applyProtection="1">
      <alignment horizontal="left" vertical="center" wrapText="1"/>
      <protection locked="0"/>
    </xf>
    <xf numFmtId="0" fontId="41" fillId="0" borderId="36" xfId="0" applyFont="1" applyBorder="1" applyAlignment="1" applyProtection="1">
      <alignment horizontal="left" vertical="center" wrapText="1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1" xfId="0" applyFont="1" applyBorder="1" applyAlignment="1" applyProtection="1">
      <alignment horizontal="center" vertical="top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40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1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3" fillId="0" borderId="34" xfId="0" applyFont="1" applyBorder="1" applyProtection="1">
      <protection locked="0"/>
    </xf>
    <xf numFmtId="0" fontId="38" fillId="0" borderId="32" xfId="0" applyFont="1" applyBorder="1" applyAlignment="1" applyProtection="1">
      <alignment vertical="top"/>
      <protection locked="0"/>
    </xf>
    <xf numFmtId="0" fontId="38" fillId="0" borderId="33" xfId="0" applyFont="1" applyBorder="1" applyAlignment="1" applyProtection="1">
      <alignment vertical="top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0" fontId="38" fillId="0" borderId="1" xfId="0" applyFont="1" applyBorder="1" applyAlignment="1" applyProtection="1">
      <alignment horizontal="left" vertical="top"/>
      <protection locked="0"/>
    </xf>
    <xf numFmtId="0" fontId="38" fillId="0" borderId="35" xfId="0" applyFont="1" applyBorder="1" applyAlignment="1" applyProtection="1">
      <alignment vertical="top"/>
      <protection locked="0"/>
    </xf>
    <xf numFmtId="0" fontId="38" fillId="0" borderId="34" xfId="0" applyFont="1" applyBorder="1" applyAlignment="1" applyProtection="1">
      <alignment vertical="top"/>
      <protection locked="0"/>
    </xf>
    <xf numFmtId="0" fontId="38" fillId="0" borderId="36" xfId="0" applyFont="1" applyBorder="1" applyAlignment="1" applyProtection="1">
      <alignment vertical="top"/>
      <protection locked="0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0" fillId="0" borderId="0" xfId="0"/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3" fillId="5" borderId="10" xfId="0" applyFont="1" applyFill="1" applyBorder="1" applyAlignment="1">
      <alignment horizontal="left" vertical="center"/>
    </xf>
    <xf numFmtId="0" fontId="0" fillId="5" borderId="10" xfId="0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4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9" fillId="0" borderId="8" xfId="0" applyNumberFormat="1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9" fillId="3" borderId="0" xfId="1" applyFont="1" applyFill="1" applyAlignment="1">
      <alignment vertical="center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40" fillId="0" borderId="34" xfId="0" applyFont="1" applyBorder="1" applyAlignment="1" applyProtection="1">
      <alignment horizontal="left" wrapText="1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49" fontId="41" fillId="0" borderId="1" xfId="0" applyNumberFormat="1" applyFont="1" applyBorder="1" applyAlignment="1" applyProtection="1">
      <alignment horizontal="left" vertical="center" wrapText="1"/>
      <protection locked="0"/>
    </xf>
    <xf numFmtId="0" fontId="39" fillId="0" borderId="1" xfId="0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 applyProtection="1">
      <alignment horizontal="left"/>
      <protection locked="0"/>
    </xf>
    <xf numFmtId="0" fontId="41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5"/>
  <sheetViews>
    <sheetView showGridLines="0" workbookViewId="0">
      <pane ySplit="1" topLeftCell="A23" activePane="bottomLeft" state="frozen"/>
      <selection pane="bottomLeft" activeCell="Q51" sqref="Q5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3" t="s">
        <v>4</v>
      </c>
      <c r="BB1" s="13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19" t="s">
        <v>6</v>
      </c>
      <c r="BU1" s="19" t="s">
        <v>6</v>
      </c>
      <c r="BV1" s="19" t="s">
        <v>7</v>
      </c>
    </row>
    <row r="2" spans="1:74" ht="36.950000000000003" customHeight="1">
      <c r="AR2" s="259"/>
      <c r="AS2" s="259"/>
      <c r="AT2" s="259"/>
      <c r="AU2" s="259"/>
      <c r="AV2" s="259"/>
      <c r="AW2" s="259"/>
      <c r="AX2" s="259"/>
      <c r="AY2" s="259"/>
      <c r="AZ2" s="259"/>
      <c r="BA2" s="259"/>
      <c r="BB2" s="259"/>
      <c r="BC2" s="259"/>
      <c r="BD2" s="259"/>
      <c r="BE2" s="259"/>
      <c r="BS2" s="20" t="s">
        <v>8</v>
      </c>
      <c r="BT2" s="20" t="s">
        <v>9</v>
      </c>
    </row>
    <row r="3" spans="1:74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1:74" ht="36.950000000000003" customHeight="1">
      <c r="B4" s="24"/>
      <c r="D4" s="25" t="s">
        <v>11</v>
      </c>
      <c r="AQ4" s="26"/>
      <c r="AS4" s="27" t="s">
        <v>12</v>
      </c>
      <c r="BE4" s="28" t="s">
        <v>13</v>
      </c>
      <c r="BS4" s="20" t="s">
        <v>14</v>
      </c>
    </row>
    <row r="5" spans="1:74" ht="14.45" customHeight="1">
      <c r="B5" s="24"/>
      <c r="D5" s="29" t="s">
        <v>15</v>
      </c>
      <c r="K5" s="284" t="s">
        <v>16</v>
      </c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Q5" s="26"/>
      <c r="BE5" s="282" t="s">
        <v>17</v>
      </c>
      <c r="BS5" s="20" t="s">
        <v>8</v>
      </c>
    </row>
    <row r="6" spans="1:74" ht="36.950000000000003" customHeight="1">
      <c r="B6" s="24"/>
      <c r="D6" s="31" t="s">
        <v>18</v>
      </c>
      <c r="K6" s="285" t="s">
        <v>19</v>
      </c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59"/>
      <c r="AO6" s="259"/>
      <c r="AQ6" s="26"/>
      <c r="BE6" s="283"/>
      <c r="BS6" s="20" t="s">
        <v>8</v>
      </c>
    </row>
    <row r="7" spans="1:74" ht="14.45" customHeight="1">
      <c r="B7" s="24"/>
      <c r="D7" s="32" t="s">
        <v>20</v>
      </c>
      <c r="K7" s="30" t="s">
        <v>21</v>
      </c>
      <c r="AK7" s="32" t="s">
        <v>22</v>
      </c>
      <c r="AN7" s="30" t="s">
        <v>21</v>
      </c>
      <c r="AQ7" s="26"/>
      <c r="BE7" s="283"/>
      <c r="BS7" s="20" t="s">
        <v>8</v>
      </c>
    </row>
    <row r="8" spans="1:74" ht="14.45" customHeight="1">
      <c r="B8" s="24"/>
      <c r="D8" s="32" t="s">
        <v>23</v>
      </c>
      <c r="K8" s="30" t="s">
        <v>24</v>
      </c>
      <c r="AK8" s="32" t="s">
        <v>25</v>
      </c>
      <c r="AN8" s="33" t="s">
        <v>26</v>
      </c>
      <c r="AQ8" s="26"/>
      <c r="BE8" s="283"/>
      <c r="BS8" s="20" t="s">
        <v>8</v>
      </c>
    </row>
    <row r="9" spans="1:74" ht="14.45" customHeight="1">
      <c r="B9" s="24"/>
      <c r="AQ9" s="26"/>
      <c r="BE9" s="283"/>
      <c r="BS9" s="20" t="s">
        <v>8</v>
      </c>
    </row>
    <row r="10" spans="1:74" ht="14.45" customHeight="1">
      <c r="B10" s="24"/>
      <c r="D10" s="32" t="s">
        <v>27</v>
      </c>
      <c r="AK10" s="32" t="s">
        <v>28</v>
      </c>
      <c r="AN10" s="30" t="s">
        <v>21</v>
      </c>
      <c r="AQ10" s="26"/>
      <c r="BE10" s="283"/>
      <c r="BS10" s="20" t="s">
        <v>8</v>
      </c>
    </row>
    <row r="11" spans="1:74" ht="18.399999999999999" customHeight="1">
      <c r="B11" s="24"/>
      <c r="E11" s="30" t="s">
        <v>24</v>
      </c>
      <c r="AK11" s="32" t="s">
        <v>29</v>
      </c>
      <c r="AN11" s="30" t="s">
        <v>21</v>
      </c>
      <c r="AQ11" s="26"/>
      <c r="BE11" s="283"/>
      <c r="BS11" s="20" t="s">
        <v>8</v>
      </c>
    </row>
    <row r="12" spans="1:74" ht="6.95" customHeight="1">
      <c r="B12" s="24"/>
      <c r="AQ12" s="26"/>
      <c r="BE12" s="283"/>
      <c r="BS12" s="20" t="s">
        <v>8</v>
      </c>
    </row>
    <row r="13" spans="1:74" ht="14.45" customHeight="1">
      <c r="B13" s="24"/>
      <c r="D13" s="32" t="s">
        <v>30</v>
      </c>
      <c r="AK13" s="32" t="s">
        <v>28</v>
      </c>
      <c r="AN13" s="34" t="s">
        <v>31</v>
      </c>
      <c r="AQ13" s="26"/>
      <c r="BE13" s="283"/>
      <c r="BS13" s="20" t="s">
        <v>8</v>
      </c>
    </row>
    <row r="14" spans="1:74" ht="15">
      <c r="B14" s="24"/>
      <c r="E14" s="286" t="s">
        <v>31</v>
      </c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32" t="s">
        <v>29</v>
      </c>
      <c r="AN14" s="34" t="s">
        <v>31</v>
      </c>
      <c r="AQ14" s="26"/>
      <c r="BE14" s="283"/>
      <c r="BS14" s="20" t="s">
        <v>8</v>
      </c>
    </row>
    <row r="15" spans="1:74" ht="6.95" customHeight="1">
      <c r="B15" s="24"/>
      <c r="AQ15" s="26"/>
      <c r="BE15" s="283"/>
      <c r="BS15" s="20" t="s">
        <v>6</v>
      </c>
    </row>
    <row r="16" spans="1:74" ht="14.45" customHeight="1">
      <c r="B16" s="24"/>
      <c r="D16" s="32" t="s">
        <v>32</v>
      </c>
      <c r="AK16" s="32" t="s">
        <v>28</v>
      </c>
      <c r="AN16" s="30" t="s">
        <v>21</v>
      </c>
      <c r="AQ16" s="26"/>
      <c r="BE16" s="283"/>
      <c r="BS16" s="20" t="s">
        <v>6</v>
      </c>
    </row>
    <row r="17" spans="2:71" ht="18.399999999999999" customHeight="1">
      <c r="B17" s="24"/>
      <c r="E17" s="30" t="s">
        <v>24</v>
      </c>
      <c r="AK17" s="32" t="s">
        <v>29</v>
      </c>
      <c r="AN17" s="30" t="s">
        <v>21</v>
      </c>
      <c r="AQ17" s="26"/>
      <c r="BE17" s="283"/>
      <c r="BS17" s="20" t="s">
        <v>33</v>
      </c>
    </row>
    <row r="18" spans="2:71" ht="6.95" customHeight="1">
      <c r="B18" s="24"/>
      <c r="AQ18" s="26"/>
      <c r="BE18" s="283"/>
      <c r="BS18" s="20" t="s">
        <v>8</v>
      </c>
    </row>
    <row r="19" spans="2:71" ht="14.45" customHeight="1">
      <c r="B19" s="24"/>
      <c r="D19" s="32" t="s">
        <v>34</v>
      </c>
      <c r="AQ19" s="26"/>
      <c r="BE19" s="283"/>
      <c r="BS19" s="20" t="s">
        <v>8</v>
      </c>
    </row>
    <row r="20" spans="2:71" ht="77.25" customHeight="1">
      <c r="B20" s="24"/>
      <c r="E20" s="288" t="s">
        <v>35</v>
      </c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Q20" s="26"/>
      <c r="BE20" s="283"/>
      <c r="BS20" s="20" t="s">
        <v>6</v>
      </c>
    </row>
    <row r="21" spans="2:71" ht="6.95" customHeight="1">
      <c r="B21" s="24"/>
      <c r="AQ21" s="26"/>
      <c r="BE21" s="283"/>
    </row>
    <row r="22" spans="2:71" ht="6.95" customHeight="1">
      <c r="B22" s="2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Q22" s="26"/>
      <c r="BE22" s="283"/>
    </row>
    <row r="23" spans="2:71" s="1" customFormat="1" ht="25.9" customHeight="1">
      <c r="B23" s="36"/>
      <c r="D23" s="37" t="s">
        <v>36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89">
        <f>ROUND(AG51,2)</f>
        <v>0</v>
      </c>
      <c r="AL23" s="290"/>
      <c r="AM23" s="290"/>
      <c r="AN23" s="290"/>
      <c r="AO23" s="290"/>
      <c r="AQ23" s="39"/>
      <c r="BE23" s="283"/>
    </row>
    <row r="24" spans="2:71" s="1" customFormat="1" ht="6.95" customHeight="1">
      <c r="B24" s="36"/>
      <c r="AQ24" s="39"/>
      <c r="BE24" s="283"/>
    </row>
    <row r="25" spans="2:71" s="1" customFormat="1">
      <c r="B25" s="36"/>
      <c r="L25" s="291" t="s">
        <v>37</v>
      </c>
      <c r="M25" s="291"/>
      <c r="N25" s="291"/>
      <c r="O25" s="291"/>
      <c r="W25" s="291" t="s">
        <v>38</v>
      </c>
      <c r="X25" s="291"/>
      <c r="Y25" s="291"/>
      <c r="Z25" s="291"/>
      <c r="AA25" s="291"/>
      <c r="AB25" s="291"/>
      <c r="AC25" s="291"/>
      <c r="AD25" s="291"/>
      <c r="AE25" s="291"/>
      <c r="AK25" s="291" t="s">
        <v>39</v>
      </c>
      <c r="AL25" s="291"/>
      <c r="AM25" s="291"/>
      <c r="AN25" s="291"/>
      <c r="AO25" s="291"/>
      <c r="AQ25" s="39"/>
      <c r="BE25" s="283"/>
    </row>
    <row r="26" spans="2:71" s="2" customFormat="1" ht="14.45" customHeight="1">
      <c r="B26" s="41"/>
      <c r="D26" s="42" t="s">
        <v>40</v>
      </c>
      <c r="F26" s="42" t="s">
        <v>41</v>
      </c>
      <c r="L26" s="275">
        <v>0.21</v>
      </c>
      <c r="M26" s="276"/>
      <c r="N26" s="276"/>
      <c r="O26" s="276"/>
      <c r="W26" s="277">
        <f>ROUND(AZ51,2)</f>
        <v>0</v>
      </c>
      <c r="X26" s="276"/>
      <c r="Y26" s="276"/>
      <c r="Z26" s="276"/>
      <c r="AA26" s="276"/>
      <c r="AB26" s="276"/>
      <c r="AC26" s="276"/>
      <c r="AD26" s="276"/>
      <c r="AE26" s="276"/>
      <c r="AK26" s="277">
        <f>ROUND(AV51,2)</f>
        <v>0</v>
      </c>
      <c r="AL26" s="276"/>
      <c r="AM26" s="276"/>
      <c r="AN26" s="276"/>
      <c r="AO26" s="276"/>
      <c r="AQ26" s="43"/>
      <c r="BE26" s="283"/>
    </row>
    <row r="27" spans="2:71" s="2" customFormat="1" ht="14.45" customHeight="1">
      <c r="B27" s="41"/>
      <c r="F27" s="42" t="s">
        <v>42</v>
      </c>
      <c r="L27" s="275">
        <v>0.15</v>
      </c>
      <c r="M27" s="276"/>
      <c r="N27" s="276"/>
      <c r="O27" s="276"/>
      <c r="W27" s="277">
        <f>ROUND(BA51,2)</f>
        <v>0</v>
      </c>
      <c r="X27" s="276"/>
      <c r="Y27" s="276"/>
      <c r="Z27" s="276"/>
      <c r="AA27" s="276"/>
      <c r="AB27" s="276"/>
      <c r="AC27" s="276"/>
      <c r="AD27" s="276"/>
      <c r="AE27" s="276"/>
      <c r="AK27" s="277">
        <f>ROUND(AW51,2)</f>
        <v>0</v>
      </c>
      <c r="AL27" s="276"/>
      <c r="AM27" s="276"/>
      <c r="AN27" s="276"/>
      <c r="AO27" s="276"/>
      <c r="AQ27" s="43"/>
      <c r="BE27" s="283"/>
    </row>
    <row r="28" spans="2:71" s="2" customFormat="1" ht="14.45" hidden="1" customHeight="1">
      <c r="B28" s="41"/>
      <c r="F28" s="42" t="s">
        <v>43</v>
      </c>
      <c r="L28" s="275">
        <v>0.21</v>
      </c>
      <c r="M28" s="276"/>
      <c r="N28" s="276"/>
      <c r="O28" s="276"/>
      <c r="W28" s="277">
        <f>ROUND(BB51,2)</f>
        <v>0</v>
      </c>
      <c r="X28" s="276"/>
      <c r="Y28" s="276"/>
      <c r="Z28" s="276"/>
      <c r="AA28" s="276"/>
      <c r="AB28" s="276"/>
      <c r="AC28" s="276"/>
      <c r="AD28" s="276"/>
      <c r="AE28" s="276"/>
      <c r="AK28" s="277">
        <v>0</v>
      </c>
      <c r="AL28" s="276"/>
      <c r="AM28" s="276"/>
      <c r="AN28" s="276"/>
      <c r="AO28" s="276"/>
      <c r="AQ28" s="43"/>
      <c r="BE28" s="283"/>
    </row>
    <row r="29" spans="2:71" s="2" customFormat="1" ht="14.45" hidden="1" customHeight="1">
      <c r="B29" s="41"/>
      <c r="F29" s="42" t="s">
        <v>44</v>
      </c>
      <c r="L29" s="275">
        <v>0.15</v>
      </c>
      <c r="M29" s="276"/>
      <c r="N29" s="276"/>
      <c r="O29" s="276"/>
      <c r="W29" s="277">
        <f>ROUND(BC51,2)</f>
        <v>0</v>
      </c>
      <c r="X29" s="276"/>
      <c r="Y29" s="276"/>
      <c r="Z29" s="276"/>
      <c r="AA29" s="276"/>
      <c r="AB29" s="276"/>
      <c r="AC29" s="276"/>
      <c r="AD29" s="276"/>
      <c r="AE29" s="276"/>
      <c r="AK29" s="277">
        <v>0</v>
      </c>
      <c r="AL29" s="276"/>
      <c r="AM29" s="276"/>
      <c r="AN29" s="276"/>
      <c r="AO29" s="276"/>
      <c r="AQ29" s="43"/>
      <c r="BE29" s="283"/>
    </row>
    <row r="30" spans="2:71" s="2" customFormat="1" ht="14.45" hidden="1" customHeight="1">
      <c r="B30" s="41"/>
      <c r="F30" s="42" t="s">
        <v>45</v>
      </c>
      <c r="L30" s="275">
        <v>0</v>
      </c>
      <c r="M30" s="276"/>
      <c r="N30" s="276"/>
      <c r="O30" s="276"/>
      <c r="W30" s="277">
        <f>ROUND(BD51,2)</f>
        <v>0</v>
      </c>
      <c r="X30" s="276"/>
      <c r="Y30" s="276"/>
      <c r="Z30" s="276"/>
      <c r="AA30" s="276"/>
      <c r="AB30" s="276"/>
      <c r="AC30" s="276"/>
      <c r="AD30" s="276"/>
      <c r="AE30" s="276"/>
      <c r="AK30" s="277">
        <v>0</v>
      </c>
      <c r="AL30" s="276"/>
      <c r="AM30" s="276"/>
      <c r="AN30" s="276"/>
      <c r="AO30" s="276"/>
      <c r="AQ30" s="43"/>
      <c r="BE30" s="283"/>
    </row>
    <row r="31" spans="2:71" s="1" customFormat="1" ht="6.95" customHeight="1">
      <c r="B31" s="36"/>
      <c r="AQ31" s="39"/>
      <c r="BE31" s="283"/>
    </row>
    <row r="32" spans="2:71" s="1" customFormat="1" ht="25.9" customHeight="1">
      <c r="B32" s="36"/>
      <c r="C32" s="44"/>
      <c r="D32" s="45" t="s">
        <v>46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47</v>
      </c>
      <c r="U32" s="46"/>
      <c r="V32" s="46"/>
      <c r="W32" s="46"/>
      <c r="X32" s="278" t="s">
        <v>48</v>
      </c>
      <c r="Y32" s="279"/>
      <c r="Z32" s="279"/>
      <c r="AA32" s="279"/>
      <c r="AB32" s="279"/>
      <c r="AC32" s="46"/>
      <c r="AD32" s="46"/>
      <c r="AE32" s="46"/>
      <c r="AF32" s="46"/>
      <c r="AG32" s="46"/>
      <c r="AH32" s="46"/>
      <c r="AI32" s="46"/>
      <c r="AJ32" s="46"/>
      <c r="AK32" s="280">
        <f>SUM(AK23:AK30)</f>
        <v>0</v>
      </c>
      <c r="AL32" s="279"/>
      <c r="AM32" s="279"/>
      <c r="AN32" s="279"/>
      <c r="AO32" s="281"/>
      <c r="AP32" s="44"/>
      <c r="AQ32" s="48"/>
      <c r="BE32" s="283"/>
    </row>
    <row r="33" spans="2:56" s="1" customFormat="1" ht="6.95" customHeight="1">
      <c r="B33" s="36"/>
      <c r="AQ33" s="39"/>
    </row>
    <row r="34" spans="2:56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56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6"/>
    </row>
    <row r="39" spans="2:56" s="1" customFormat="1" ht="36.950000000000003" customHeight="1">
      <c r="B39" s="36"/>
      <c r="C39" s="25" t="s">
        <v>49</v>
      </c>
      <c r="AR39" s="36"/>
    </row>
    <row r="40" spans="2:56" s="1" customFormat="1" ht="6.95" customHeight="1">
      <c r="B40" s="36"/>
      <c r="AR40" s="36"/>
    </row>
    <row r="41" spans="2:56" s="3" customFormat="1" ht="14.45" customHeight="1">
      <c r="B41" s="54"/>
      <c r="C41" s="32" t="s">
        <v>15</v>
      </c>
      <c r="L41" s="3" t="str">
        <f>K5</f>
        <v>16028_03</v>
      </c>
      <c r="AR41" s="54"/>
    </row>
    <row r="42" spans="2:56" s="4" customFormat="1" ht="36.950000000000003" customHeight="1">
      <c r="B42" s="55"/>
      <c r="C42" s="56" t="s">
        <v>18</v>
      </c>
      <c r="L42" s="263" t="str">
        <f>K6</f>
        <v>Transformace ÚSP pro mládež Kvasiny – výstavba v lokalitě Kostelec nad Orlicí 2 - Nábytek</v>
      </c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4"/>
      <c r="AK42" s="264"/>
      <c r="AL42" s="264"/>
      <c r="AM42" s="264"/>
      <c r="AN42" s="264"/>
      <c r="AO42" s="264"/>
      <c r="AR42" s="55"/>
    </row>
    <row r="43" spans="2:56" s="1" customFormat="1" ht="6.95" customHeight="1">
      <c r="B43" s="36"/>
      <c r="AR43" s="36"/>
    </row>
    <row r="44" spans="2:56" s="1" customFormat="1" ht="15">
      <c r="B44" s="36"/>
      <c r="C44" s="32" t="s">
        <v>23</v>
      </c>
      <c r="L44" s="57" t="str">
        <f>IF(K8="","",K8)</f>
        <v xml:space="preserve"> </v>
      </c>
      <c r="AI44" s="32" t="s">
        <v>25</v>
      </c>
      <c r="AM44" s="265" t="str">
        <f>IF(AN8= "","",AN8)</f>
        <v>11. 5. 2017</v>
      </c>
      <c r="AN44" s="265"/>
      <c r="AR44" s="36"/>
    </row>
    <row r="45" spans="2:56" s="1" customFormat="1" ht="6.95" customHeight="1">
      <c r="B45" s="36"/>
      <c r="AR45" s="36"/>
    </row>
    <row r="46" spans="2:56" s="1" customFormat="1" ht="15">
      <c r="B46" s="36"/>
      <c r="C46" s="32" t="s">
        <v>27</v>
      </c>
      <c r="L46" s="3" t="str">
        <f>IF(E11= "","",E11)</f>
        <v xml:space="preserve"> </v>
      </c>
      <c r="AI46" s="32" t="s">
        <v>32</v>
      </c>
      <c r="AM46" s="266" t="str">
        <f>IF(E17="","",E17)</f>
        <v xml:space="preserve"> </v>
      </c>
      <c r="AN46" s="266"/>
      <c r="AO46" s="266"/>
      <c r="AP46" s="266"/>
      <c r="AR46" s="36"/>
      <c r="AS46" s="267" t="s">
        <v>50</v>
      </c>
      <c r="AT46" s="268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2:56" s="1" customFormat="1" ht="15">
      <c r="B47" s="36"/>
      <c r="C47" s="32" t="s">
        <v>30</v>
      </c>
      <c r="L47" s="3" t="str">
        <f>IF(E14= "Vyplň údaj","",E14)</f>
        <v/>
      </c>
      <c r="AR47" s="36"/>
      <c r="AS47" s="269"/>
      <c r="AT47" s="270"/>
      <c r="BD47" s="61"/>
    </row>
    <row r="48" spans="2:56" s="1" customFormat="1" ht="10.9" customHeight="1">
      <c r="B48" s="36"/>
      <c r="AR48" s="36"/>
      <c r="AS48" s="269"/>
      <c r="AT48" s="270"/>
      <c r="BD48" s="61"/>
    </row>
    <row r="49" spans="1:91" s="1" customFormat="1" ht="29.25" customHeight="1">
      <c r="B49" s="36"/>
      <c r="C49" s="271" t="s">
        <v>51</v>
      </c>
      <c r="D49" s="272"/>
      <c r="E49" s="272"/>
      <c r="F49" s="272"/>
      <c r="G49" s="272"/>
      <c r="H49" s="62"/>
      <c r="I49" s="273" t="s">
        <v>52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4" t="s">
        <v>53</v>
      </c>
      <c r="AH49" s="272"/>
      <c r="AI49" s="272"/>
      <c r="AJ49" s="272"/>
      <c r="AK49" s="272"/>
      <c r="AL49" s="272"/>
      <c r="AM49" s="272"/>
      <c r="AN49" s="273" t="s">
        <v>54</v>
      </c>
      <c r="AO49" s="272"/>
      <c r="AP49" s="272"/>
      <c r="AQ49" s="63" t="s">
        <v>55</v>
      </c>
      <c r="AR49" s="36"/>
      <c r="AS49" s="64" t="s">
        <v>56</v>
      </c>
      <c r="AT49" s="65" t="s">
        <v>57</v>
      </c>
      <c r="AU49" s="65" t="s">
        <v>58</v>
      </c>
      <c r="AV49" s="65" t="s">
        <v>59</v>
      </c>
      <c r="AW49" s="65" t="s">
        <v>60</v>
      </c>
      <c r="AX49" s="65" t="s">
        <v>61</v>
      </c>
      <c r="AY49" s="65" t="s">
        <v>62</v>
      </c>
      <c r="AZ49" s="65" t="s">
        <v>63</v>
      </c>
      <c r="BA49" s="65" t="s">
        <v>64</v>
      </c>
      <c r="BB49" s="65" t="s">
        <v>65</v>
      </c>
      <c r="BC49" s="65" t="s">
        <v>66</v>
      </c>
      <c r="BD49" s="66" t="s">
        <v>67</v>
      </c>
    </row>
    <row r="50" spans="1:91" s="1" customFormat="1" ht="10.9" customHeight="1">
      <c r="B50" s="36"/>
      <c r="AR50" s="36"/>
      <c r="AS50" s="67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60"/>
    </row>
    <row r="51" spans="1:91" s="4" customFormat="1" ht="32.450000000000003" customHeight="1">
      <c r="B51" s="55"/>
      <c r="C51" s="68" t="s">
        <v>68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257">
        <f>ROUND(SUM(AG52:AG53),2)</f>
        <v>0</v>
      </c>
      <c r="AH51" s="257"/>
      <c r="AI51" s="257"/>
      <c r="AJ51" s="257"/>
      <c r="AK51" s="257"/>
      <c r="AL51" s="257"/>
      <c r="AM51" s="257"/>
      <c r="AN51" s="258">
        <f>SUM(AG51,AT51)</f>
        <v>0</v>
      </c>
      <c r="AO51" s="258"/>
      <c r="AP51" s="258"/>
      <c r="AQ51" s="71" t="s">
        <v>21</v>
      </c>
      <c r="AR51" s="55"/>
      <c r="AS51" s="72">
        <f>ROUND(SUM(AS52:AS53),2)</f>
        <v>0</v>
      </c>
      <c r="AT51" s="73">
        <f>ROUND(SUM(AV51:AW51),2)</f>
        <v>0</v>
      </c>
      <c r="AU51" s="74">
        <f>ROUND(SUM(AU52:AU53),5)</f>
        <v>0</v>
      </c>
      <c r="AV51" s="73">
        <f>ROUND(AZ51*L26,2)</f>
        <v>0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ROUND(SUM(AZ52:AZ53),2)</f>
        <v>0</v>
      </c>
      <c r="BA51" s="73">
        <f>ROUND(SUM(BA52:BA53),2)</f>
        <v>0</v>
      </c>
      <c r="BB51" s="73">
        <f>ROUND(SUM(BB52:BB53),2)</f>
        <v>0</v>
      </c>
      <c r="BC51" s="73">
        <f>ROUND(SUM(BC52:BC53),2)</f>
        <v>0</v>
      </c>
      <c r="BD51" s="75">
        <f>ROUND(SUM(BD52:BD53),2)</f>
        <v>0</v>
      </c>
      <c r="BS51" s="56" t="s">
        <v>69</v>
      </c>
      <c r="BT51" s="56" t="s">
        <v>70</v>
      </c>
      <c r="BU51" s="76" t="s">
        <v>71</v>
      </c>
      <c r="BV51" s="56" t="s">
        <v>72</v>
      </c>
      <c r="BW51" s="56" t="s">
        <v>7</v>
      </c>
      <c r="BX51" s="56" t="s">
        <v>73</v>
      </c>
      <c r="CL51" s="56" t="s">
        <v>21</v>
      </c>
    </row>
    <row r="52" spans="1:91" s="5" customFormat="1" ht="22.5" customHeight="1">
      <c r="A52" s="77" t="s">
        <v>74</v>
      </c>
      <c r="B52" s="78"/>
      <c r="C52" s="79"/>
      <c r="D52" s="262" t="s">
        <v>75</v>
      </c>
      <c r="E52" s="262"/>
      <c r="F52" s="262"/>
      <c r="G52" s="262"/>
      <c r="H52" s="262"/>
      <c r="I52" s="80"/>
      <c r="J52" s="262" t="s">
        <v>76</v>
      </c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0">
        <f>'01 - Nábytek'!J27</f>
        <v>0</v>
      </c>
      <c r="AH52" s="261"/>
      <c r="AI52" s="261"/>
      <c r="AJ52" s="261"/>
      <c r="AK52" s="261"/>
      <c r="AL52" s="261"/>
      <c r="AM52" s="261"/>
      <c r="AN52" s="260">
        <f>SUM(AG52,AT52)</f>
        <v>0</v>
      </c>
      <c r="AO52" s="261"/>
      <c r="AP52" s="261"/>
      <c r="AQ52" s="81" t="s">
        <v>77</v>
      </c>
      <c r="AR52" s="78"/>
      <c r="AS52" s="82">
        <v>0</v>
      </c>
      <c r="AT52" s="83">
        <f>ROUND(SUM(AV52:AW52),2)</f>
        <v>0</v>
      </c>
      <c r="AU52" s="84">
        <f>'01 - Nábytek'!P77</f>
        <v>0</v>
      </c>
      <c r="AV52" s="83">
        <f>'01 - Nábytek'!J30</f>
        <v>0</v>
      </c>
      <c r="AW52" s="83">
        <f>'01 - Nábytek'!J31</f>
        <v>0</v>
      </c>
      <c r="AX52" s="83">
        <f>'01 - Nábytek'!J32</f>
        <v>0</v>
      </c>
      <c r="AY52" s="83">
        <f>'01 - Nábytek'!J33</f>
        <v>0</v>
      </c>
      <c r="AZ52" s="83">
        <f>'01 - Nábytek'!F30</f>
        <v>0</v>
      </c>
      <c r="BA52" s="83">
        <f>'01 - Nábytek'!F31</f>
        <v>0</v>
      </c>
      <c r="BB52" s="83">
        <f>'01 - Nábytek'!F32</f>
        <v>0</v>
      </c>
      <c r="BC52" s="83">
        <f>'01 - Nábytek'!F33</f>
        <v>0</v>
      </c>
      <c r="BD52" s="85">
        <f>'01 - Nábytek'!F34</f>
        <v>0</v>
      </c>
      <c r="BT52" s="86" t="s">
        <v>78</v>
      </c>
      <c r="BV52" s="86" t="s">
        <v>72</v>
      </c>
      <c r="BW52" s="86" t="s">
        <v>79</v>
      </c>
      <c r="BX52" s="86" t="s">
        <v>7</v>
      </c>
      <c r="CL52" s="86" t="s">
        <v>21</v>
      </c>
      <c r="CM52" s="86" t="s">
        <v>80</v>
      </c>
    </row>
    <row r="53" spans="1:91" s="5" customFormat="1" ht="22.5" customHeight="1">
      <c r="A53" s="77" t="s">
        <v>74</v>
      </c>
      <c r="B53" s="78"/>
      <c r="C53" s="79"/>
      <c r="D53" s="262" t="s">
        <v>81</v>
      </c>
      <c r="E53" s="262"/>
      <c r="F53" s="262"/>
      <c r="G53" s="262"/>
      <c r="H53" s="262"/>
      <c r="I53" s="80"/>
      <c r="J53" s="262" t="s">
        <v>82</v>
      </c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0">
        <f>'02 - Atypický nábytek'!J27</f>
        <v>0</v>
      </c>
      <c r="AH53" s="261"/>
      <c r="AI53" s="261"/>
      <c r="AJ53" s="261"/>
      <c r="AK53" s="261"/>
      <c r="AL53" s="261"/>
      <c r="AM53" s="261"/>
      <c r="AN53" s="260">
        <f>SUM(AG53,AT53)</f>
        <v>0</v>
      </c>
      <c r="AO53" s="261"/>
      <c r="AP53" s="261"/>
      <c r="AQ53" s="81" t="s">
        <v>77</v>
      </c>
      <c r="AR53" s="78"/>
      <c r="AS53" s="87">
        <v>0</v>
      </c>
      <c r="AT53" s="88">
        <f>ROUND(SUM(AV53:AW53),2)</f>
        <v>0</v>
      </c>
      <c r="AU53" s="89">
        <f>'02 - Atypický nábytek'!P77</f>
        <v>0</v>
      </c>
      <c r="AV53" s="88">
        <f>'02 - Atypický nábytek'!J30</f>
        <v>0</v>
      </c>
      <c r="AW53" s="88">
        <f>'02 - Atypický nábytek'!J31</f>
        <v>0</v>
      </c>
      <c r="AX53" s="88">
        <f>'02 - Atypický nábytek'!J32</f>
        <v>0</v>
      </c>
      <c r="AY53" s="88">
        <f>'02 - Atypický nábytek'!J33</f>
        <v>0</v>
      </c>
      <c r="AZ53" s="88">
        <f>'02 - Atypický nábytek'!F30</f>
        <v>0</v>
      </c>
      <c r="BA53" s="88">
        <f>'02 - Atypický nábytek'!F31</f>
        <v>0</v>
      </c>
      <c r="BB53" s="88">
        <f>'02 - Atypický nábytek'!F32</f>
        <v>0</v>
      </c>
      <c r="BC53" s="88">
        <f>'02 - Atypický nábytek'!F33</f>
        <v>0</v>
      </c>
      <c r="BD53" s="90">
        <f>'02 - Atypický nábytek'!F34</f>
        <v>0</v>
      </c>
      <c r="BT53" s="86" t="s">
        <v>78</v>
      </c>
      <c r="BV53" s="86" t="s">
        <v>72</v>
      </c>
      <c r="BW53" s="86" t="s">
        <v>83</v>
      </c>
      <c r="BX53" s="86" t="s">
        <v>7</v>
      </c>
      <c r="CL53" s="86" t="s">
        <v>21</v>
      </c>
      <c r="CM53" s="86" t="s">
        <v>80</v>
      </c>
    </row>
    <row r="54" spans="1:91" s="1" customFormat="1" ht="30" customHeight="1">
      <c r="B54" s="36"/>
      <c r="AR54" s="36"/>
    </row>
    <row r="55" spans="1:91" s="1" customFormat="1" ht="6.95" customHeight="1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36"/>
    </row>
  </sheetData>
  <sheetProtection algorithmName="SHA-512" hashValue="KvxcpSREonyhDwUAhpXHjH3dhWMtZ24IzoTs8OP3dbCekZoQeEM768WEoiA70mzmmi/e1JNEVUzo9tQd9PtpGA==" saltValue="c/eAwT523FeMhy0XKz7i6g==" spinCount="100000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 xr:uid="{00000000-0004-0000-0000-000000000000}"/>
    <hyperlink ref="W1:AI1" location="C51" display="2) Rekapitulace objektů stavby a soupisů prací" xr:uid="{00000000-0004-0000-0000-000001000000}"/>
    <hyperlink ref="A52" location="'01 - Nábytek'!C2" display="/" xr:uid="{00000000-0004-0000-0000-000002000000}"/>
    <hyperlink ref="A53" location="'02 - Atypický nábytek'!C2" display="/" xr:uid="{00000000-0004-0000-0000-000003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231"/>
  <sheetViews>
    <sheetView showGridLines="0" tabSelected="1" workbookViewId="0">
      <pane ySplit="1" topLeftCell="A59" activePane="bottomLeft" state="frozen"/>
      <selection pane="bottomLeft" activeCell="I81" sqref="I81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4"/>
      <c r="C1" s="14"/>
      <c r="D1" s="15" t="s">
        <v>1</v>
      </c>
      <c r="E1" s="14"/>
      <c r="F1" s="92" t="s">
        <v>84</v>
      </c>
      <c r="G1" s="295" t="s">
        <v>85</v>
      </c>
      <c r="H1" s="295"/>
      <c r="I1" s="93"/>
      <c r="J1" s="92" t="s">
        <v>86</v>
      </c>
      <c r="K1" s="15" t="s">
        <v>87</v>
      </c>
      <c r="L1" s="92" t="s">
        <v>88</v>
      </c>
      <c r="M1" s="92"/>
      <c r="N1" s="92"/>
      <c r="O1" s="92"/>
      <c r="P1" s="92"/>
      <c r="Q1" s="92"/>
      <c r="R1" s="92"/>
      <c r="S1" s="92"/>
      <c r="T1" s="9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20" t="s">
        <v>79</v>
      </c>
    </row>
    <row r="3" spans="1:70" ht="6.95" customHeight="1">
      <c r="B3" s="21"/>
      <c r="C3" s="22"/>
      <c r="D3" s="22"/>
      <c r="E3" s="22"/>
      <c r="F3" s="22"/>
      <c r="G3" s="22"/>
      <c r="H3" s="22"/>
      <c r="I3" s="94"/>
      <c r="J3" s="22"/>
      <c r="K3" s="23"/>
      <c r="AT3" s="20" t="s">
        <v>80</v>
      </c>
    </row>
    <row r="4" spans="1:70" ht="36.950000000000003" customHeight="1">
      <c r="B4" s="24"/>
      <c r="D4" s="25" t="s">
        <v>89</v>
      </c>
      <c r="K4" s="26"/>
      <c r="M4" s="27" t="s">
        <v>12</v>
      </c>
      <c r="AT4" s="20" t="s">
        <v>6</v>
      </c>
    </row>
    <row r="5" spans="1:70" ht="6.95" customHeight="1">
      <c r="B5" s="24"/>
      <c r="K5" s="26"/>
    </row>
    <row r="6" spans="1:70" ht="15">
      <c r="B6" s="24"/>
      <c r="D6" s="32" t="s">
        <v>18</v>
      </c>
      <c r="K6" s="26"/>
    </row>
    <row r="7" spans="1:70" ht="22.5" customHeight="1">
      <c r="B7" s="24"/>
      <c r="E7" s="292" t="str">
        <f>'Rekapitulace stavby'!K6</f>
        <v>Transformace ÚSP pro mládež Kvasiny – výstavba v lokalitě Kostelec nad Orlicí 2 - Nábytek</v>
      </c>
      <c r="F7" s="293"/>
      <c r="G7" s="293"/>
      <c r="H7" s="293"/>
      <c r="K7" s="26"/>
    </row>
    <row r="8" spans="1:70" s="1" customFormat="1" ht="15">
      <c r="B8" s="36"/>
      <c r="D8" s="32" t="s">
        <v>90</v>
      </c>
      <c r="I8" s="95"/>
      <c r="K8" s="39"/>
    </row>
    <row r="9" spans="1:70" s="1" customFormat="1" ht="36.950000000000003" customHeight="1">
      <c r="B9" s="36"/>
      <c r="E9" s="263" t="s">
        <v>91</v>
      </c>
      <c r="F9" s="294"/>
      <c r="G9" s="294"/>
      <c r="H9" s="294"/>
      <c r="I9" s="95"/>
      <c r="K9" s="39"/>
    </row>
    <row r="10" spans="1:70" s="1" customFormat="1">
      <c r="B10" s="36"/>
      <c r="I10" s="95"/>
      <c r="K10" s="39"/>
    </row>
    <row r="11" spans="1:70" s="1" customFormat="1" ht="14.45" customHeight="1">
      <c r="B11" s="36"/>
      <c r="D11" s="32" t="s">
        <v>20</v>
      </c>
      <c r="F11" s="30" t="s">
        <v>21</v>
      </c>
      <c r="I11" s="96" t="s">
        <v>22</v>
      </c>
      <c r="J11" s="30" t="s">
        <v>21</v>
      </c>
      <c r="K11" s="39"/>
    </row>
    <row r="12" spans="1:70" s="1" customFormat="1" ht="14.45" customHeight="1">
      <c r="B12" s="36"/>
      <c r="D12" s="32" t="s">
        <v>23</v>
      </c>
      <c r="F12" s="30" t="s">
        <v>24</v>
      </c>
      <c r="I12" s="96" t="s">
        <v>25</v>
      </c>
      <c r="J12" s="58" t="str">
        <f>'Rekapitulace stavby'!AN8</f>
        <v>11. 5. 2017</v>
      </c>
      <c r="K12" s="39"/>
    </row>
    <row r="13" spans="1:70" s="1" customFormat="1" ht="10.9" customHeight="1">
      <c r="B13" s="36"/>
      <c r="I13" s="95"/>
      <c r="K13" s="39"/>
    </row>
    <row r="14" spans="1:70" s="1" customFormat="1" ht="14.45" customHeight="1">
      <c r="B14" s="36"/>
      <c r="D14" s="32" t="s">
        <v>27</v>
      </c>
      <c r="I14" s="96" t="s">
        <v>28</v>
      </c>
      <c r="J14" s="30" t="str">
        <f>IF('Rekapitulace stavby'!AN10="","",'Rekapitulace stavby'!AN10)</f>
        <v/>
      </c>
      <c r="K14" s="39"/>
    </row>
    <row r="15" spans="1:70" s="1" customFormat="1" ht="18" customHeight="1">
      <c r="B15" s="36"/>
      <c r="E15" s="30" t="str">
        <f>IF('Rekapitulace stavby'!E11="","",'Rekapitulace stavby'!E11)</f>
        <v xml:space="preserve"> </v>
      </c>
      <c r="I15" s="96" t="s">
        <v>29</v>
      </c>
      <c r="J15" s="30" t="str">
        <f>IF('Rekapitulace stavby'!AN11="","",'Rekapitulace stavby'!AN11)</f>
        <v/>
      </c>
      <c r="K15" s="39"/>
    </row>
    <row r="16" spans="1:70" s="1" customFormat="1" ht="6.95" customHeight="1">
      <c r="B16" s="36"/>
      <c r="I16" s="95"/>
      <c r="K16" s="39"/>
    </row>
    <row r="17" spans="2:11" s="1" customFormat="1" ht="14.45" customHeight="1">
      <c r="B17" s="36"/>
      <c r="D17" s="32" t="s">
        <v>30</v>
      </c>
      <c r="I17" s="96" t="s">
        <v>28</v>
      </c>
      <c r="J17" s="30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6"/>
      <c r="E18" s="30" t="str">
        <f>IF('Rekapitulace stavby'!E14="Vyplň údaj","",IF('Rekapitulace stavby'!E14="","",'Rekapitulace stavby'!E14))</f>
        <v/>
      </c>
      <c r="I18" s="96" t="s">
        <v>29</v>
      </c>
      <c r="J18" s="30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6"/>
      <c r="I19" s="95"/>
      <c r="K19" s="39"/>
    </row>
    <row r="20" spans="2:11" s="1" customFormat="1" ht="14.45" customHeight="1">
      <c r="B20" s="36"/>
      <c r="D20" s="32" t="s">
        <v>32</v>
      </c>
      <c r="I20" s="96" t="s">
        <v>28</v>
      </c>
      <c r="J20" s="30" t="str">
        <f>IF('Rekapitulace stavby'!AN16="","",'Rekapitulace stavby'!AN16)</f>
        <v/>
      </c>
      <c r="K20" s="39"/>
    </row>
    <row r="21" spans="2:11" s="1" customFormat="1" ht="18" customHeight="1">
      <c r="B21" s="36"/>
      <c r="E21" s="30" t="str">
        <f>IF('Rekapitulace stavby'!E17="","",'Rekapitulace stavby'!E17)</f>
        <v xml:space="preserve"> </v>
      </c>
      <c r="I21" s="96" t="s">
        <v>29</v>
      </c>
      <c r="J21" s="30" t="str">
        <f>IF('Rekapitulace stavby'!AN17="","",'Rekapitulace stavby'!AN17)</f>
        <v/>
      </c>
      <c r="K21" s="39"/>
    </row>
    <row r="22" spans="2:11" s="1" customFormat="1" ht="6.95" customHeight="1">
      <c r="B22" s="36"/>
      <c r="I22" s="95"/>
      <c r="K22" s="39"/>
    </row>
    <row r="23" spans="2:11" s="1" customFormat="1" ht="14.45" customHeight="1">
      <c r="B23" s="36"/>
      <c r="D23" s="32" t="s">
        <v>34</v>
      </c>
      <c r="I23" s="95"/>
      <c r="K23" s="39"/>
    </row>
    <row r="24" spans="2:11" s="6" customFormat="1" ht="77.25" customHeight="1">
      <c r="B24" s="97"/>
      <c r="E24" s="288" t="s">
        <v>35</v>
      </c>
      <c r="F24" s="288"/>
      <c r="G24" s="288"/>
      <c r="H24" s="288"/>
      <c r="I24" s="98"/>
      <c r="K24" s="99"/>
    </row>
    <row r="25" spans="2:11" s="1" customFormat="1" ht="6.95" customHeight="1">
      <c r="B25" s="36"/>
      <c r="I25" s="95"/>
      <c r="K25" s="39"/>
    </row>
    <row r="26" spans="2:11" s="1" customFormat="1" ht="6.95" customHeight="1">
      <c r="B26" s="36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5.35" customHeight="1">
      <c r="B27" s="36"/>
      <c r="D27" s="102" t="s">
        <v>36</v>
      </c>
      <c r="I27" s="95"/>
      <c r="J27" s="70">
        <f>ROUND(J77,2)</f>
        <v>0</v>
      </c>
      <c r="K27" s="39"/>
    </row>
    <row r="28" spans="2:11" s="1" customFormat="1" ht="6.95" customHeight="1">
      <c r="B28" s="36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45" customHeight="1">
      <c r="B29" s="36"/>
      <c r="F29" s="40" t="s">
        <v>38</v>
      </c>
      <c r="I29" s="103" t="s">
        <v>37</v>
      </c>
      <c r="J29" s="40" t="s">
        <v>39</v>
      </c>
      <c r="K29" s="39"/>
    </row>
    <row r="30" spans="2:11" s="1" customFormat="1" ht="14.45" customHeight="1">
      <c r="B30" s="36"/>
      <c r="D30" s="42" t="s">
        <v>40</v>
      </c>
      <c r="E30" s="42" t="s">
        <v>41</v>
      </c>
      <c r="F30" s="104">
        <f>ROUND(SUM(BE77:BE230), 2)</f>
        <v>0</v>
      </c>
      <c r="I30" s="105">
        <v>0.21</v>
      </c>
      <c r="J30" s="104">
        <f>ROUND(ROUND((SUM(BE77:BE230)), 2)*I30, 2)</f>
        <v>0</v>
      </c>
      <c r="K30" s="39"/>
    </row>
    <row r="31" spans="2:11" s="1" customFormat="1" ht="14.45" customHeight="1">
      <c r="B31" s="36"/>
      <c r="E31" s="42" t="s">
        <v>42</v>
      </c>
      <c r="F31" s="104">
        <f>ROUND(SUM(BF77:BF230), 2)</f>
        <v>0</v>
      </c>
      <c r="I31" s="105">
        <v>0.15</v>
      </c>
      <c r="J31" s="104">
        <f>ROUND(ROUND((SUM(BF77:BF230)), 2)*I31, 2)</f>
        <v>0</v>
      </c>
      <c r="K31" s="39"/>
    </row>
    <row r="32" spans="2:11" s="1" customFormat="1" ht="14.45" hidden="1" customHeight="1">
      <c r="B32" s="36"/>
      <c r="E32" s="42" t="s">
        <v>43</v>
      </c>
      <c r="F32" s="104">
        <f>ROUND(SUM(BG77:BG230), 2)</f>
        <v>0</v>
      </c>
      <c r="I32" s="105">
        <v>0.21</v>
      </c>
      <c r="J32" s="104">
        <v>0</v>
      </c>
      <c r="K32" s="39"/>
    </row>
    <row r="33" spans="2:11" s="1" customFormat="1" ht="14.45" hidden="1" customHeight="1">
      <c r="B33" s="36"/>
      <c r="E33" s="42" t="s">
        <v>44</v>
      </c>
      <c r="F33" s="104">
        <f>ROUND(SUM(BH77:BH230), 2)</f>
        <v>0</v>
      </c>
      <c r="I33" s="105">
        <v>0.15</v>
      </c>
      <c r="J33" s="104">
        <v>0</v>
      </c>
      <c r="K33" s="39"/>
    </row>
    <row r="34" spans="2:11" s="1" customFormat="1" ht="14.45" hidden="1" customHeight="1">
      <c r="B34" s="36"/>
      <c r="E34" s="42" t="s">
        <v>45</v>
      </c>
      <c r="F34" s="104">
        <f>ROUND(SUM(BI77:BI230), 2)</f>
        <v>0</v>
      </c>
      <c r="I34" s="105">
        <v>0</v>
      </c>
      <c r="J34" s="104">
        <v>0</v>
      </c>
      <c r="K34" s="39"/>
    </row>
    <row r="35" spans="2:11" s="1" customFormat="1" ht="6.95" customHeight="1">
      <c r="B35" s="36"/>
      <c r="I35" s="95"/>
      <c r="K35" s="39"/>
    </row>
    <row r="36" spans="2:11" s="1" customFormat="1" ht="25.35" customHeight="1">
      <c r="B36" s="36"/>
      <c r="C36" s="106"/>
      <c r="D36" s="107" t="s">
        <v>46</v>
      </c>
      <c r="E36" s="62"/>
      <c r="F36" s="62"/>
      <c r="G36" s="108" t="s">
        <v>47</v>
      </c>
      <c r="H36" s="109" t="s">
        <v>48</v>
      </c>
      <c r="I36" s="110"/>
      <c r="J36" s="111">
        <f>SUM(J27:J34)</f>
        <v>0</v>
      </c>
      <c r="K36" s="112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3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4"/>
      <c r="J41" s="53"/>
      <c r="K41" s="115"/>
    </row>
    <row r="42" spans="2:11" s="1" customFormat="1" ht="36.950000000000003" customHeight="1">
      <c r="B42" s="36"/>
      <c r="C42" s="25" t="s">
        <v>92</v>
      </c>
      <c r="I42" s="95"/>
      <c r="K42" s="39"/>
    </row>
    <row r="43" spans="2:11" s="1" customFormat="1" ht="6.95" customHeight="1">
      <c r="B43" s="36"/>
      <c r="I43" s="95"/>
      <c r="K43" s="39"/>
    </row>
    <row r="44" spans="2:11" s="1" customFormat="1" ht="14.45" customHeight="1">
      <c r="B44" s="36"/>
      <c r="C44" s="32" t="s">
        <v>18</v>
      </c>
      <c r="I44" s="95"/>
      <c r="K44" s="39"/>
    </row>
    <row r="45" spans="2:11" s="1" customFormat="1" ht="22.5" customHeight="1">
      <c r="B45" s="36"/>
      <c r="E45" s="292" t="str">
        <f>E7</f>
        <v>Transformace ÚSP pro mládež Kvasiny – výstavba v lokalitě Kostelec nad Orlicí 2 - Nábytek</v>
      </c>
      <c r="F45" s="293"/>
      <c r="G45" s="293"/>
      <c r="H45" s="293"/>
      <c r="I45" s="95"/>
      <c r="K45" s="39"/>
    </row>
    <row r="46" spans="2:11" s="1" customFormat="1" ht="14.45" customHeight="1">
      <c r="B46" s="36"/>
      <c r="C46" s="32" t="s">
        <v>90</v>
      </c>
      <c r="I46" s="95"/>
      <c r="K46" s="39"/>
    </row>
    <row r="47" spans="2:11" s="1" customFormat="1" ht="23.25" customHeight="1">
      <c r="B47" s="36"/>
      <c r="E47" s="263" t="str">
        <f>E9</f>
        <v>01 - Nábytek</v>
      </c>
      <c r="F47" s="294"/>
      <c r="G47" s="294"/>
      <c r="H47" s="294"/>
      <c r="I47" s="95"/>
      <c r="K47" s="39"/>
    </row>
    <row r="48" spans="2:11" s="1" customFormat="1" ht="6.95" customHeight="1">
      <c r="B48" s="36"/>
      <c r="I48" s="95"/>
      <c r="K48" s="39"/>
    </row>
    <row r="49" spans="2:47" s="1" customFormat="1" ht="18" customHeight="1">
      <c r="B49" s="36"/>
      <c r="C49" s="32" t="s">
        <v>23</v>
      </c>
      <c r="F49" s="30" t="str">
        <f>F12</f>
        <v xml:space="preserve"> </v>
      </c>
      <c r="I49" s="96" t="s">
        <v>25</v>
      </c>
      <c r="J49" s="58" t="str">
        <f>IF(J12="","",J12)</f>
        <v>11. 5. 2017</v>
      </c>
      <c r="K49" s="39"/>
    </row>
    <row r="50" spans="2:47" s="1" customFormat="1" ht="6.95" customHeight="1">
      <c r="B50" s="36"/>
      <c r="I50" s="95"/>
      <c r="K50" s="39"/>
    </row>
    <row r="51" spans="2:47" s="1" customFormat="1" ht="15">
      <c r="B51" s="36"/>
      <c r="C51" s="32" t="s">
        <v>27</v>
      </c>
      <c r="F51" s="30" t="str">
        <f>E15</f>
        <v xml:space="preserve"> </v>
      </c>
      <c r="I51" s="96" t="s">
        <v>32</v>
      </c>
      <c r="J51" s="30" t="str">
        <f>E21</f>
        <v xml:space="preserve"> </v>
      </c>
      <c r="K51" s="39"/>
    </row>
    <row r="52" spans="2:47" s="1" customFormat="1" ht="14.45" customHeight="1">
      <c r="B52" s="36"/>
      <c r="C52" s="32" t="s">
        <v>30</v>
      </c>
      <c r="F52" s="30" t="str">
        <f>IF(E18="","",E18)</f>
        <v/>
      </c>
      <c r="I52" s="95"/>
      <c r="K52" s="39"/>
    </row>
    <row r="53" spans="2:47" s="1" customFormat="1" ht="10.35" customHeight="1">
      <c r="B53" s="36"/>
      <c r="I53" s="95"/>
      <c r="K53" s="39"/>
    </row>
    <row r="54" spans="2:47" s="1" customFormat="1" ht="29.25" customHeight="1">
      <c r="B54" s="36"/>
      <c r="C54" s="116" t="s">
        <v>93</v>
      </c>
      <c r="D54" s="106"/>
      <c r="E54" s="106"/>
      <c r="F54" s="106"/>
      <c r="G54" s="106"/>
      <c r="H54" s="106"/>
      <c r="I54" s="117"/>
      <c r="J54" s="118" t="s">
        <v>94</v>
      </c>
      <c r="K54" s="119"/>
    </row>
    <row r="55" spans="2:47" s="1" customFormat="1" ht="10.35" customHeight="1">
      <c r="B55" s="36"/>
      <c r="I55" s="95"/>
      <c r="K55" s="39"/>
    </row>
    <row r="56" spans="2:47" s="1" customFormat="1" ht="29.25" customHeight="1">
      <c r="B56" s="36"/>
      <c r="C56" s="120" t="s">
        <v>95</v>
      </c>
      <c r="I56" s="95"/>
      <c r="J56" s="70">
        <f>J77</f>
        <v>0</v>
      </c>
      <c r="K56" s="39"/>
      <c r="AU56" s="20" t="s">
        <v>96</v>
      </c>
    </row>
    <row r="57" spans="2:47" s="7" customFormat="1" ht="24.95" customHeight="1">
      <c r="B57" s="121"/>
      <c r="D57" s="122" t="s">
        <v>97</v>
      </c>
      <c r="E57" s="123"/>
      <c r="F57" s="123"/>
      <c r="G57" s="123"/>
      <c r="H57" s="123"/>
      <c r="I57" s="124"/>
      <c r="J57" s="125">
        <f>J78</f>
        <v>0</v>
      </c>
      <c r="K57" s="126"/>
    </row>
    <row r="58" spans="2:47" s="1" customFormat="1" ht="21.75" customHeight="1">
      <c r="B58" s="36"/>
      <c r="I58" s="95"/>
      <c r="K58" s="39"/>
    </row>
    <row r="59" spans="2:47" s="1" customFormat="1" ht="6.95" customHeight="1">
      <c r="B59" s="49"/>
      <c r="C59" s="50"/>
      <c r="D59" s="50"/>
      <c r="E59" s="50"/>
      <c r="F59" s="50"/>
      <c r="G59" s="50"/>
      <c r="H59" s="50"/>
      <c r="I59" s="113"/>
      <c r="J59" s="50"/>
      <c r="K59" s="51"/>
    </row>
    <row r="63" spans="2:47" s="1" customFormat="1" ht="6.95" customHeight="1">
      <c r="B63" s="52"/>
      <c r="C63" s="53"/>
      <c r="D63" s="53"/>
      <c r="E63" s="53"/>
      <c r="F63" s="53"/>
      <c r="G63" s="53"/>
      <c r="H63" s="53"/>
      <c r="I63" s="114"/>
      <c r="J63" s="53"/>
      <c r="K63" s="53"/>
      <c r="L63" s="36"/>
    </row>
    <row r="64" spans="2:47" s="1" customFormat="1" ht="36.950000000000003" customHeight="1">
      <c r="B64" s="36"/>
      <c r="C64" s="25" t="s">
        <v>98</v>
      </c>
      <c r="I64" s="95"/>
      <c r="L64" s="36"/>
    </row>
    <row r="65" spans="2:65" s="1" customFormat="1" ht="6.95" customHeight="1">
      <c r="B65" s="36"/>
      <c r="I65" s="95"/>
      <c r="L65" s="36"/>
    </row>
    <row r="66" spans="2:65" s="1" customFormat="1" ht="14.45" customHeight="1">
      <c r="B66" s="36"/>
      <c r="C66" s="32" t="s">
        <v>18</v>
      </c>
      <c r="I66" s="95"/>
      <c r="L66" s="36"/>
    </row>
    <row r="67" spans="2:65" s="1" customFormat="1" ht="22.5" customHeight="1">
      <c r="B67" s="36"/>
      <c r="E67" s="292" t="str">
        <f>E7</f>
        <v>Transformace ÚSP pro mládež Kvasiny – výstavba v lokalitě Kostelec nad Orlicí 2 - Nábytek</v>
      </c>
      <c r="F67" s="293"/>
      <c r="G67" s="293"/>
      <c r="H67" s="293"/>
      <c r="I67" s="95"/>
      <c r="L67" s="36"/>
    </row>
    <row r="68" spans="2:65" s="1" customFormat="1" ht="14.45" customHeight="1">
      <c r="B68" s="36"/>
      <c r="C68" s="32" t="s">
        <v>90</v>
      </c>
      <c r="I68" s="95"/>
      <c r="L68" s="36"/>
    </row>
    <row r="69" spans="2:65" s="1" customFormat="1" ht="23.25" customHeight="1">
      <c r="B69" s="36"/>
      <c r="E69" s="263" t="str">
        <f>E9</f>
        <v>01 - Nábytek</v>
      </c>
      <c r="F69" s="294"/>
      <c r="G69" s="294"/>
      <c r="H69" s="294"/>
      <c r="I69" s="95"/>
      <c r="L69" s="36"/>
    </row>
    <row r="70" spans="2:65" s="1" customFormat="1" ht="6.95" customHeight="1">
      <c r="B70" s="36"/>
      <c r="I70" s="95"/>
      <c r="L70" s="36"/>
    </row>
    <row r="71" spans="2:65" s="1" customFormat="1" ht="18" customHeight="1">
      <c r="B71" s="36"/>
      <c r="C71" s="32" t="s">
        <v>23</v>
      </c>
      <c r="F71" s="30" t="str">
        <f>F12</f>
        <v xml:space="preserve"> </v>
      </c>
      <c r="I71" s="96" t="s">
        <v>25</v>
      </c>
      <c r="J71" s="58" t="str">
        <f>IF(J12="","",J12)</f>
        <v>11. 5. 2017</v>
      </c>
      <c r="L71" s="36"/>
    </row>
    <row r="72" spans="2:65" s="1" customFormat="1" ht="6.95" customHeight="1">
      <c r="B72" s="36"/>
      <c r="I72" s="95"/>
      <c r="L72" s="36"/>
    </row>
    <row r="73" spans="2:65" s="1" customFormat="1" ht="15">
      <c r="B73" s="36"/>
      <c r="C73" s="32" t="s">
        <v>27</v>
      </c>
      <c r="F73" s="30" t="str">
        <f>E15</f>
        <v xml:space="preserve"> </v>
      </c>
      <c r="I73" s="96" t="s">
        <v>32</v>
      </c>
      <c r="J73" s="30" t="str">
        <f>E21</f>
        <v xml:space="preserve"> </v>
      </c>
      <c r="L73" s="36"/>
    </row>
    <row r="74" spans="2:65" s="1" customFormat="1" ht="14.45" customHeight="1">
      <c r="B74" s="36"/>
      <c r="C74" s="32" t="s">
        <v>30</v>
      </c>
      <c r="F74" s="30" t="str">
        <f>IF(E18="","",E18)</f>
        <v/>
      </c>
      <c r="I74" s="95"/>
      <c r="L74" s="36"/>
    </row>
    <row r="75" spans="2:65" s="1" customFormat="1" ht="10.35" customHeight="1">
      <c r="B75" s="36"/>
      <c r="I75" s="95"/>
      <c r="L75" s="36"/>
    </row>
    <row r="76" spans="2:65" s="8" customFormat="1" ht="29.25" customHeight="1">
      <c r="B76" s="127"/>
      <c r="C76" s="128" t="s">
        <v>99</v>
      </c>
      <c r="D76" s="129" t="s">
        <v>55</v>
      </c>
      <c r="E76" s="129" t="s">
        <v>51</v>
      </c>
      <c r="F76" s="129" t="s">
        <v>100</v>
      </c>
      <c r="G76" s="129" t="s">
        <v>101</v>
      </c>
      <c r="H76" s="129" t="s">
        <v>102</v>
      </c>
      <c r="I76" s="130" t="s">
        <v>103</v>
      </c>
      <c r="J76" s="129" t="s">
        <v>94</v>
      </c>
      <c r="K76" s="131" t="s">
        <v>104</v>
      </c>
      <c r="L76" s="127"/>
      <c r="M76" s="64" t="s">
        <v>105</v>
      </c>
      <c r="N76" s="65" t="s">
        <v>40</v>
      </c>
      <c r="O76" s="65" t="s">
        <v>106</v>
      </c>
      <c r="P76" s="65" t="s">
        <v>107</v>
      </c>
      <c r="Q76" s="65" t="s">
        <v>108</v>
      </c>
      <c r="R76" s="65" t="s">
        <v>109</v>
      </c>
      <c r="S76" s="65" t="s">
        <v>110</v>
      </c>
      <c r="T76" s="66" t="s">
        <v>111</v>
      </c>
    </row>
    <row r="77" spans="2:65" s="1" customFormat="1" ht="29.25" customHeight="1">
      <c r="B77" s="36"/>
      <c r="C77" s="68" t="s">
        <v>95</v>
      </c>
      <c r="I77" s="95"/>
      <c r="J77" s="132">
        <f>BK77</f>
        <v>0</v>
      </c>
      <c r="L77" s="36"/>
      <c r="M77" s="67"/>
      <c r="N77" s="59"/>
      <c r="O77" s="59"/>
      <c r="P77" s="133">
        <f>P78</f>
        <v>0</v>
      </c>
      <c r="Q77" s="59"/>
      <c r="R77" s="133">
        <f>R78</f>
        <v>0</v>
      </c>
      <c r="S77" s="59"/>
      <c r="T77" s="134">
        <f>T78</f>
        <v>0</v>
      </c>
      <c r="AT77" s="20" t="s">
        <v>69</v>
      </c>
      <c r="AU77" s="20" t="s">
        <v>96</v>
      </c>
      <c r="BK77" s="135">
        <f>BK78</f>
        <v>0</v>
      </c>
    </row>
    <row r="78" spans="2:65" s="9" customFormat="1" ht="37.35" customHeight="1">
      <c r="B78" s="136"/>
      <c r="D78" s="137" t="s">
        <v>69</v>
      </c>
      <c r="E78" s="138" t="s">
        <v>112</v>
      </c>
      <c r="F78" s="138" t="s">
        <v>76</v>
      </c>
      <c r="I78" s="139"/>
      <c r="J78" s="140">
        <f>BK78</f>
        <v>0</v>
      </c>
      <c r="L78" s="136"/>
      <c r="M78" s="141"/>
      <c r="P78" s="142">
        <f>SUM(P79:P230)</f>
        <v>0</v>
      </c>
      <c r="R78" s="142">
        <f>SUM(R79:R230)</f>
        <v>0</v>
      </c>
      <c r="T78" s="143">
        <f>SUM(T79:T230)</f>
        <v>0</v>
      </c>
      <c r="AR78" s="137" t="s">
        <v>80</v>
      </c>
      <c r="AT78" s="144" t="s">
        <v>69</v>
      </c>
      <c r="AU78" s="144" t="s">
        <v>70</v>
      </c>
      <c r="AY78" s="137" t="s">
        <v>113</v>
      </c>
      <c r="BK78" s="145">
        <f>SUM(BK79:BK230)</f>
        <v>0</v>
      </c>
    </row>
    <row r="79" spans="2:65" s="1" customFormat="1" ht="22.5" customHeight="1">
      <c r="B79" s="36"/>
      <c r="C79" s="146" t="s">
        <v>78</v>
      </c>
      <c r="D79" s="146" t="s">
        <v>114</v>
      </c>
      <c r="E79" s="147" t="s">
        <v>115</v>
      </c>
      <c r="F79" s="148" t="s">
        <v>116</v>
      </c>
      <c r="G79" s="149" t="s">
        <v>117</v>
      </c>
      <c r="H79" s="150">
        <v>2</v>
      </c>
      <c r="I79" s="151"/>
      <c r="J79" s="152">
        <f>ROUND(I79*H79,2)</f>
        <v>0</v>
      </c>
      <c r="K79" s="148" t="s">
        <v>21</v>
      </c>
      <c r="L79" s="36"/>
      <c r="M79" s="153" t="s">
        <v>21</v>
      </c>
      <c r="N79" s="154" t="s">
        <v>41</v>
      </c>
      <c r="P79" s="155">
        <f>O79*H79</f>
        <v>0</v>
      </c>
      <c r="Q79" s="155">
        <v>0</v>
      </c>
      <c r="R79" s="155">
        <f>Q79*H79</f>
        <v>0</v>
      </c>
      <c r="S79" s="155">
        <v>0</v>
      </c>
      <c r="T79" s="156">
        <f>S79*H79</f>
        <v>0</v>
      </c>
      <c r="AR79" s="20" t="s">
        <v>118</v>
      </c>
      <c r="AT79" s="20" t="s">
        <v>114</v>
      </c>
      <c r="AU79" s="20" t="s">
        <v>78</v>
      </c>
      <c r="AY79" s="20" t="s">
        <v>113</v>
      </c>
      <c r="BE79" s="157">
        <f>IF(N79="základní",J79,0)</f>
        <v>0</v>
      </c>
      <c r="BF79" s="157">
        <f>IF(N79="snížená",J79,0)</f>
        <v>0</v>
      </c>
      <c r="BG79" s="157">
        <f>IF(N79="zákl. přenesená",J79,0)</f>
        <v>0</v>
      </c>
      <c r="BH79" s="157">
        <f>IF(N79="sníž. přenesená",J79,0)</f>
        <v>0</v>
      </c>
      <c r="BI79" s="157">
        <f>IF(N79="nulová",J79,0)</f>
        <v>0</v>
      </c>
      <c r="BJ79" s="20" t="s">
        <v>78</v>
      </c>
      <c r="BK79" s="157">
        <f>ROUND(I79*H79,2)</f>
        <v>0</v>
      </c>
      <c r="BL79" s="20" t="s">
        <v>118</v>
      </c>
      <c r="BM79" s="20" t="s">
        <v>119</v>
      </c>
    </row>
    <row r="80" spans="2:65" s="1" customFormat="1">
      <c r="B80" s="36"/>
      <c r="D80" s="158" t="s">
        <v>120</v>
      </c>
      <c r="F80" s="159" t="s">
        <v>121</v>
      </c>
      <c r="I80" s="95"/>
      <c r="L80" s="36"/>
      <c r="M80" s="160"/>
      <c r="T80" s="61"/>
      <c r="AT80" s="20" t="s">
        <v>120</v>
      </c>
      <c r="AU80" s="20" t="s">
        <v>78</v>
      </c>
    </row>
    <row r="81" spans="2:65" s="1" customFormat="1" ht="94.5">
      <c r="B81" s="36"/>
      <c r="D81" s="158" t="s">
        <v>122</v>
      </c>
      <c r="F81" s="161" t="s">
        <v>123</v>
      </c>
      <c r="I81" s="95"/>
      <c r="L81" s="36"/>
      <c r="M81" s="160"/>
      <c r="T81" s="61"/>
      <c r="AT81" s="20" t="s">
        <v>122</v>
      </c>
      <c r="AU81" s="20" t="s">
        <v>78</v>
      </c>
    </row>
    <row r="82" spans="2:65" s="10" customFormat="1">
      <c r="B82" s="162"/>
      <c r="D82" s="158" t="s">
        <v>124</v>
      </c>
      <c r="E82" s="163" t="s">
        <v>21</v>
      </c>
      <c r="F82" s="164" t="s">
        <v>80</v>
      </c>
      <c r="H82" s="165">
        <v>2</v>
      </c>
      <c r="I82" s="166"/>
      <c r="L82" s="162"/>
      <c r="M82" s="167"/>
      <c r="T82" s="168"/>
      <c r="AT82" s="163" t="s">
        <v>124</v>
      </c>
      <c r="AU82" s="163" t="s">
        <v>78</v>
      </c>
      <c r="AV82" s="10" t="s">
        <v>80</v>
      </c>
      <c r="AW82" s="10" t="s">
        <v>33</v>
      </c>
      <c r="AX82" s="10" t="s">
        <v>78</v>
      </c>
      <c r="AY82" s="163" t="s">
        <v>113</v>
      </c>
    </row>
    <row r="83" spans="2:65" s="1" customFormat="1" ht="22.5" customHeight="1">
      <c r="B83" s="36"/>
      <c r="C83" s="146" t="s">
        <v>80</v>
      </c>
      <c r="D83" s="146" t="s">
        <v>114</v>
      </c>
      <c r="E83" s="147" t="s">
        <v>125</v>
      </c>
      <c r="F83" s="148" t="s">
        <v>126</v>
      </c>
      <c r="G83" s="149" t="s">
        <v>117</v>
      </c>
      <c r="H83" s="150">
        <v>1</v>
      </c>
      <c r="I83" s="151"/>
      <c r="J83" s="152">
        <f>ROUND(I83*H83,2)</f>
        <v>0</v>
      </c>
      <c r="K83" s="148" t="s">
        <v>21</v>
      </c>
      <c r="L83" s="36"/>
      <c r="M83" s="153" t="s">
        <v>21</v>
      </c>
      <c r="N83" s="154" t="s">
        <v>41</v>
      </c>
      <c r="P83" s="155">
        <f>O83*H83</f>
        <v>0</v>
      </c>
      <c r="Q83" s="155">
        <v>0</v>
      </c>
      <c r="R83" s="155">
        <f>Q83*H83</f>
        <v>0</v>
      </c>
      <c r="S83" s="155">
        <v>0</v>
      </c>
      <c r="T83" s="156">
        <f>S83*H83</f>
        <v>0</v>
      </c>
      <c r="AR83" s="20" t="s">
        <v>118</v>
      </c>
      <c r="AT83" s="20" t="s">
        <v>114</v>
      </c>
      <c r="AU83" s="20" t="s">
        <v>78</v>
      </c>
      <c r="AY83" s="20" t="s">
        <v>113</v>
      </c>
      <c r="BE83" s="157">
        <f>IF(N83="základní",J83,0)</f>
        <v>0</v>
      </c>
      <c r="BF83" s="157">
        <f>IF(N83="snížená",J83,0)</f>
        <v>0</v>
      </c>
      <c r="BG83" s="157">
        <f>IF(N83="zákl. přenesená",J83,0)</f>
        <v>0</v>
      </c>
      <c r="BH83" s="157">
        <f>IF(N83="sníž. přenesená",J83,0)</f>
        <v>0</v>
      </c>
      <c r="BI83" s="157">
        <f>IF(N83="nulová",J83,0)</f>
        <v>0</v>
      </c>
      <c r="BJ83" s="20" t="s">
        <v>78</v>
      </c>
      <c r="BK83" s="157">
        <f>ROUND(I83*H83,2)</f>
        <v>0</v>
      </c>
      <c r="BL83" s="20" t="s">
        <v>118</v>
      </c>
      <c r="BM83" s="20" t="s">
        <v>127</v>
      </c>
    </row>
    <row r="84" spans="2:65" s="1" customFormat="1">
      <c r="B84" s="36"/>
      <c r="D84" s="158" t="s">
        <v>120</v>
      </c>
      <c r="F84" s="159" t="s">
        <v>128</v>
      </c>
      <c r="I84" s="95"/>
      <c r="L84" s="36"/>
      <c r="M84" s="160"/>
      <c r="T84" s="61"/>
      <c r="AT84" s="20" t="s">
        <v>120</v>
      </c>
      <c r="AU84" s="20" t="s">
        <v>78</v>
      </c>
    </row>
    <row r="85" spans="2:65" s="1" customFormat="1" ht="81">
      <c r="B85" s="36"/>
      <c r="D85" s="158" t="s">
        <v>122</v>
      </c>
      <c r="F85" s="161" t="s">
        <v>129</v>
      </c>
      <c r="I85" s="95"/>
      <c r="L85" s="36"/>
      <c r="M85" s="160"/>
      <c r="T85" s="61"/>
      <c r="AT85" s="20" t="s">
        <v>122</v>
      </c>
      <c r="AU85" s="20" t="s">
        <v>78</v>
      </c>
    </row>
    <row r="86" spans="2:65" s="10" customFormat="1">
      <c r="B86" s="162"/>
      <c r="D86" s="158" t="s">
        <v>124</v>
      </c>
      <c r="E86" s="163" t="s">
        <v>21</v>
      </c>
      <c r="F86" s="164" t="s">
        <v>78</v>
      </c>
      <c r="H86" s="165">
        <v>1</v>
      </c>
      <c r="I86" s="166"/>
      <c r="L86" s="162"/>
      <c r="M86" s="167"/>
      <c r="T86" s="168"/>
      <c r="AT86" s="163" t="s">
        <v>124</v>
      </c>
      <c r="AU86" s="163" t="s">
        <v>78</v>
      </c>
      <c r="AV86" s="10" t="s">
        <v>80</v>
      </c>
      <c r="AW86" s="10" t="s">
        <v>33</v>
      </c>
      <c r="AX86" s="10" t="s">
        <v>78</v>
      </c>
      <c r="AY86" s="163" t="s">
        <v>113</v>
      </c>
    </row>
    <row r="87" spans="2:65" s="1" customFormat="1" ht="22.5" customHeight="1">
      <c r="B87" s="36"/>
      <c r="C87" s="146" t="s">
        <v>130</v>
      </c>
      <c r="D87" s="146" t="s">
        <v>114</v>
      </c>
      <c r="E87" s="147" t="s">
        <v>131</v>
      </c>
      <c r="F87" s="148" t="s">
        <v>132</v>
      </c>
      <c r="G87" s="149" t="s">
        <v>117</v>
      </c>
      <c r="H87" s="150">
        <v>7</v>
      </c>
      <c r="I87" s="151"/>
      <c r="J87" s="152">
        <f>ROUND(I87*H87,2)</f>
        <v>0</v>
      </c>
      <c r="K87" s="148" t="s">
        <v>21</v>
      </c>
      <c r="L87" s="36"/>
      <c r="M87" s="153" t="s">
        <v>21</v>
      </c>
      <c r="N87" s="154" t="s">
        <v>41</v>
      </c>
      <c r="P87" s="155">
        <f>O87*H87</f>
        <v>0</v>
      </c>
      <c r="Q87" s="155">
        <v>0</v>
      </c>
      <c r="R87" s="155">
        <f>Q87*H87</f>
        <v>0</v>
      </c>
      <c r="S87" s="155">
        <v>0</v>
      </c>
      <c r="T87" s="156">
        <f>S87*H87</f>
        <v>0</v>
      </c>
      <c r="AR87" s="20" t="s">
        <v>118</v>
      </c>
      <c r="AT87" s="20" t="s">
        <v>114</v>
      </c>
      <c r="AU87" s="20" t="s">
        <v>78</v>
      </c>
      <c r="AY87" s="20" t="s">
        <v>113</v>
      </c>
      <c r="BE87" s="157">
        <f>IF(N87="základní",J87,0)</f>
        <v>0</v>
      </c>
      <c r="BF87" s="157">
        <f>IF(N87="snížená",J87,0)</f>
        <v>0</v>
      </c>
      <c r="BG87" s="157">
        <f>IF(N87="zákl. přenesená",J87,0)</f>
        <v>0</v>
      </c>
      <c r="BH87" s="157">
        <f>IF(N87="sníž. přenesená",J87,0)</f>
        <v>0</v>
      </c>
      <c r="BI87" s="157">
        <f>IF(N87="nulová",J87,0)</f>
        <v>0</v>
      </c>
      <c r="BJ87" s="20" t="s">
        <v>78</v>
      </c>
      <c r="BK87" s="157">
        <f>ROUND(I87*H87,2)</f>
        <v>0</v>
      </c>
      <c r="BL87" s="20" t="s">
        <v>118</v>
      </c>
      <c r="BM87" s="20" t="s">
        <v>133</v>
      </c>
    </row>
    <row r="88" spans="2:65" s="1" customFormat="1">
      <c r="B88" s="36"/>
      <c r="D88" s="158" t="s">
        <v>120</v>
      </c>
      <c r="F88" s="159" t="s">
        <v>134</v>
      </c>
      <c r="I88" s="95"/>
      <c r="L88" s="36"/>
      <c r="M88" s="160"/>
      <c r="T88" s="61"/>
      <c r="AT88" s="20" t="s">
        <v>120</v>
      </c>
      <c r="AU88" s="20" t="s">
        <v>78</v>
      </c>
    </row>
    <row r="89" spans="2:65" s="1" customFormat="1" ht="94.5">
      <c r="B89" s="36"/>
      <c r="D89" s="158" t="s">
        <v>122</v>
      </c>
      <c r="F89" s="161" t="s">
        <v>135</v>
      </c>
      <c r="I89" s="95"/>
      <c r="L89" s="36"/>
      <c r="M89" s="160"/>
      <c r="T89" s="61"/>
      <c r="AT89" s="20" t="s">
        <v>122</v>
      </c>
      <c r="AU89" s="20" t="s">
        <v>78</v>
      </c>
    </row>
    <row r="90" spans="2:65" s="10" customFormat="1">
      <c r="B90" s="162"/>
      <c r="D90" s="158" t="s">
        <v>124</v>
      </c>
      <c r="E90" s="163" t="s">
        <v>21</v>
      </c>
      <c r="F90" s="164" t="s">
        <v>136</v>
      </c>
      <c r="H90" s="165">
        <v>7</v>
      </c>
      <c r="I90" s="166"/>
      <c r="L90" s="162"/>
      <c r="M90" s="167"/>
      <c r="T90" s="168"/>
      <c r="AT90" s="163" t="s">
        <v>124</v>
      </c>
      <c r="AU90" s="163" t="s">
        <v>78</v>
      </c>
      <c r="AV90" s="10" t="s">
        <v>80</v>
      </c>
      <c r="AW90" s="10" t="s">
        <v>33</v>
      </c>
      <c r="AX90" s="10" t="s">
        <v>78</v>
      </c>
      <c r="AY90" s="163" t="s">
        <v>113</v>
      </c>
    </row>
    <row r="91" spans="2:65" s="1" customFormat="1" ht="22.5" customHeight="1">
      <c r="B91" s="36"/>
      <c r="C91" s="146" t="s">
        <v>137</v>
      </c>
      <c r="D91" s="146" t="s">
        <v>114</v>
      </c>
      <c r="E91" s="147" t="s">
        <v>138</v>
      </c>
      <c r="F91" s="148" t="s">
        <v>139</v>
      </c>
      <c r="G91" s="149" t="s">
        <v>117</v>
      </c>
      <c r="H91" s="150">
        <v>7</v>
      </c>
      <c r="I91" s="151"/>
      <c r="J91" s="152">
        <f>ROUND(I91*H91,2)</f>
        <v>0</v>
      </c>
      <c r="K91" s="148" t="s">
        <v>21</v>
      </c>
      <c r="L91" s="36"/>
      <c r="M91" s="153" t="s">
        <v>21</v>
      </c>
      <c r="N91" s="154" t="s">
        <v>41</v>
      </c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AR91" s="20" t="s">
        <v>118</v>
      </c>
      <c r="AT91" s="20" t="s">
        <v>114</v>
      </c>
      <c r="AU91" s="20" t="s">
        <v>78</v>
      </c>
      <c r="AY91" s="20" t="s">
        <v>113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20" t="s">
        <v>78</v>
      </c>
      <c r="BK91" s="157">
        <f>ROUND(I91*H91,2)</f>
        <v>0</v>
      </c>
      <c r="BL91" s="20" t="s">
        <v>118</v>
      </c>
      <c r="BM91" s="20" t="s">
        <v>140</v>
      </c>
    </row>
    <row r="92" spans="2:65" s="1" customFormat="1">
      <c r="B92" s="36"/>
      <c r="D92" s="158" t="s">
        <v>120</v>
      </c>
      <c r="F92" s="159" t="s">
        <v>141</v>
      </c>
      <c r="I92" s="95"/>
      <c r="L92" s="36"/>
      <c r="M92" s="160"/>
      <c r="T92" s="61"/>
      <c r="AT92" s="20" t="s">
        <v>120</v>
      </c>
      <c r="AU92" s="20" t="s">
        <v>78</v>
      </c>
    </row>
    <row r="93" spans="2:65" s="1" customFormat="1" ht="81">
      <c r="B93" s="36"/>
      <c r="D93" s="158" t="s">
        <v>122</v>
      </c>
      <c r="F93" s="161" t="s">
        <v>142</v>
      </c>
      <c r="I93" s="95"/>
      <c r="L93" s="36"/>
      <c r="M93" s="160"/>
      <c r="T93" s="61"/>
      <c r="AT93" s="20" t="s">
        <v>122</v>
      </c>
      <c r="AU93" s="20" t="s">
        <v>78</v>
      </c>
    </row>
    <row r="94" spans="2:65" s="10" customFormat="1">
      <c r="B94" s="162"/>
      <c r="D94" s="158" t="s">
        <v>124</v>
      </c>
      <c r="E94" s="163" t="s">
        <v>21</v>
      </c>
      <c r="F94" s="164" t="s">
        <v>136</v>
      </c>
      <c r="H94" s="165">
        <v>7</v>
      </c>
      <c r="I94" s="166"/>
      <c r="L94" s="162"/>
      <c r="M94" s="167"/>
      <c r="T94" s="168"/>
      <c r="AT94" s="163" t="s">
        <v>124</v>
      </c>
      <c r="AU94" s="163" t="s">
        <v>78</v>
      </c>
      <c r="AV94" s="10" t="s">
        <v>80</v>
      </c>
      <c r="AW94" s="10" t="s">
        <v>33</v>
      </c>
      <c r="AX94" s="10" t="s">
        <v>78</v>
      </c>
      <c r="AY94" s="163" t="s">
        <v>113</v>
      </c>
    </row>
    <row r="95" spans="2:65" s="1" customFormat="1" ht="22.5" customHeight="1">
      <c r="B95" s="36"/>
      <c r="C95" s="146" t="s">
        <v>143</v>
      </c>
      <c r="D95" s="146" t="s">
        <v>114</v>
      </c>
      <c r="E95" s="147" t="s">
        <v>144</v>
      </c>
      <c r="F95" s="148" t="s">
        <v>145</v>
      </c>
      <c r="G95" s="149" t="s">
        <v>117</v>
      </c>
      <c r="H95" s="150">
        <v>4</v>
      </c>
      <c r="I95" s="151"/>
      <c r="J95" s="152">
        <f>ROUND(I95*H95,2)</f>
        <v>0</v>
      </c>
      <c r="K95" s="148" t="s">
        <v>21</v>
      </c>
      <c r="L95" s="36"/>
      <c r="M95" s="153" t="s">
        <v>21</v>
      </c>
      <c r="N95" s="154" t="s">
        <v>41</v>
      </c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AR95" s="20" t="s">
        <v>118</v>
      </c>
      <c r="AT95" s="20" t="s">
        <v>114</v>
      </c>
      <c r="AU95" s="20" t="s">
        <v>78</v>
      </c>
      <c r="AY95" s="20" t="s">
        <v>113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20" t="s">
        <v>78</v>
      </c>
      <c r="BK95" s="157">
        <f>ROUND(I95*H95,2)</f>
        <v>0</v>
      </c>
      <c r="BL95" s="20" t="s">
        <v>118</v>
      </c>
      <c r="BM95" s="20" t="s">
        <v>146</v>
      </c>
    </row>
    <row r="96" spans="2:65" s="1" customFormat="1">
      <c r="B96" s="36"/>
      <c r="D96" s="158" t="s">
        <v>120</v>
      </c>
      <c r="F96" s="159" t="s">
        <v>147</v>
      </c>
      <c r="I96" s="95"/>
      <c r="L96" s="36"/>
      <c r="M96" s="160"/>
      <c r="T96" s="61"/>
      <c r="AT96" s="20" t="s">
        <v>120</v>
      </c>
      <c r="AU96" s="20" t="s">
        <v>78</v>
      </c>
    </row>
    <row r="97" spans="2:65" s="1" customFormat="1" ht="108">
      <c r="B97" s="36"/>
      <c r="D97" s="158" t="s">
        <v>122</v>
      </c>
      <c r="F97" s="161" t="s">
        <v>148</v>
      </c>
      <c r="I97" s="95"/>
      <c r="L97" s="36"/>
      <c r="M97" s="160"/>
      <c r="T97" s="61"/>
      <c r="AT97" s="20" t="s">
        <v>122</v>
      </c>
      <c r="AU97" s="20" t="s">
        <v>78</v>
      </c>
    </row>
    <row r="98" spans="2:65" s="10" customFormat="1">
      <c r="B98" s="162"/>
      <c r="D98" s="158" t="s">
        <v>124</v>
      </c>
      <c r="E98" s="163" t="s">
        <v>21</v>
      </c>
      <c r="F98" s="164" t="s">
        <v>137</v>
      </c>
      <c r="H98" s="165">
        <v>4</v>
      </c>
      <c r="I98" s="166"/>
      <c r="L98" s="162"/>
      <c r="M98" s="167"/>
      <c r="T98" s="168"/>
      <c r="AT98" s="163" t="s">
        <v>124</v>
      </c>
      <c r="AU98" s="163" t="s">
        <v>78</v>
      </c>
      <c r="AV98" s="10" t="s">
        <v>80</v>
      </c>
      <c r="AW98" s="10" t="s">
        <v>33</v>
      </c>
      <c r="AX98" s="10" t="s">
        <v>78</v>
      </c>
      <c r="AY98" s="163" t="s">
        <v>113</v>
      </c>
    </row>
    <row r="99" spans="2:65" s="1" customFormat="1" ht="22.5" customHeight="1">
      <c r="B99" s="36"/>
      <c r="C99" s="146" t="s">
        <v>149</v>
      </c>
      <c r="D99" s="146" t="s">
        <v>114</v>
      </c>
      <c r="E99" s="147" t="s">
        <v>150</v>
      </c>
      <c r="F99" s="148" t="s">
        <v>151</v>
      </c>
      <c r="G99" s="149" t="s">
        <v>117</v>
      </c>
      <c r="H99" s="150">
        <v>6</v>
      </c>
      <c r="I99" s="151"/>
      <c r="J99" s="152">
        <f>ROUND(I99*H99,2)</f>
        <v>0</v>
      </c>
      <c r="K99" s="148" t="s">
        <v>21</v>
      </c>
      <c r="L99" s="36"/>
      <c r="M99" s="153" t="s">
        <v>21</v>
      </c>
      <c r="N99" s="154" t="s">
        <v>41</v>
      </c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AR99" s="20" t="s">
        <v>118</v>
      </c>
      <c r="AT99" s="20" t="s">
        <v>114</v>
      </c>
      <c r="AU99" s="20" t="s">
        <v>78</v>
      </c>
      <c r="AY99" s="20" t="s">
        <v>113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20" t="s">
        <v>78</v>
      </c>
      <c r="BK99" s="157">
        <f>ROUND(I99*H99,2)</f>
        <v>0</v>
      </c>
      <c r="BL99" s="20" t="s">
        <v>118</v>
      </c>
      <c r="BM99" s="20" t="s">
        <v>152</v>
      </c>
    </row>
    <row r="100" spans="2:65" s="1" customFormat="1">
      <c r="B100" s="36"/>
      <c r="D100" s="158" t="s">
        <v>120</v>
      </c>
      <c r="F100" s="159" t="s">
        <v>153</v>
      </c>
      <c r="I100" s="95"/>
      <c r="L100" s="36"/>
      <c r="M100" s="160"/>
      <c r="T100" s="61"/>
      <c r="AT100" s="20" t="s">
        <v>120</v>
      </c>
      <c r="AU100" s="20" t="s">
        <v>78</v>
      </c>
    </row>
    <row r="101" spans="2:65" s="1" customFormat="1" ht="94.5">
      <c r="B101" s="36"/>
      <c r="D101" s="158" t="s">
        <v>122</v>
      </c>
      <c r="F101" s="161" t="s">
        <v>154</v>
      </c>
      <c r="I101" s="95"/>
      <c r="L101" s="36"/>
      <c r="M101" s="160"/>
      <c r="T101" s="61"/>
      <c r="AT101" s="20" t="s">
        <v>122</v>
      </c>
      <c r="AU101" s="20" t="s">
        <v>78</v>
      </c>
    </row>
    <row r="102" spans="2:65" s="10" customFormat="1">
      <c r="B102" s="162"/>
      <c r="D102" s="158" t="s">
        <v>124</v>
      </c>
      <c r="E102" s="163" t="s">
        <v>21</v>
      </c>
      <c r="F102" s="164" t="s">
        <v>149</v>
      </c>
      <c r="H102" s="165">
        <v>6</v>
      </c>
      <c r="I102" s="166"/>
      <c r="L102" s="162"/>
      <c r="M102" s="167"/>
      <c r="T102" s="168"/>
      <c r="AT102" s="163" t="s">
        <v>124</v>
      </c>
      <c r="AU102" s="163" t="s">
        <v>78</v>
      </c>
      <c r="AV102" s="10" t="s">
        <v>80</v>
      </c>
      <c r="AW102" s="10" t="s">
        <v>33</v>
      </c>
      <c r="AX102" s="10" t="s">
        <v>78</v>
      </c>
      <c r="AY102" s="163" t="s">
        <v>113</v>
      </c>
    </row>
    <row r="103" spans="2:65" s="1" customFormat="1" ht="22.5" customHeight="1">
      <c r="B103" s="36"/>
      <c r="C103" s="146" t="s">
        <v>136</v>
      </c>
      <c r="D103" s="146" t="s">
        <v>114</v>
      </c>
      <c r="E103" s="147" t="s">
        <v>155</v>
      </c>
      <c r="F103" s="148" t="s">
        <v>156</v>
      </c>
      <c r="G103" s="149" t="s">
        <v>117</v>
      </c>
      <c r="H103" s="150">
        <v>6</v>
      </c>
      <c r="I103" s="151"/>
      <c r="J103" s="152">
        <f>ROUND(I103*H103,2)</f>
        <v>0</v>
      </c>
      <c r="K103" s="148" t="s">
        <v>21</v>
      </c>
      <c r="L103" s="36"/>
      <c r="M103" s="153" t="s">
        <v>21</v>
      </c>
      <c r="N103" s="154" t="s">
        <v>41</v>
      </c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AR103" s="20" t="s">
        <v>118</v>
      </c>
      <c r="AT103" s="20" t="s">
        <v>114</v>
      </c>
      <c r="AU103" s="20" t="s">
        <v>78</v>
      </c>
      <c r="AY103" s="20" t="s">
        <v>113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20" t="s">
        <v>78</v>
      </c>
      <c r="BK103" s="157">
        <f>ROUND(I103*H103,2)</f>
        <v>0</v>
      </c>
      <c r="BL103" s="20" t="s">
        <v>118</v>
      </c>
      <c r="BM103" s="20" t="s">
        <v>157</v>
      </c>
    </row>
    <row r="104" spans="2:65" s="1" customFormat="1">
      <c r="B104" s="36"/>
      <c r="D104" s="158" t="s">
        <v>120</v>
      </c>
      <c r="F104" s="159" t="s">
        <v>158</v>
      </c>
      <c r="I104" s="95"/>
      <c r="L104" s="36"/>
      <c r="M104" s="160"/>
      <c r="T104" s="61"/>
      <c r="AT104" s="20" t="s">
        <v>120</v>
      </c>
      <c r="AU104" s="20" t="s">
        <v>78</v>
      </c>
    </row>
    <row r="105" spans="2:65" s="1" customFormat="1" ht="94.5">
      <c r="B105" s="36"/>
      <c r="D105" s="158" t="s">
        <v>122</v>
      </c>
      <c r="F105" s="161" t="s">
        <v>159</v>
      </c>
      <c r="I105" s="95"/>
      <c r="L105" s="36"/>
      <c r="M105" s="160"/>
      <c r="T105" s="61"/>
      <c r="AT105" s="20" t="s">
        <v>122</v>
      </c>
      <c r="AU105" s="20" t="s">
        <v>78</v>
      </c>
    </row>
    <row r="106" spans="2:65" s="10" customFormat="1">
      <c r="B106" s="162"/>
      <c r="D106" s="158" t="s">
        <v>124</v>
      </c>
      <c r="E106" s="163" t="s">
        <v>21</v>
      </c>
      <c r="F106" s="164" t="s">
        <v>149</v>
      </c>
      <c r="H106" s="165">
        <v>6</v>
      </c>
      <c r="I106" s="166"/>
      <c r="L106" s="162"/>
      <c r="M106" s="167"/>
      <c r="T106" s="168"/>
      <c r="AT106" s="163" t="s">
        <v>124</v>
      </c>
      <c r="AU106" s="163" t="s">
        <v>78</v>
      </c>
      <c r="AV106" s="10" t="s">
        <v>80</v>
      </c>
      <c r="AW106" s="10" t="s">
        <v>33</v>
      </c>
      <c r="AX106" s="10" t="s">
        <v>78</v>
      </c>
      <c r="AY106" s="163" t="s">
        <v>113</v>
      </c>
    </row>
    <row r="107" spans="2:65" s="1" customFormat="1" ht="22.5" customHeight="1">
      <c r="B107" s="36"/>
      <c r="C107" s="146" t="s">
        <v>160</v>
      </c>
      <c r="D107" s="146" t="s">
        <v>114</v>
      </c>
      <c r="E107" s="147" t="s">
        <v>161</v>
      </c>
      <c r="F107" s="148" t="s">
        <v>162</v>
      </c>
      <c r="G107" s="149" t="s">
        <v>117</v>
      </c>
      <c r="H107" s="150">
        <v>3</v>
      </c>
      <c r="I107" s="151"/>
      <c r="J107" s="152">
        <f>ROUND(I107*H107,2)</f>
        <v>0</v>
      </c>
      <c r="K107" s="148" t="s">
        <v>21</v>
      </c>
      <c r="L107" s="36"/>
      <c r="M107" s="153" t="s">
        <v>21</v>
      </c>
      <c r="N107" s="154" t="s">
        <v>41</v>
      </c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20" t="s">
        <v>118</v>
      </c>
      <c r="AT107" s="20" t="s">
        <v>114</v>
      </c>
      <c r="AU107" s="20" t="s">
        <v>78</v>
      </c>
      <c r="AY107" s="20" t="s">
        <v>113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20" t="s">
        <v>78</v>
      </c>
      <c r="BK107" s="157">
        <f>ROUND(I107*H107,2)</f>
        <v>0</v>
      </c>
      <c r="BL107" s="20" t="s">
        <v>118</v>
      </c>
      <c r="BM107" s="20" t="s">
        <v>163</v>
      </c>
    </row>
    <row r="108" spans="2:65" s="1" customFormat="1">
      <c r="B108" s="36"/>
      <c r="D108" s="158" t="s">
        <v>120</v>
      </c>
      <c r="F108" s="159" t="s">
        <v>164</v>
      </c>
      <c r="I108" s="95"/>
      <c r="L108" s="36"/>
      <c r="M108" s="160"/>
      <c r="T108" s="61"/>
      <c r="AT108" s="20" t="s">
        <v>120</v>
      </c>
      <c r="AU108" s="20" t="s">
        <v>78</v>
      </c>
    </row>
    <row r="109" spans="2:65" s="1" customFormat="1" ht="81">
      <c r="B109" s="36"/>
      <c r="D109" s="158" t="s">
        <v>122</v>
      </c>
      <c r="F109" s="161" t="s">
        <v>165</v>
      </c>
      <c r="I109" s="95"/>
      <c r="L109" s="36"/>
      <c r="M109" s="160"/>
      <c r="T109" s="61"/>
      <c r="AT109" s="20" t="s">
        <v>122</v>
      </c>
      <c r="AU109" s="20" t="s">
        <v>78</v>
      </c>
    </row>
    <row r="110" spans="2:65" s="10" customFormat="1">
      <c r="B110" s="162"/>
      <c r="D110" s="158" t="s">
        <v>124</v>
      </c>
      <c r="E110" s="163" t="s">
        <v>21</v>
      </c>
      <c r="F110" s="164" t="s">
        <v>130</v>
      </c>
      <c r="H110" s="165">
        <v>3</v>
      </c>
      <c r="I110" s="166"/>
      <c r="L110" s="162"/>
      <c r="M110" s="167"/>
      <c r="T110" s="168"/>
      <c r="AT110" s="163" t="s">
        <v>124</v>
      </c>
      <c r="AU110" s="163" t="s">
        <v>78</v>
      </c>
      <c r="AV110" s="10" t="s">
        <v>80</v>
      </c>
      <c r="AW110" s="10" t="s">
        <v>33</v>
      </c>
      <c r="AX110" s="10" t="s">
        <v>78</v>
      </c>
      <c r="AY110" s="163" t="s">
        <v>113</v>
      </c>
    </row>
    <row r="111" spans="2:65" s="1" customFormat="1" ht="22.5" customHeight="1">
      <c r="B111" s="36"/>
      <c r="C111" s="146" t="s">
        <v>166</v>
      </c>
      <c r="D111" s="146" t="s">
        <v>114</v>
      </c>
      <c r="E111" s="147" t="s">
        <v>167</v>
      </c>
      <c r="F111" s="148" t="s">
        <v>168</v>
      </c>
      <c r="G111" s="149" t="s">
        <v>117</v>
      </c>
      <c r="H111" s="150">
        <v>3</v>
      </c>
      <c r="I111" s="151"/>
      <c r="J111" s="152">
        <f>ROUND(I111*H111,2)</f>
        <v>0</v>
      </c>
      <c r="K111" s="148" t="s">
        <v>21</v>
      </c>
      <c r="L111" s="36"/>
      <c r="M111" s="153" t="s">
        <v>21</v>
      </c>
      <c r="N111" s="154" t="s">
        <v>41</v>
      </c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20" t="s">
        <v>118</v>
      </c>
      <c r="AT111" s="20" t="s">
        <v>114</v>
      </c>
      <c r="AU111" s="20" t="s">
        <v>78</v>
      </c>
      <c r="AY111" s="20" t="s">
        <v>113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20" t="s">
        <v>78</v>
      </c>
      <c r="BK111" s="157">
        <f>ROUND(I111*H111,2)</f>
        <v>0</v>
      </c>
      <c r="BL111" s="20" t="s">
        <v>118</v>
      </c>
      <c r="BM111" s="20" t="s">
        <v>169</v>
      </c>
    </row>
    <row r="112" spans="2:65" s="1" customFormat="1">
      <c r="B112" s="36"/>
      <c r="D112" s="158" t="s">
        <v>120</v>
      </c>
      <c r="F112" s="159" t="s">
        <v>170</v>
      </c>
      <c r="I112" s="95"/>
      <c r="L112" s="36"/>
      <c r="M112" s="160"/>
      <c r="T112" s="61"/>
      <c r="AT112" s="20" t="s">
        <v>120</v>
      </c>
      <c r="AU112" s="20" t="s">
        <v>78</v>
      </c>
    </row>
    <row r="113" spans="2:65" s="1" customFormat="1" ht="81">
      <c r="B113" s="36"/>
      <c r="D113" s="158" t="s">
        <v>122</v>
      </c>
      <c r="F113" s="161" t="s">
        <v>165</v>
      </c>
      <c r="I113" s="95"/>
      <c r="L113" s="36"/>
      <c r="M113" s="160"/>
      <c r="T113" s="61"/>
      <c r="AT113" s="20" t="s">
        <v>122</v>
      </c>
      <c r="AU113" s="20" t="s">
        <v>78</v>
      </c>
    </row>
    <row r="114" spans="2:65" s="10" customFormat="1">
      <c r="B114" s="162"/>
      <c r="D114" s="158" t="s">
        <v>124</v>
      </c>
      <c r="E114" s="163" t="s">
        <v>21</v>
      </c>
      <c r="F114" s="164" t="s">
        <v>130</v>
      </c>
      <c r="H114" s="165">
        <v>3</v>
      </c>
      <c r="I114" s="166"/>
      <c r="L114" s="162"/>
      <c r="M114" s="167"/>
      <c r="T114" s="168"/>
      <c r="AT114" s="163" t="s">
        <v>124</v>
      </c>
      <c r="AU114" s="163" t="s">
        <v>78</v>
      </c>
      <c r="AV114" s="10" t="s">
        <v>80</v>
      </c>
      <c r="AW114" s="10" t="s">
        <v>33</v>
      </c>
      <c r="AX114" s="10" t="s">
        <v>78</v>
      </c>
      <c r="AY114" s="163" t="s">
        <v>113</v>
      </c>
    </row>
    <row r="115" spans="2:65" s="1" customFormat="1" ht="22.5" customHeight="1">
      <c r="B115" s="36"/>
      <c r="C115" s="146" t="s">
        <v>171</v>
      </c>
      <c r="D115" s="146" t="s">
        <v>114</v>
      </c>
      <c r="E115" s="147" t="s">
        <v>172</v>
      </c>
      <c r="F115" s="148" t="s">
        <v>173</v>
      </c>
      <c r="G115" s="149" t="s">
        <v>117</v>
      </c>
      <c r="H115" s="150">
        <v>6</v>
      </c>
      <c r="I115" s="151"/>
      <c r="J115" s="152">
        <f>ROUND(I115*H115,2)</f>
        <v>0</v>
      </c>
      <c r="K115" s="148" t="s">
        <v>21</v>
      </c>
      <c r="L115" s="36"/>
      <c r="M115" s="153" t="s">
        <v>21</v>
      </c>
      <c r="N115" s="154" t="s">
        <v>41</v>
      </c>
      <c r="P115" s="155">
        <f>O115*H115</f>
        <v>0</v>
      </c>
      <c r="Q115" s="155">
        <v>0</v>
      </c>
      <c r="R115" s="155">
        <f>Q115*H115</f>
        <v>0</v>
      </c>
      <c r="S115" s="155">
        <v>0</v>
      </c>
      <c r="T115" s="156">
        <f>S115*H115</f>
        <v>0</v>
      </c>
      <c r="AR115" s="20" t="s">
        <v>118</v>
      </c>
      <c r="AT115" s="20" t="s">
        <v>114</v>
      </c>
      <c r="AU115" s="20" t="s">
        <v>78</v>
      </c>
      <c r="AY115" s="20" t="s">
        <v>113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20" t="s">
        <v>78</v>
      </c>
      <c r="BK115" s="157">
        <f>ROUND(I115*H115,2)</f>
        <v>0</v>
      </c>
      <c r="BL115" s="20" t="s">
        <v>118</v>
      </c>
      <c r="BM115" s="20" t="s">
        <v>174</v>
      </c>
    </row>
    <row r="116" spans="2:65" s="1" customFormat="1">
      <c r="B116" s="36"/>
      <c r="D116" s="158" t="s">
        <v>120</v>
      </c>
      <c r="F116" s="159" t="s">
        <v>175</v>
      </c>
      <c r="I116" s="95"/>
      <c r="L116" s="36"/>
      <c r="M116" s="160"/>
      <c r="T116" s="61"/>
      <c r="AT116" s="20" t="s">
        <v>120</v>
      </c>
      <c r="AU116" s="20" t="s">
        <v>78</v>
      </c>
    </row>
    <row r="117" spans="2:65" s="1" customFormat="1" ht="108">
      <c r="B117" s="36"/>
      <c r="D117" s="158" t="s">
        <v>122</v>
      </c>
      <c r="F117" s="161" t="s">
        <v>176</v>
      </c>
      <c r="I117" s="95"/>
      <c r="L117" s="36"/>
      <c r="M117" s="160"/>
      <c r="T117" s="61"/>
      <c r="AT117" s="20" t="s">
        <v>122</v>
      </c>
      <c r="AU117" s="20" t="s">
        <v>78</v>
      </c>
    </row>
    <row r="118" spans="2:65" s="10" customFormat="1">
      <c r="B118" s="162"/>
      <c r="D118" s="158" t="s">
        <v>124</v>
      </c>
      <c r="E118" s="163" t="s">
        <v>21</v>
      </c>
      <c r="F118" s="164" t="s">
        <v>149</v>
      </c>
      <c r="H118" s="165">
        <v>6</v>
      </c>
      <c r="I118" s="166"/>
      <c r="L118" s="162"/>
      <c r="M118" s="167"/>
      <c r="T118" s="168"/>
      <c r="AT118" s="163" t="s">
        <v>124</v>
      </c>
      <c r="AU118" s="163" t="s">
        <v>78</v>
      </c>
      <c r="AV118" s="10" t="s">
        <v>80</v>
      </c>
      <c r="AW118" s="10" t="s">
        <v>33</v>
      </c>
      <c r="AX118" s="10" t="s">
        <v>78</v>
      </c>
      <c r="AY118" s="163" t="s">
        <v>113</v>
      </c>
    </row>
    <row r="119" spans="2:65" s="1" customFormat="1" ht="22.5" customHeight="1">
      <c r="B119" s="36"/>
      <c r="C119" s="146" t="s">
        <v>177</v>
      </c>
      <c r="D119" s="146" t="s">
        <v>114</v>
      </c>
      <c r="E119" s="147" t="s">
        <v>178</v>
      </c>
      <c r="F119" s="148" t="s">
        <v>179</v>
      </c>
      <c r="G119" s="149" t="s">
        <v>117</v>
      </c>
      <c r="H119" s="150">
        <v>3</v>
      </c>
      <c r="I119" s="151"/>
      <c r="J119" s="152">
        <f>ROUND(I119*H119,2)</f>
        <v>0</v>
      </c>
      <c r="K119" s="148" t="s">
        <v>21</v>
      </c>
      <c r="L119" s="36"/>
      <c r="M119" s="153" t="s">
        <v>21</v>
      </c>
      <c r="N119" s="154" t="s">
        <v>41</v>
      </c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AR119" s="20" t="s">
        <v>118</v>
      </c>
      <c r="AT119" s="20" t="s">
        <v>114</v>
      </c>
      <c r="AU119" s="20" t="s">
        <v>78</v>
      </c>
      <c r="AY119" s="20" t="s">
        <v>113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20" t="s">
        <v>78</v>
      </c>
      <c r="BK119" s="157">
        <f>ROUND(I119*H119,2)</f>
        <v>0</v>
      </c>
      <c r="BL119" s="20" t="s">
        <v>118</v>
      </c>
      <c r="BM119" s="20" t="s">
        <v>180</v>
      </c>
    </row>
    <row r="120" spans="2:65" s="1" customFormat="1">
      <c r="B120" s="36"/>
      <c r="D120" s="158" t="s">
        <v>120</v>
      </c>
      <c r="F120" s="159" t="s">
        <v>181</v>
      </c>
      <c r="I120" s="95"/>
      <c r="L120" s="36"/>
      <c r="M120" s="160"/>
      <c r="T120" s="61"/>
      <c r="AT120" s="20" t="s">
        <v>120</v>
      </c>
      <c r="AU120" s="20" t="s">
        <v>78</v>
      </c>
    </row>
    <row r="121" spans="2:65" s="1" customFormat="1" ht="81">
      <c r="B121" s="36"/>
      <c r="D121" s="158" t="s">
        <v>122</v>
      </c>
      <c r="F121" s="161" t="s">
        <v>182</v>
      </c>
      <c r="I121" s="95"/>
      <c r="L121" s="36"/>
      <c r="M121" s="160"/>
      <c r="T121" s="61"/>
      <c r="AT121" s="20" t="s">
        <v>122</v>
      </c>
      <c r="AU121" s="20" t="s">
        <v>78</v>
      </c>
    </row>
    <row r="122" spans="2:65" s="10" customFormat="1">
      <c r="B122" s="162"/>
      <c r="D122" s="158" t="s">
        <v>124</v>
      </c>
      <c r="E122" s="163" t="s">
        <v>21</v>
      </c>
      <c r="F122" s="164" t="s">
        <v>130</v>
      </c>
      <c r="H122" s="165">
        <v>3</v>
      </c>
      <c r="I122" s="166"/>
      <c r="L122" s="162"/>
      <c r="M122" s="167"/>
      <c r="T122" s="168"/>
      <c r="AT122" s="163" t="s">
        <v>124</v>
      </c>
      <c r="AU122" s="163" t="s">
        <v>78</v>
      </c>
      <c r="AV122" s="10" t="s">
        <v>80</v>
      </c>
      <c r="AW122" s="10" t="s">
        <v>33</v>
      </c>
      <c r="AX122" s="10" t="s">
        <v>78</v>
      </c>
      <c r="AY122" s="163" t="s">
        <v>113</v>
      </c>
    </row>
    <row r="123" spans="2:65" s="1" customFormat="1" ht="22.5" customHeight="1">
      <c r="B123" s="36"/>
      <c r="C123" s="146" t="s">
        <v>183</v>
      </c>
      <c r="D123" s="146" t="s">
        <v>114</v>
      </c>
      <c r="E123" s="147" t="s">
        <v>184</v>
      </c>
      <c r="F123" s="148" t="s">
        <v>185</v>
      </c>
      <c r="G123" s="149" t="s">
        <v>117</v>
      </c>
      <c r="H123" s="150">
        <v>1</v>
      </c>
      <c r="I123" s="151"/>
      <c r="J123" s="152">
        <f>ROUND(I123*H123,2)</f>
        <v>0</v>
      </c>
      <c r="K123" s="148" t="s">
        <v>21</v>
      </c>
      <c r="L123" s="36"/>
      <c r="M123" s="153" t="s">
        <v>21</v>
      </c>
      <c r="N123" s="154" t="s">
        <v>41</v>
      </c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AR123" s="20" t="s">
        <v>118</v>
      </c>
      <c r="AT123" s="20" t="s">
        <v>114</v>
      </c>
      <c r="AU123" s="20" t="s">
        <v>78</v>
      </c>
      <c r="AY123" s="20" t="s">
        <v>113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20" t="s">
        <v>78</v>
      </c>
      <c r="BK123" s="157">
        <f>ROUND(I123*H123,2)</f>
        <v>0</v>
      </c>
      <c r="BL123" s="20" t="s">
        <v>118</v>
      </c>
      <c r="BM123" s="20" t="s">
        <v>186</v>
      </c>
    </row>
    <row r="124" spans="2:65" s="1" customFormat="1">
      <c r="B124" s="36"/>
      <c r="D124" s="158" t="s">
        <v>120</v>
      </c>
      <c r="F124" s="159" t="s">
        <v>187</v>
      </c>
      <c r="I124" s="95"/>
      <c r="L124" s="36"/>
      <c r="M124" s="160"/>
      <c r="T124" s="61"/>
      <c r="AT124" s="20" t="s">
        <v>120</v>
      </c>
      <c r="AU124" s="20" t="s">
        <v>78</v>
      </c>
    </row>
    <row r="125" spans="2:65" s="1" customFormat="1" ht="94.5">
      <c r="B125" s="36"/>
      <c r="D125" s="158" t="s">
        <v>122</v>
      </c>
      <c r="F125" s="161" t="s">
        <v>188</v>
      </c>
      <c r="I125" s="95"/>
      <c r="L125" s="36"/>
      <c r="M125" s="160"/>
      <c r="T125" s="61"/>
      <c r="AT125" s="20" t="s">
        <v>122</v>
      </c>
      <c r="AU125" s="20" t="s">
        <v>78</v>
      </c>
    </row>
    <row r="126" spans="2:65" s="10" customFormat="1">
      <c r="B126" s="162"/>
      <c r="D126" s="158" t="s">
        <v>124</v>
      </c>
      <c r="E126" s="163" t="s">
        <v>21</v>
      </c>
      <c r="F126" s="164" t="s">
        <v>78</v>
      </c>
      <c r="H126" s="165">
        <v>1</v>
      </c>
      <c r="I126" s="166"/>
      <c r="L126" s="162"/>
      <c r="M126" s="167"/>
      <c r="T126" s="168"/>
      <c r="AT126" s="163" t="s">
        <v>124</v>
      </c>
      <c r="AU126" s="163" t="s">
        <v>78</v>
      </c>
      <c r="AV126" s="10" t="s">
        <v>80</v>
      </c>
      <c r="AW126" s="10" t="s">
        <v>33</v>
      </c>
      <c r="AX126" s="10" t="s">
        <v>78</v>
      </c>
      <c r="AY126" s="163" t="s">
        <v>113</v>
      </c>
    </row>
    <row r="127" spans="2:65" s="1" customFormat="1" ht="22.5" customHeight="1">
      <c r="B127" s="36"/>
      <c r="C127" s="146" t="s">
        <v>189</v>
      </c>
      <c r="D127" s="146" t="s">
        <v>114</v>
      </c>
      <c r="E127" s="147" t="s">
        <v>190</v>
      </c>
      <c r="F127" s="148" t="s">
        <v>191</v>
      </c>
      <c r="G127" s="149" t="s">
        <v>117</v>
      </c>
      <c r="H127" s="150">
        <v>1</v>
      </c>
      <c r="I127" s="151"/>
      <c r="J127" s="152">
        <f>ROUND(I127*H127,2)</f>
        <v>0</v>
      </c>
      <c r="K127" s="148" t="s">
        <v>21</v>
      </c>
      <c r="L127" s="36"/>
      <c r="M127" s="153" t="s">
        <v>21</v>
      </c>
      <c r="N127" s="154" t="s">
        <v>41</v>
      </c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AR127" s="20" t="s">
        <v>118</v>
      </c>
      <c r="AT127" s="20" t="s">
        <v>114</v>
      </c>
      <c r="AU127" s="20" t="s">
        <v>78</v>
      </c>
      <c r="AY127" s="20" t="s">
        <v>113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20" t="s">
        <v>78</v>
      </c>
      <c r="BK127" s="157">
        <f>ROUND(I127*H127,2)</f>
        <v>0</v>
      </c>
      <c r="BL127" s="20" t="s">
        <v>118</v>
      </c>
      <c r="BM127" s="20" t="s">
        <v>192</v>
      </c>
    </row>
    <row r="128" spans="2:65" s="1" customFormat="1">
      <c r="B128" s="36"/>
      <c r="D128" s="158" t="s">
        <v>120</v>
      </c>
      <c r="F128" s="159" t="s">
        <v>193</v>
      </c>
      <c r="I128" s="95"/>
      <c r="L128" s="36"/>
      <c r="M128" s="160"/>
      <c r="T128" s="61"/>
      <c r="AT128" s="20" t="s">
        <v>120</v>
      </c>
      <c r="AU128" s="20" t="s">
        <v>78</v>
      </c>
    </row>
    <row r="129" spans="2:65" s="1" customFormat="1" ht="94.5">
      <c r="B129" s="36"/>
      <c r="D129" s="158" t="s">
        <v>122</v>
      </c>
      <c r="F129" s="161" t="s">
        <v>194</v>
      </c>
      <c r="I129" s="95"/>
      <c r="L129" s="36"/>
      <c r="M129" s="160"/>
      <c r="T129" s="61"/>
      <c r="AT129" s="20" t="s">
        <v>122</v>
      </c>
      <c r="AU129" s="20" t="s">
        <v>78</v>
      </c>
    </row>
    <row r="130" spans="2:65" s="10" customFormat="1">
      <c r="B130" s="162"/>
      <c r="D130" s="158" t="s">
        <v>124</v>
      </c>
      <c r="E130" s="163" t="s">
        <v>21</v>
      </c>
      <c r="F130" s="164" t="s">
        <v>78</v>
      </c>
      <c r="H130" s="165">
        <v>1</v>
      </c>
      <c r="I130" s="166"/>
      <c r="L130" s="162"/>
      <c r="M130" s="167"/>
      <c r="T130" s="168"/>
      <c r="AT130" s="163" t="s">
        <v>124</v>
      </c>
      <c r="AU130" s="163" t="s">
        <v>78</v>
      </c>
      <c r="AV130" s="10" t="s">
        <v>80</v>
      </c>
      <c r="AW130" s="10" t="s">
        <v>33</v>
      </c>
      <c r="AX130" s="10" t="s">
        <v>78</v>
      </c>
      <c r="AY130" s="163" t="s">
        <v>113</v>
      </c>
    </row>
    <row r="131" spans="2:65" s="1" customFormat="1" ht="22.5" customHeight="1">
      <c r="B131" s="36"/>
      <c r="C131" s="146" t="s">
        <v>195</v>
      </c>
      <c r="D131" s="146" t="s">
        <v>114</v>
      </c>
      <c r="E131" s="147" t="s">
        <v>196</v>
      </c>
      <c r="F131" s="148" t="s">
        <v>197</v>
      </c>
      <c r="G131" s="149" t="s">
        <v>117</v>
      </c>
      <c r="H131" s="150">
        <v>6</v>
      </c>
      <c r="I131" s="151"/>
      <c r="J131" s="152">
        <f>ROUND(I131*H131,2)</f>
        <v>0</v>
      </c>
      <c r="K131" s="148" t="s">
        <v>21</v>
      </c>
      <c r="L131" s="36"/>
      <c r="M131" s="153" t="s">
        <v>21</v>
      </c>
      <c r="N131" s="154" t="s">
        <v>41</v>
      </c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AR131" s="20" t="s">
        <v>118</v>
      </c>
      <c r="AT131" s="20" t="s">
        <v>114</v>
      </c>
      <c r="AU131" s="20" t="s">
        <v>78</v>
      </c>
      <c r="AY131" s="20" t="s">
        <v>113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20" t="s">
        <v>78</v>
      </c>
      <c r="BK131" s="157">
        <f>ROUND(I131*H131,2)</f>
        <v>0</v>
      </c>
      <c r="BL131" s="20" t="s">
        <v>118</v>
      </c>
      <c r="BM131" s="20" t="s">
        <v>198</v>
      </c>
    </row>
    <row r="132" spans="2:65" s="1" customFormat="1">
      <c r="B132" s="36"/>
      <c r="D132" s="158" t="s">
        <v>120</v>
      </c>
      <c r="F132" s="159" t="s">
        <v>199</v>
      </c>
      <c r="I132" s="95"/>
      <c r="L132" s="36"/>
      <c r="M132" s="160"/>
      <c r="T132" s="61"/>
      <c r="AT132" s="20" t="s">
        <v>120</v>
      </c>
      <c r="AU132" s="20" t="s">
        <v>78</v>
      </c>
    </row>
    <row r="133" spans="2:65" s="1" customFormat="1" ht="81">
      <c r="B133" s="36"/>
      <c r="D133" s="158" t="s">
        <v>122</v>
      </c>
      <c r="F133" s="161" t="s">
        <v>200</v>
      </c>
      <c r="I133" s="95"/>
      <c r="L133" s="36"/>
      <c r="M133" s="160"/>
      <c r="T133" s="61"/>
      <c r="AT133" s="20" t="s">
        <v>122</v>
      </c>
      <c r="AU133" s="20" t="s">
        <v>78</v>
      </c>
    </row>
    <row r="134" spans="2:65" s="10" customFormat="1">
      <c r="B134" s="162"/>
      <c r="D134" s="158" t="s">
        <v>124</v>
      </c>
      <c r="E134" s="163" t="s">
        <v>21</v>
      </c>
      <c r="F134" s="164" t="s">
        <v>149</v>
      </c>
      <c r="H134" s="165">
        <v>6</v>
      </c>
      <c r="I134" s="166"/>
      <c r="L134" s="162"/>
      <c r="M134" s="167"/>
      <c r="T134" s="168"/>
      <c r="AT134" s="163" t="s">
        <v>124</v>
      </c>
      <c r="AU134" s="163" t="s">
        <v>78</v>
      </c>
      <c r="AV134" s="10" t="s">
        <v>80</v>
      </c>
      <c r="AW134" s="10" t="s">
        <v>33</v>
      </c>
      <c r="AX134" s="10" t="s">
        <v>78</v>
      </c>
      <c r="AY134" s="163" t="s">
        <v>113</v>
      </c>
    </row>
    <row r="135" spans="2:65" s="1" customFormat="1" ht="22.5" customHeight="1">
      <c r="B135" s="36"/>
      <c r="C135" s="146" t="s">
        <v>10</v>
      </c>
      <c r="D135" s="146" t="s">
        <v>114</v>
      </c>
      <c r="E135" s="147" t="s">
        <v>201</v>
      </c>
      <c r="F135" s="148" t="s">
        <v>202</v>
      </c>
      <c r="G135" s="149" t="s">
        <v>117</v>
      </c>
      <c r="H135" s="150">
        <v>2</v>
      </c>
      <c r="I135" s="151"/>
      <c r="J135" s="152">
        <f>ROUND(I135*H135,2)</f>
        <v>0</v>
      </c>
      <c r="K135" s="148" t="s">
        <v>21</v>
      </c>
      <c r="L135" s="36"/>
      <c r="M135" s="153" t="s">
        <v>21</v>
      </c>
      <c r="N135" s="154" t="s">
        <v>41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20" t="s">
        <v>118</v>
      </c>
      <c r="AT135" s="20" t="s">
        <v>114</v>
      </c>
      <c r="AU135" s="20" t="s">
        <v>78</v>
      </c>
      <c r="AY135" s="20" t="s">
        <v>113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20" t="s">
        <v>78</v>
      </c>
      <c r="BK135" s="157">
        <f>ROUND(I135*H135,2)</f>
        <v>0</v>
      </c>
      <c r="BL135" s="20" t="s">
        <v>118</v>
      </c>
      <c r="BM135" s="20" t="s">
        <v>203</v>
      </c>
    </row>
    <row r="136" spans="2:65" s="1" customFormat="1">
      <c r="B136" s="36"/>
      <c r="D136" s="158" t="s">
        <v>120</v>
      </c>
      <c r="F136" s="159" t="s">
        <v>204</v>
      </c>
      <c r="I136" s="95"/>
      <c r="L136" s="36"/>
      <c r="M136" s="160"/>
      <c r="T136" s="61"/>
      <c r="AT136" s="20" t="s">
        <v>120</v>
      </c>
      <c r="AU136" s="20" t="s">
        <v>78</v>
      </c>
    </row>
    <row r="137" spans="2:65" s="1" customFormat="1" ht="81">
      <c r="B137" s="36"/>
      <c r="D137" s="158" t="s">
        <v>122</v>
      </c>
      <c r="F137" s="161" t="s">
        <v>205</v>
      </c>
      <c r="I137" s="95"/>
      <c r="L137" s="36"/>
      <c r="M137" s="160"/>
      <c r="T137" s="61"/>
      <c r="AT137" s="20" t="s">
        <v>122</v>
      </c>
      <c r="AU137" s="20" t="s">
        <v>78</v>
      </c>
    </row>
    <row r="138" spans="2:65" s="10" customFormat="1">
      <c r="B138" s="162"/>
      <c r="D138" s="158" t="s">
        <v>124</v>
      </c>
      <c r="E138" s="163" t="s">
        <v>21</v>
      </c>
      <c r="F138" s="164" t="s">
        <v>80</v>
      </c>
      <c r="H138" s="165">
        <v>2</v>
      </c>
      <c r="I138" s="166"/>
      <c r="L138" s="162"/>
      <c r="M138" s="167"/>
      <c r="T138" s="168"/>
      <c r="AT138" s="163" t="s">
        <v>124</v>
      </c>
      <c r="AU138" s="163" t="s">
        <v>78</v>
      </c>
      <c r="AV138" s="10" t="s">
        <v>80</v>
      </c>
      <c r="AW138" s="10" t="s">
        <v>33</v>
      </c>
      <c r="AX138" s="10" t="s">
        <v>78</v>
      </c>
      <c r="AY138" s="163" t="s">
        <v>113</v>
      </c>
    </row>
    <row r="139" spans="2:65" s="1" customFormat="1" ht="22.5" customHeight="1">
      <c r="B139" s="36"/>
      <c r="C139" s="146" t="s">
        <v>118</v>
      </c>
      <c r="D139" s="146" t="s">
        <v>114</v>
      </c>
      <c r="E139" s="147" t="s">
        <v>206</v>
      </c>
      <c r="F139" s="148" t="s">
        <v>207</v>
      </c>
      <c r="G139" s="149" t="s">
        <v>117</v>
      </c>
      <c r="H139" s="150">
        <v>11</v>
      </c>
      <c r="I139" s="151"/>
      <c r="J139" s="152">
        <f>ROUND(I139*H139,2)</f>
        <v>0</v>
      </c>
      <c r="K139" s="148" t="s">
        <v>21</v>
      </c>
      <c r="L139" s="36"/>
      <c r="M139" s="153" t="s">
        <v>21</v>
      </c>
      <c r="N139" s="154" t="s">
        <v>41</v>
      </c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AR139" s="20" t="s">
        <v>118</v>
      </c>
      <c r="AT139" s="20" t="s">
        <v>114</v>
      </c>
      <c r="AU139" s="20" t="s">
        <v>78</v>
      </c>
      <c r="AY139" s="20" t="s">
        <v>113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20" t="s">
        <v>78</v>
      </c>
      <c r="BK139" s="157">
        <f>ROUND(I139*H139,2)</f>
        <v>0</v>
      </c>
      <c r="BL139" s="20" t="s">
        <v>118</v>
      </c>
      <c r="BM139" s="20" t="s">
        <v>208</v>
      </c>
    </row>
    <row r="140" spans="2:65" s="1" customFormat="1">
      <c r="B140" s="36"/>
      <c r="D140" s="158" t="s">
        <v>120</v>
      </c>
      <c r="F140" s="159" t="s">
        <v>209</v>
      </c>
      <c r="I140" s="95"/>
      <c r="L140" s="36"/>
      <c r="M140" s="160"/>
      <c r="T140" s="61"/>
      <c r="AT140" s="20" t="s">
        <v>120</v>
      </c>
      <c r="AU140" s="20" t="s">
        <v>78</v>
      </c>
    </row>
    <row r="141" spans="2:65" s="1" customFormat="1" ht="67.5">
      <c r="B141" s="36"/>
      <c r="D141" s="158" t="s">
        <v>122</v>
      </c>
      <c r="F141" s="161" t="s">
        <v>210</v>
      </c>
      <c r="I141" s="95"/>
      <c r="L141" s="36"/>
      <c r="M141" s="160"/>
      <c r="T141" s="61"/>
      <c r="AT141" s="20" t="s">
        <v>122</v>
      </c>
      <c r="AU141" s="20" t="s">
        <v>78</v>
      </c>
    </row>
    <row r="142" spans="2:65" s="10" customFormat="1">
      <c r="B142" s="162"/>
      <c r="D142" s="158" t="s">
        <v>124</v>
      </c>
      <c r="E142" s="163" t="s">
        <v>21</v>
      </c>
      <c r="F142" s="164" t="s">
        <v>177</v>
      </c>
      <c r="H142" s="165">
        <v>11</v>
      </c>
      <c r="I142" s="166"/>
      <c r="L142" s="162"/>
      <c r="M142" s="167"/>
      <c r="T142" s="168"/>
      <c r="AT142" s="163" t="s">
        <v>124</v>
      </c>
      <c r="AU142" s="163" t="s">
        <v>78</v>
      </c>
      <c r="AV142" s="10" t="s">
        <v>80</v>
      </c>
      <c r="AW142" s="10" t="s">
        <v>33</v>
      </c>
      <c r="AX142" s="10" t="s">
        <v>78</v>
      </c>
      <c r="AY142" s="163" t="s">
        <v>113</v>
      </c>
    </row>
    <row r="143" spans="2:65" s="1" customFormat="1" ht="22.5" customHeight="1">
      <c r="B143" s="36"/>
      <c r="C143" s="146" t="s">
        <v>211</v>
      </c>
      <c r="D143" s="146" t="s">
        <v>114</v>
      </c>
      <c r="E143" s="147" t="s">
        <v>212</v>
      </c>
      <c r="F143" s="148" t="s">
        <v>213</v>
      </c>
      <c r="G143" s="149" t="s">
        <v>117</v>
      </c>
      <c r="H143" s="150">
        <v>4</v>
      </c>
      <c r="I143" s="151"/>
      <c r="J143" s="152">
        <f>ROUND(I143*H143,2)</f>
        <v>0</v>
      </c>
      <c r="K143" s="148" t="s">
        <v>21</v>
      </c>
      <c r="L143" s="36"/>
      <c r="M143" s="153" t="s">
        <v>21</v>
      </c>
      <c r="N143" s="154" t="s">
        <v>41</v>
      </c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AR143" s="20" t="s">
        <v>118</v>
      </c>
      <c r="AT143" s="20" t="s">
        <v>114</v>
      </c>
      <c r="AU143" s="20" t="s">
        <v>78</v>
      </c>
      <c r="AY143" s="20" t="s">
        <v>113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20" t="s">
        <v>78</v>
      </c>
      <c r="BK143" s="157">
        <f>ROUND(I143*H143,2)</f>
        <v>0</v>
      </c>
      <c r="BL143" s="20" t="s">
        <v>118</v>
      </c>
      <c r="BM143" s="20" t="s">
        <v>214</v>
      </c>
    </row>
    <row r="144" spans="2:65" s="1" customFormat="1">
      <c r="B144" s="36"/>
      <c r="D144" s="158" t="s">
        <v>120</v>
      </c>
      <c r="F144" s="159" t="s">
        <v>215</v>
      </c>
      <c r="I144" s="95"/>
      <c r="L144" s="36"/>
      <c r="M144" s="160"/>
      <c r="T144" s="61"/>
      <c r="AT144" s="20" t="s">
        <v>120</v>
      </c>
      <c r="AU144" s="20" t="s">
        <v>78</v>
      </c>
    </row>
    <row r="145" spans="2:65" s="1" customFormat="1" ht="67.5">
      <c r="B145" s="36"/>
      <c r="D145" s="158" t="s">
        <v>122</v>
      </c>
      <c r="F145" s="161" t="s">
        <v>216</v>
      </c>
      <c r="I145" s="95"/>
      <c r="L145" s="36"/>
      <c r="M145" s="160"/>
      <c r="T145" s="61"/>
      <c r="AT145" s="20" t="s">
        <v>122</v>
      </c>
      <c r="AU145" s="20" t="s">
        <v>78</v>
      </c>
    </row>
    <row r="146" spans="2:65" s="10" customFormat="1">
      <c r="B146" s="162"/>
      <c r="D146" s="158" t="s">
        <v>124</v>
      </c>
      <c r="E146" s="163" t="s">
        <v>21</v>
      </c>
      <c r="F146" s="164" t="s">
        <v>137</v>
      </c>
      <c r="H146" s="165">
        <v>4</v>
      </c>
      <c r="I146" s="166"/>
      <c r="L146" s="162"/>
      <c r="M146" s="167"/>
      <c r="T146" s="168"/>
      <c r="AT146" s="163" t="s">
        <v>124</v>
      </c>
      <c r="AU146" s="163" t="s">
        <v>78</v>
      </c>
      <c r="AV146" s="10" t="s">
        <v>80</v>
      </c>
      <c r="AW146" s="10" t="s">
        <v>33</v>
      </c>
      <c r="AX146" s="10" t="s">
        <v>78</v>
      </c>
      <c r="AY146" s="163" t="s">
        <v>113</v>
      </c>
    </row>
    <row r="147" spans="2:65" s="1" customFormat="1" ht="22.5" customHeight="1">
      <c r="B147" s="36"/>
      <c r="C147" s="146" t="s">
        <v>217</v>
      </c>
      <c r="D147" s="146" t="s">
        <v>114</v>
      </c>
      <c r="E147" s="147" t="s">
        <v>218</v>
      </c>
      <c r="F147" s="148" t="s">
        <v>219</v>
      </c>
      <c r="G147" s="149" t="s">
        <v>117</v>
      </c>
      <c r="H147" s="150">
        <v>1</v>
      </c>
      <c r="I147" s="151"/>
      <c r="J147" s="152">
        <f>ROUND(I147*H147,2)</f>
        <v>0</v>
      </c>
      <c r="K147" s="148" t="s">
        <v>21</v>
      </c>
      <c r="L147" s="36"/>
      <c r="M147" s="153" t="s">
        <v>21</v>
      </c>
      <c r="N147" s="154" t="s">
        <v>41</v>
      </c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AR147" s="20" t="s">
        <v>118</v>
      </c>
      <c r="AT147" s="20" t="s">
        <v>114</v>
      </c>
      <c r="AU147" s="20" t="s">
        <v>78</v>
      </c>
      <c r="AY147" s="20" t="s">
        <v>113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20" t="s">
        <v>78</v>
      </c>
      <c r="BK147" s="157">
        <f>ROUND(I147*H147,2)</f>
        <v>0</v>
      </c>
      <c r="BL147" s="20" t="s">
        <v>118</v>
      </c>
      <c r="BM147" s="20" t="s">
        <v>220</v>
      </c>
    </row>
    <row r="148" spans="2:65" s="1" customFormat="1">
      <c r="B148" s="36"/>
      <c r="D148" s="158" t="s">
        <v>120</v>
      </c>
      <c r="F148" s="159" t="s">
        <v>221</v>
      </c>
      <c r="I148" s="95"/>
      <c r="L148" s="36"/>
      <c r="M148" s="160"/>
      <c r="T148" s="61"/>
      <c r="AT148" s="20" t="s">
        <v>120</v>
      </c>
      <c r="AU148" s="20" t="s">
        <v>78</v>
      </c>
    </row>
    <row r="149" spans="2:65" s="1" customFormat="1" ht="81">
      <c r="B149" s="36"/>
      <c r="D149" s="158" t="s">
        <v>122</v>
      </c>
      <c r="F149" s="161" t="s">
        <v>222</v>
      </c>
      <c r="I149" s="95"/>
      <c r="L149" s="36"/>
      <c r="M149" s="160"/>
      <c r="T149" s="61"/>
      <c r="AT149" s="20" t="s">
        <v>122</v>
      </c>
      <c r="AU149" s="20" t="s">
        <v>78</v>
      </c>
    </row>
    <row r="150" spans="2:65" s="10" customFormat="1">
      <c r="B150" s="162"/>
      <c r="D150" s="158" t="s">
        <v>124</v>
      </c>
      <c r="E150" s="163" t="s">
        <v>21</v>
      </c>
      <c r="F150" s="164" t="s">
        <v>78</v>
      </c>
      <c r="H150" s="165">
        <v>1</v>
      </c>
      <c r="I150" s="166"/>
      <c r="L150" s="162"/>
      <c r="M150" s="167"/>
      <c r="T150" s="168"/>
      <c r="AT150" s="163" t="s">
        <v>124</v>
      </c>
      <c r="AU150" s="163" t="s">
        <v>78</v>
      </c>
      <c r="AV150" s="10" t="s">
        <v>80</v>
      </c>
      <c r="AW150" s="10" t="s">
        <v>33</v>
      </c>
      <c r="AX150" s="10" t="s">
        <v>78</v>
      </c>
      <c r="AY150" s="163" t="s">
        <v>113</v>
      </c>
    </row>
    <row r="151" spans="2:65" s="1" customFormat="1" ht="22.5" customHeight="1">
      <c r="B151" s="36"/>
      <c r="C151" s="146" t="s">
        <v>223</v>
      </c>
      <c r="D151" s="146" t="s">
        <v>114</v>
      </c>
      <c r="E151" s="147" t="s">
        <v>224</v>
      </c>
      <c r="F151" s="148" t="s">
        <v>225</v>
      </c>
      <c r="G151" s="149" t="s">
        <v>117</v>
      </c>
      <c r="H151" s="150">
        <v>1</v>
      </c>
      <c r="I151" s="151"/>
      <c r="J151" s="152">
        <f>ROUND(I151*H151,2)</f>
        <v>0</v>
      </c>
      <c r="K151" s="148" t="s">
        <v>21</v>
      </c>
      <c r="L151" s="36"/>
      <c r="M151" s="153" t="s">
        <v>21</v>
      </c>
      <c r="N151" s="154" t="s">
        <v>41</v>
      </c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AR151" s="20" t="s">
        <v>118</v>
      </c>
      <c r="AT151" s="20" t="s">
        <v>114</v>
      </c>
      <c r="AU151" s="20" t="s">
        <v>78</v>
      </c>
      <c r="AY151" s="20" t="s">
        <v>113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20" t="s">
        <v>78</v>
      </c>
      <c r="BK151" s="157">
        <f>ROUND(I151*H151,2)</f>
        <v>0</v>
      </c>
      <c r="BL151" s="20" t="s">
        <v>118</v>
      </c>
      <c r="BM151" s="20" t="s">
        <v>226</v>
      </c>
    </row>
    <row r="152" spans="2:65" s="1" customFormat="1">
      <c r="B152" s="36"/>
      <c r="D152" s="158" t="s">
        <v>120</v>
      </c>
      <c r="F152" s="159" t="s">
        <v>227</v>
      </c>
      <c r="I152" s="95"/>
      <c r="L152" s="36"/>
      <c r="M152" s="160"/>
      <c r="T152" s="61"/>
      <c r="AT152" s="20" t="s">
        <v>120</v>
      </c>
      <c r="AU152" s="20" t="s">
        <v>78</v>
      </c>
    </row>
    <row r="153" spans="2:65" s="1" customFormat="1" ht="67.5">
      <c r="B153" s="36"/>
      <c r="D153" s="158" t="s">
        <v>122</v>
      </c>
      <c r="F153" s="161" t="s">
        <v>228</v>
      </c>
      <c r="I153" s="95"/>
      <c r="L153" s="36"/>
      <c r="M153" s="160"/>
      <c r="T153" s="61"/>
      <c r="AT153" s="20" t="s">
        <v>122</v>
      </c>
      <c r="AU153" s="20" t="s">
        <v>78</v>
      </c>
    </row>
    <row r="154" spans="2:65" s="10" customFormat="1">
      <c r="B154" s="162"/>
      <c r="D154" s="158" t="s">
        <v>124</v>
      </c>
      <c r="E154" s="163" t="s">
        <v>21</v>
      </c>
      <c r="F154" s="164" t="s">
        <v>78</v>
      </c>
      <c r="H154" s="165">
        <v>1</v>
      </c>
      <c r="I154" s="166"/>
      <c r="L154" s="162"/>
      <c r="M154" s="167"/>
      <c r="T154" s="168"/>
      <c r="AT154" s="163" t="s">
        <v>124</v>
      </c>
      <c r="AU154" s="163" t="s">
        <v>78</v>
      </c>
      <c r="AV154" s="10" t="s">
        <v>80</v>
      </c>
      <c r="AW154" s="10" t="s">
        <v>33</v>
      </c>
      <c r="AX154" s="10" t="s">
        <v>78</v>
      </c>
      <c r="AY154" s="163" t="s">
        <v>113</v>
      </c>
    </row>
    <row r="155" spans="2:65" s="1" customFormat="1" ht="22.5" customHeight="1">
      <c r="B155" s="36"/>
      <c r="C155" s="146" t="s">
        <v>229</v>
      </c>
      <c r="D155" s="146" t="s">
        <v>114</v>
      </c>
      <c r="E155" s="147" t="s">
        <v>230</v>
      </c>
      <c r="F155" s="148" t="s">
        <v>231</v>
      </c>
      <c r="G155" s="149" t="s">
        <v>117</v>
      </c>
      <c r="H155" s="150">
        <v>1</v>
      </c>
      <c r="I155" s="151"/>
      <c r="J155" s="152">
        <f>ROUND(I155*H155,2)</f>
        <v>0</v>
      </c>
      <c r="K155" s="148" t="s">
        <v>21</v>
      </c>
      <c r="L155" s="36"/>
      <c r="M155" s="153" t="s">
        <v>21</v>
      </c>
      <c r="N155" s="154" t="s">
        <v>41</v>
      </c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AR155" s="20" t="s">
        <v>118</v>
      </c>
      <c r="AT155" s="20" t="s">
        <v>114</v>
      </c>
      <c r="AU155" s="20" t="s">
        <v>78</v>
      </c>
      <c r="AY155" s="20" t="s">
        <v>113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20" t="s">
        <v>78</v>
      </c>
      <c r="BK155" s="157">
        <f>ROUND(I155*H155,2)</f>
        <v>0</v>
      </c>
      <c r="BL155" s="20" t="s">
        <v>118</v>
      </c>
      <c r="BM155" s="20" t="s">
        <v>232</v>
      </c>
    </row>
    <row r="156" spans="2:65" s="1" customFormat="1">
      <c r="B156" s="36"/>
      <c r="D156" s="158" t="s">
        <v>120</v>
      </c>
      <c r="F156" s="159" t="s">
        <v>233</v>
      </c>
      <c r="I156" s="95"/>
      <c r="L156" s="36"/>
      <c r="M156" s="160"/>
      <c r="T156" s="61"/>
      <c r="AT156" s="20" t="s">
        <v>120</v>
      </c>
      <c r="AU156" s="20" t="s">
        <v>78</v>
      </c>
    </row>
    <row r="157" spans="2:65" s="1" customFormat="1" ht="67.5">
      <c r="B157" s="36"/>
      <c r="D157" s="158" t="s">
        <v>122</v>
      </c>
      <c r="F157" s="161" t="s">
        <v>234</v>
      </c>
      <c r="I157" s="95"/>
      <c r="L157" s="36"/>
      <c r="M157" s="160"/>
      <c r="T157" s="61"/>
      <c r="AT157" s="20" t="s">
        <v>122</v>
      </c>
      <c r="AU157" s="20" t="s">
        <v>78</v>
      </c>
    </row>
    <row r="158" spans="2:65" s="10" customFormat="1">
      <c r="B158" s="162"/>
      <c r="D158" s="158" t="s">
        <v>124</v>
      </c>
      <c r="E158" s="163" t="s">
        <v>21</v>
      </c>
      <c r="F158" s="164" t="s">
        <v>78</v>
      </c>
      <c r="H158" s="165">
        <v>1</v>
      </c>
      <c r="I158" s="166"/>
      <c r="L158" s="162"/>
      <c r="M158" s="167"/>
      <c r="T158" s="168"/>
      <c r="AT158" s="163" t="s">
        <v>124</v>
      </c>
      <c r="AU158" s="163" t="s">
        <v>78</v>
      </c>
      <c r="AV158" s="10" t="s">
        <v>80</v>
      </c>
      <c r="AW158" s="10" t="s">
        <v>33</v>
      </c>
      <c r="AX158" s="10" t="s">
        <v>78</v>
      </c>
      <c r="AY158" s="163" t="s">
        <v>113</v>
      </c>
    </row>
    <row r="159" spans="2:65" s="1" customFormat="1" ht="22.5" customHeight="1">
      <c r="B159" s="36"/>
      <c r="C159" s="146" t="s">
        <v>9</v>
      </c>
      <c r="D159" s="146" t="s">
        <v>114</v>
      </c>
      <c r="E159" s="147" t="s">
        <v>235</v>
      </c>
      <c r="F159" s="148" t="s">
        <v>236</v>
      </c>
      <c r="G159" s="149" t="s">
        <v>117</v>
      </c>
      <c r="H159" s="150">
        <v>1</v>
      </c>
      <c r="I159" s="151"/>
      <c r="J159" s="152">
        <f>ROUND(I159*H159,2)</f>
        <v>0</v>
      </c>
      <c r="K159" s="148" t="s">
        <v>21</v>
      </c>
      <c r="L159" s="36"/>
      <c r="M159" s="153" t="s">
        <v>21</v>
      </c>
      <c r="N159" s="154" t="s">
        <v>41</v>
      </c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AR159" s="20" t="s">
        <v>118</v>
      </c>
      <c r="AT159" s="20" t="s">
        <v>114</v>
      </c>
      <c r="AU159" s="20" t="s">
        <v>78</v>
      </c>
      <c r="AY159" s="20" t="s">
        <v>113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20" t="s">
        <v>78</v>
      </c>
      <c r="BK159" s="157">
        <f>ROUND(I159*H159,2)</f>
        <v>0</v>
      </c>
      <c r="BL159" s="20" t="s">
        <v>118</v>
      </c>
      <c r="BM159" s="20" t="s">
        <v>237</v>
      </c>
    </row>
    <row r="160" spans="2:65" s="1" customFormat="1">
      <c r="B160" s="36"/>
      <c r="D160" s="158" t="s">
        <v>120</v>
      </c>
      <c r="F160" s="159" t="s">
        <v>238</v>
      </c>
      <c r="I160" s="95"/>
      <c r="L160" s="36"/>
      <c r="M160" s="160"/>
      <c r="T160" s="61"/>
      <c r="AT160" s="20" t="s">
        <v>120</v>
      </c>
      <c r="AU160" s="20" t="s">
        <v>78</v>
      </c>
    </row>
    <row r="161" spans="2:65" s="1" customFormat="1" ht="81">
      <c r="B161" s="36"/>
      <c r="D161" s="158" t="s">
        <v>122</v>
      </c>
      <c r="F161" s="161" t="s">
        <v>239</v>
      </c>
      <c r="I161" s="95"/>
      <c r="L161" s="36"/>
      <c r="M161" s="160"/>
      <c r="T161" s="61"/>
      <c r="AT161" s="20" t="s">
        <v>122</v>
      </c>
      <c r="AU161" s="20" t="s">
        <v>78</v>
      </c>
    </row>
    <row r="162" spans="2:65" s="10" customFormat="1">
      <c r="B162" s="162"/>
      <c r="D162" s="158" t="s">
        <v>124</v>
      </c>
      <c r="E162" s="163" t="s">
        <v>21</v>
      </c>
      <c r="F162" s="164" t="s">
        <v>78</v>
      </c>
      <c r="H162" s="165">
        <v>1</v>
      </c>
      <c r="I162" s="166"/>
      <c r="L162" s="162"/>
      <c r="M162" s="167"/>
      <c r="T162" s="168"/>
      <c r="AT162" s="163" t="s">
        <v>124</v>
      </c>
      <c r="AU162" s="163" t="s">
        <v>78</v>
      </c>
      <c r="AV162" s="10" t="s">
        <v>80</v>
      </c>
      <c r="AW162" s="10" t="s">
        <v>33</v>
      </c>
      <c r="AX162" s="10" t="s">
        <v>78</v>
      </c>
      <c r="AY162" s="163" t="s">
        <v>113</v>
      </c>
    </row>
    <row r="163" spans="2:65" s="1" customFormat="1" ht="22.5" customHeight="1">
      <c r="B163" s="36"/>
      <c r="C163" s="146" t="s">
        <v>240</v>
      </c>
      <c r="D163" s="146" t="s">
        <v>114</v>
      </c>
      <c r="E163" s="147" t="s">
        <v>241</v>
      </c>
      <c r="F163" s="148" t="s">
        <v>242</v>
      </c>
      <c r="G163" s="149" t="s">
        <v>117</v>
      </c>
      <c r="H163" s="150">
        <v>1</v>
      </c>
      <c r="I163" s="151"/>
      <c r="J163" s="152">
        <f>ROUND(I163*H163,2)</f>
        <v>0</v>
      </c>
      <c r="K163" s="148" t="s">
        <v>21</v>
      </c>
      <c r="L163" s="36"/>
      <c r="M163" s="153" t="s">
        <v>21</v>
      </c>
      <c r="N163" s="154" t="s">
        <v>41</v>
      </c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AR163" s="20" t="s">
        <v>118</v>
      </c>
      <c r="AT163" s="20" t="s">
        <v>114</v>
      </c>
      <c r="AU163" s="20" t="s">
        <v>78</v>
      </c>
      <c r="AY163" s="20" t="s">
        <v>113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20" t="s">
        <v>78</v>
      </c>
      <c r="BK163" s="157">
        <f>ROUND(I163*H163,2)</f>
        <v>0</v>
      </c>
      <c r="BL163" s="20" t="s">
        <v>118</v>
      </c>
      <c r="BM163" s="20" t="s">
        <v>243</v>
      </c>
    </row>
    <row r="164" spans="2:65" s="1" customFormat="1">
      <c r="B164" s="36"/>
      <c r="D164" s="158" t="s">
        <v>120</v>
      </c>
      <c r="F164" s="159" t="s">
        <v>244</v>
      </c>
      <c r="I164" s="95"/>
      <c r="L164" s="36"/>
      <c r="M164" s="160"/>
      <c r="T164" s="61"/>
      <c r="AT164" s="20" t="s">
        <v>120</v>
      </c>
      <c r="AU164" s="20" t="s">
        <v>78</v>
      </c>
    </row>
    <row r="165" spans="2:65" s="1" customFormat="1" ht="94.5">
      <c r="B165" s="36"/>
      <c r="D165" s="158" t="s">
        <v>122</v>
      </c>
      <c r="F165" s="161" t="s">
        <v>245</v>
      </c>
      <c r="I165" s="95"/>
      <c r="L165" s="36"/>
      <c r="M165" s="160"/>
      <c r="T165" s="61"/>
      <c r="AT165" s="20" t="s">
        <v>122</v>
      </c>
      <c r="AU165" s="20" t="s">
        <v>78</v>
      </c>
    </row>
    <row r="166" spans="2:65" s="10" customFormat="1">
      <c r="B166" s="162"/>
      <c r="D166" s="158" t="s">
        <v>124</v>
      </c>
      <c r="E166" s="163" t="s">
        <v>21</v>
      </c>
      <c r="F166" s="164" t="s">
        <v>78</v>
      </c>
      <c r="H166" s="165">
        <v>1</v>
      </c>
      <c r="I166" s="166"/>
      <c r="L166" s="162"/>
      <c r="M166" s="167"/>
      <c r="T166" s="168"/>
      <c r="AT166" s="163" t="s">
        <v>124</v>
      </c>
      <c r="AU166" s="163" t="s">
        <v>78</v>
      </c>
      <c r="AV166" s="10" t="s">
        <v>80</v>
      </c>
      <c r="AW166" s="10" t="s">
        <v>33</v>
      </c>
      <c r="AX166" s="10" t="s">
        <v>78</v>
      </c>
      <c r="AY166" s="163" t="s">
        <v>113</v>
      </c>
    </row>
    <row r="167" spans="2:65" s="1" customFormat="1" ht="22.5" customHeight="1">
      <c r="B167" s="36"/>
      <c r="C167" s="146" t="s">
        <v>246</v>
      </c>
      <c r="D167" s="146" t="s">
        <v>114</v>
      </c>
      <c r="E167" s="147" t="s">
        <v>247</v>
      </c>
      <c r="F167" s="148" t="s">
        <v>248</v>
      </c>
      <c r="G167" s="149" t="s">
        <v>117</v>
      </c>
      <c r="H167" s="150">
        <v>1</v>
      </c>
      <c r="I167" s="151"/>
      <c r="J167" s="152">
        <f>ROUND(I167*H167,2)</f>
        <v>0</v>
      </c>
      <c r="K167" s="148" t="s">
        <v>21</v>
      </c>
      <c r="L167" s="36"/>
      <c r="M167" s="153" t="s">
        <v>21</v>
      </c>
      <c r="N167" s="154" t="s">
        <v>41</v>
      </c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AR167" s="20" t="s">
        <v>118</v>
      </c>
      <c r="AT167" s="20" t="s">
        <v>114</v>
      </c>
      <c r="AU167" s="20" t="s">
        <v>78</v>
      </c>
      <c r="AY167" s="20" t="s">
        <v>113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20" t="s">
        <v>78</v>
      </c>
      <c r="BK167" s="157">
        <f>ROUND(I167*H167,2)</f>
        <v>0</v>
      </c>
      <c r="BL167" s="20" t="s">
        <v>118</v>
      </c>
      <c r="BM167" s="20" t="s">
        <v>249</v>
      </c>
    </row>
    <row r="168" spans="2:65" s="1" customFormat="1">
      <c r="B168" s="36"/>
      <c r="D168" s="158" t="s">
        <v>120</v>
      </c>
      <c r="F168" s="159" t="s">
        <v>250</v>
      </c>
      <c r="I168" s="95"/>
      <c r="L168" s="36"/>
      <c r="M168" s="160"/>
      <c r="T168" s="61"/>
      <c r="AT168" s="20" t="s">
        <v>120</v>
      </c>
      <c r="AU168" s="20" t="s">
        <v>78</v>
      </c>
    </row>
    <row r="169" spans="2:65" s="1" customFormat="1" ht="94.5">
      <c r="B169" s="36"/>
      <c r="D169" s="158" t="s">
        <v>122</v>
      </c>
      <c r="F169" s="161" t="s">
        <v>251</v>
      </c>
      <c r="I169" s="95"/>
      <c r="L169" s="36"/>
      <c r="M169" s="160"/>
      <c r="T169" s="61"/>
      <c r="AT169" s="20" t="s">
        <v>122</v>
      </c>
      <c r="AU169" s="20" t="s">
        <v>78</v>
      </c>
    </row>
    <row r="170" spans="2:65" s="10" customFormat="1">
      <c r="B170" s="162"/>
      <c r="D170" s="158" t="s">
        <v>124</v>
      </c>
      <c r="E170" s="163" t="s">
        <v>21</v>
      </c>
      <c r="F170" s="164" t="s">
        <v>78</v>
      </c>
      <c r="H170" s="165">
        <v>1</v>
      </c>
      <c r="I170" s="166"/>
      <c r="L170" s="162"/>
      <c r="M170" s="167"/>
      <c r="T170" s="168"/>
      <c r="AT170" s="163" t="s">
        <v>124</v>
      </c>
      <c r="AU170" s="163" t="s">
        <v>78</v>
      </c>
      <c r="AV170" s="10" t="s">
        <v>80</v>
      </c>
      <c r="AW170" s="10" t="s">
        <v>33</v>
      </c>
      <c r="AX170" s="10" t="s">
        <v>78</v>
      </c>
      <c r="AY170" s="163" t="s">
        <v>113</v>
      </c>
    </row>
    <row r="171" spans="2:65" s="1" customFormat="1" ht="22.5" customHeight="1">
      <c r="B171" s="36"/>
      <c r="C171" s="146" t="s">
        <v>252</v>
      </c>
      <c r="D171" s="146" t="s">
        <v>114</v>
      </c>
      <c r="E171" s="147" t="s">
        <v>253</v>
      </c>
      <c r="F171" s="148" t="s">
        <v>254</v>
      </c>
      <c r="G171" s="149" t="s">
        <v>117</v>
      </c>
      <c r="H171" s="150">
        <v>2</v>
      </c>
      <c r="I171" s="151"/>
      <c r="J171" s="152">
        <f>ROUND(I171*H171,2)</f>
        <v>0</v>
      </c>
      <c r="K171" s="148" t="s">
        <v>21</v>
      </c>
      <c r="L171" s="36"/>
      <c r="M171" s="153" t="s">
        <v>21</v>
      </c>
      <c r="N171" s="154" t="s">
        <v>41</v>
      </c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AR171" s="20" t="s">
        <v>118</v>
      </c>
      <c r="AT171" s="20" t="s">
        <v>114</v>
      </c>
      <c r="AU171" s="20" t="s">
        <v>78</v>
      </c>
      <c r="AY171" s="20" t="s">
        <v>113</v>
      </c>
      <c r="BE171" s="157">
        <f>IF(N171="základní",J171,0)</f>
        <v>0</v>
      </c>
      <c r="BF171" s="157">
        <f>IF(N171="snížená",J171,0)</f>
        <v>0</v>
      </c>
      <c r="BG171" s="157">
        <f>IF(N171="zákl. přenesená",J171,0)</f>
        <v>0</v>
      </c>
      <c r="BH171" s="157">
        <f>IF(N171="sníž. přenesená",J171,0)</f>
        <v>0</v>
      </c>
      <c r="BI171" s="157">
        <f>IF(N171="nulová",J171,0)</f>
        <v>0</v>
      </c>
      <c r="BJ171" s="20" t="s">
        <v>78</v>
      </c>
      <c r="BK171" s="157">
        <f>ROUND(I171*H171,2)</f>
        <v>0</v>
      </c>
      <c r="BL171" s="20" t="s">
        <v>118</v>
      </c>
      <c r="BM171" s="20" t="s">
        <v>255</v>
      </c>
    </row>
    <row r="172" spans="2:65" s="1" customFormat="1">
      <c r="B172" s="36"/>
      <c r="D172" s="158" t="s">
        <v>120</v>
      </c>
      <c r="F172" s="159" t="s">
        <v>256</v>
      </c>
      <c r="I172" s="95"/>
      <c r="L172" s="36"/>
      <c r="M172" s="160"/>
      <c r="T172" s="61"/>
      <c r="AT172" s="20" t="s">
        <v>120</v>
      </c>
      <c r="AU172" s="20" t="s">
        <v>78</v>
      </c>
    </row>
    <row r="173" spans="2:65" s="1" customFormat="1" ht="81">
      <c r="B173" s="36"/>
      <c r="D173" s="158" t="s">
        <v>122</v>
      </c>
      <c r="F173" s="161" t="s">
        <v>257</v>
      </c>
      <c r="I173" s="95"/>
      <c r="L173" s="36"/>
      <c r="M173" s="160"/>
      <c r="T173" s="61"/>
      <c r="AT173" s="20" t="s">
        <v>122</v>
      </c>
      <c r="AU173" s="20" t="s">
        <v>78</v>
      </c>
    </row>
    <row r="174" spans="2:65" s="10" customFormat="1">
      <c r="B174" s="162"/>
      <c r="D174" s="158" t="s">
        <v>124</v>
      </c>
      <c r="E174" s="163" t="s">
        <v>21</v>
      </c>
      <c r="F174" s="164" t="s">
        <v>80</v>
      </c>
      <c r="H174" s="165">
        <v>2</v>
      </c>
      <c r="I174" s="166"/>
      <c r="L174" s="162"/>
      <c r="M174" s="167"/>
      <c r="T174" s="168"/>
      <c r="AT174" s="163" t="s">
        <v>124</v>
      </c>
      <c r="AU174" s="163" t="s">
        <v>78</v>
      </c>
      <c r="AV174" s="10" t="s">
        <v>80</v>
      </c>
      <c r="AW174" s="10" t="s">
        <v>33</v>
      </c>
      <c r="AX174" s="10" t="s">
        <v>78</v>
      </c>
      <c r="AY174" s="163" t="s">
        <v>113</v>
      </c>
    </row>
    <row r="175" spans="2:65" s="1" customFormat="1" ht="22.5" customHeight="1">
      <c r="B175" s="36"/>
      <c r="C175" s="146" t="s">
        <v>258</v>
      </c>
      <c r="D175" s="146" t="s">
        <v>114</v>
      </c>
      <c r="E175" s="147" t="s">
        <v>259</v>
      </c>
      <c r="F175" s="148" t="s">
        <v>260</v>
      </c>
      <c r="G175" s="149" t="s">
        <v>117</v>
      </c>
      <c r="H175" s="150">
        <v>2</v>
      </c>
      <c r="I175" s="151"/>
      <c r="J175" s="152">
        <f>ROUND(I175*H175,2)</f>
        <v>0</v>
      </c>
      <c r="K175" s="148" t="s">
        <v>21</v>
      </c>
      <c r="L175" s="36"/>
      <c r="M175" s="153" t="s">
        <v>21</v>
      </c>
      <c r="N175" s="154" t="s">
        <v>41</v>
      </c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AR175" s="20" t="s">
        <v>118</v>
      </c>
      <c r="AT175" s="20" t="s">
        <v>114</v>
      </c>
      <c r="AU175" s="20" t="s">
        <v>78</v>
      </c>
      <c r="AY175" s="20" t="s">
        <v>113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20" t="s">
        <v>78</v>
      </c>
      <c r="BK175" s="157">
        <f>ROUND(I175*H175,2)</f>
        <v>0</v>
      </c>
      <c r="BL175" s="20" t="s">
        <v>118</v>
      </c>
      <c r="BM175" s="20" t="s">
        <v>261</v>
      </c>
    </row>
    <row r="176" spans="2:65" s="1" customFormat="1">
      <c r="B176" s="36"/>
      <c r="D176" s="158" t="s">
        <v>120</v>
      </c>
      <c r="F176" s="159" t="s">
        <v>262</v>
      </c>
      <c r="I176" s="95"/>
      <c r="L176" s="36"/>
      <c r="M176" s="160"/>
      <c r="T176" s="61"/>
      <c r="AT176" s="20" t="s">
        <v>120</v>
      </c>
      <c r="AU176" s="20" t="s">
        <v>78</v>
      </c>
    </row>
    <row r="177" spans="2:65" s="1" customFormat="1" ht="94.5">
      <c r="B177" s="36"/>
      <c r="D177" s="158" t="s">
        <v>122</v>
      </c>
      <c r="F177" s="161" t="s">
        <v>263</v>
      </c>
      <c r="I177" s="95"/>
      <c r="L177" s="36"/>
      <c r="M177" s="160"/>
      <c r="T177" s="61"/>
      <c r="AT177" s="20" t="s">
        <v>122</v>
      </c>
      <c r="AU177" s="20" t="s">
        <v>78</v>
      </c>
    </row>
    <row r="178" spans="2:65" s="10" customFormat="1">
      <c r="B178" s="162"/>
      <c r="D178" s="158" t="s">
        <v>124</v>
      </c>
      <c r="E178" s="163" t="s">
        <v>21</v>
      </c>
      <c r="F178" s="164" t="s">
        <v>80</v>
      </c>
      <c r="H178" s="165">
        <v>2</v>
      </c>
      <c r="I178" s="166"/>
      <c r="L178" s="162"/>
      <c r="M178" s="167"/>
      <c r="T178" s="168"/>
      <c r="AT178" s="163" t="s">
        <v>124</v>
      </c>
      <c r="AU178" s="163" t="s">
        <v>78</v>
      </c>
      <c r="AV178" s="10" t="s">
        <v>80</v>
      </c>
      <c r="AW178" s="10" t="s">
        <v>33</v>
      </c>
      <c r="AX178" s="10" t="s">
        <v>78</v>
      </c>
      <c r="AY178" s="163" t="s">
        <v>113</v>
      </c>
    </row>
    <row r="179" spans="2:65" s="1" customFormat="1" ht="22.5" customHeight="1">
      <c r="B179" s="36"/>
      <c r="C179" s="146" t="s">
        <v>264</v>
      </c>
      <c r="D179" s="146" t="s">
        <v>114</v>
      </c>
      <c r="E179" s="147" t="s">
        <v>265</v>
      </c>
      <c r="F179" s="148" t="s">
        <v>266</v>
      </c>
      <c r="G179" s="149" t="s">
        <v>117</v>
      </c>
      <c r="H179" s="150">
        <v>6</v>
      </c>
      <c r="I179" s="151"/>
      <c r="J179" s="152">
        <f>ROUND(I179*H179,2)</f>
        <v>0</v>
      </c>
      <c r="K179" s="148" t="s">
        <v>21</v>
      </c>
      <c r="L179" s="36"/>
      <c r="M179" s="153" t="s">
        <v>21</v>
      </c>
      <c r="N179" s="154" t="s">
        <v>41</v>
      </c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AR179" s="20" t="s">
        <v>118</v>
      </c>
      <c r="AT179" s="20" t="s">
        <v>114</v>
      </c>
      <c r="AU179" s="20" t="s">
        <v>78</v>
      </c>
      <c r="AY179" s="20" t="s">
        <v>113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20" t="s">
        <v>78</v>
      </c>
      <c r="BK179" s="157">
        <f>ROUND(I179*H179,2)</f>
        <v>0</v>
      </c>
      <c r="BL179" s="20" t="s">
        <v>118</v>
      </c>
      <c r="BM179" s="20" t="s">
        <v>267</v>
      </c>
    </row>
    <row r="180" spans="2:65" s="1" customFormat="1">
      <c r="B180" s="36"/>
      <c r="D180" s="158" t="s">
        <v>120</v>
      </c>
      <c r="F180" s="159" t="s">
        <v>268</v>
      </c>
      <c r="I180" s="95"/>
      <c r="L180" s="36"/>
      <c r="M180" s="160"/>
      <c r="T180" s="61"/>
      <c r="AT180" s="20" t="s">
        <v>120</v>
      </c>
      <c r="AU180" s="20" t="s">
        <v>78</v>
      </c>
    </row>
    <row r="181" spans="2:65" s="1" customFormat="1" ht="81">
      <c r="B181" s="36"/>
      <c r="D181" s="158" t="s">
        <v>122</v>
      </c>
      <c r="F181" s="161" t="s">
        <v>269</v>
      </c>
      <c r="I181" s="95"/>
      <c r="L181" s="36"/>
      <c r="M181" s="160"/>
      <c r="T181" s="61"/>
      <c r="AT181" s="20" t="s">
        <v>122</v>
      </c>
      <c r="AU181" s="20" t="s">
        <v>78</v>
      </c>
    </row>
    <row r="182" spans="2:65" s="10" customFormat="1">
      <c r="B182" s="162"/>
      <c r="D182" s="158" t="s">
        <v>124</v>
      </c>
      <c r="E182" s="163" t="s">
        <v>21</v>
      </c>
      <c r="F182" s="164" t="s">
        <v>149</v>
      </c>
      <c r="H182" s="165">
        <v>6</v>
      </c>
      <c r="I182" s="166"/>
      <c r="L182" s="162"/>
      <c r="M182" s="167"/>
      <c r="T182" s="168"/>
      <c r="AT182" s="163" t="s">
        <v>124</v>
      </c>
      <c r="AU182" s="163" t="s">
        <v>78</v>
      </c>
      <c r="AV182" s="10" t="s">
        <v>80</v>
      </c>
      <c r="AW182" s="10" t="s">
        <v>33</v>
      </c>
      <c r="AX182" s="10" t="s">
        <v>78</v>
      </c>
      <c r="AY182" s="163" t="s">
        <v>113</v>
      </c>
    </row>
    <row r="183" spans="2:65" s="1" customFormat="1" ht="22.5" customHeight="1">
      <c r="B183" s="36"/>
      <c r="C183" s="146" t="s">
        <v>270</v>
      </c>
      <c r="D183" s="146" t="s">
        <v>114</v>
      </c>
      <c r="E183" s="147" t="s">
        <v>271</v>
      </c>
      <c r="F183" s="148" t="s">
        <v>272</v>
      </c>
      <c r="G183" s="149" t="s">
        <v>117</v>
      </c>
      <c r="H183" s="150">
        <v>1</v>
      </c>
      <c r="I183" s="151"/>
      <c r="J183" s="152">
        <f>ROUND(I183*H183,2)</f>
        <v>0</v>
      </c>
      <c r="K183" s="148" t="s">
        <v>21</v>
      </c>
      <c r="L183" s="36"/>
      <c r="M183" s="153" t="s">
        <v>21</v>
      </c>
      <c r="N183" s="154" t="s">
        <v>41</v>
      </c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AR183" s="20" t="s">
        <v>118</v>
      </c>
      <c r="AT183" s="20" t="s">
        <v>114</v>
      </c>
      <c r="AU183" s="20" t="s">
        <v>78</v>
      </c>
      <c r="AY183" s="20" t="s">
        <v>113</v>
      </c>
      <c r="BE183" s="157">
        <f>IF(N183="základní",J183,0)</f>
        <v>0</v>
      </c>
      <c r="BF183" s="157">
        <f>IF(N183="snížená",J183,0)</f>
        <v>0</v>
      </c>
      <c r="BG183" s="157">
        <f>IF(N183="zákl. přenesená",J183,0)</f>
        <v>0</v>
      </c>
      <c r="BH183" s="157">
        <f>IF(N183="sníž. přenesená",J183,0)</f>
        <v>0</v>
      </c>
      <c r="BI183" s="157">
        <f>IF(N183="nulová",J183,0)</f>
        <v>0</v>
      </c>
      <c r="BJ183" s="20" t="s">
        <v>78</v>
      </c>
      <c r="BK183" s="157">
        <f>ROUND(I183*H183,2)</f>
        <v>0</v>
      </c>
      <c r="BL183" s="20" t="s">
        <v>118</v>
      </c>
      <c r="BM183" s="20" t="s">
        <v>273</v>
      </c>
    </row>
    <row r="184" spans="2:65" s="1" customFormat="1">
      <c r="B184" s="36"/>
      <c r="D184" s="158" t="s">
        <v>120</v>
      </c>
      <c r="F184" s="159" t="s">
        <v>274</v>
      </c>
      <c r="I184" s="95"/>
      <c r="L184" s="36"/>
      <c r="M184" s="160"/>
      <c r="T184" s="61"/>
      <c r="AT184" s="20" t="s">
        <v>120</v>
      </c>
      <c r="AU184" s="20" t="s">
        <v>78</v>
      </c>
    </row>
    <row r="185" spans="2:65" s="1" customFormat="1" ht="108">
      <c r="B185" s="36"/>
      <c r="D185" s="158" t="s">
        <v>122</v>
      </c>
      <c r="F185" s="161" t="s">
        <v>275</v>
      </c>
      <c r="I185" s="95"/>
      <c r="L185" s="36"/>
      <c r="M185" s="160"/>
      <c r="T185" s="61"/>
      <c r="AT185" s="20" t="s">
        <v>122</v>
      </c>
      <c r="AU185" s="20" t="s">
        <v>78</v>
      </c>
    </row>
    <row r="186" spans="2:65" s="10" customFormat="1">
      <c r="B186" s="162"/>
      <c r="D186" s="158" t="s">
        <v>124</v>
      </c>
      <c r="E186" s="163" t="s">
        <v>21</v>
      </c>
      <c r="F186" s="164" t="s">
        <v>78</v>
      </c>
      <c r="H186" s="165">
        <v>1</v>
      </c>
      <c r="I186" s="166"/>
      <c r="L186" s="162"/>
      <c r="M186" s="167"/>
      <c r="T186" s="168"/>
      <c r="AT186" s="163" t="s">
        <v>124</v>
      </c>
      <c r="AU186" s="163" t="s">
        <v>78</v>
      </c>
      <c r="AV186" s="10" t="s">
        <v>80</v>
      </c>
      <c r="AW186" s="10" t="s">
        <v>33</v>
      </c>
      <c r="AX186" s="10" t="s">
        <v>78</v>
      </c>
      <c r="AY186" s="163" t="s">
        <v>113</v>
      </c>
    </row>
    <row r="187" spans="2:65" s="1" customFormat="1" ht="22.5" customHeight="1">
      <c r="B187" s="36"/>
      <c r="C187" s="146" t="s">
        <v>276</v>
      </c>
      <c r="D187" s="146" t="s">
        <v>114</v>
      </c>
      <c r="E187" s="147" t="s">
        <v>277</v>
      </c>
      <c r="F187" s="148" t="s">
        <v>278</v>
      </c>
      <c r="G187" s="149" t="s">
        <v>117</v>
      </c>
      <c r="H187" s="150">
        <v>2</v>
      </c>
      <c r="I187" s="151"/>
      <c r="J187" s="152">
        <f>ROUND(I187*H187,2)</f>
        <v>0</v>
      </c>
      <c r="K187" s="148" t="s">
        <v>21</v>
      </c>
      <c r="L187" s="36"/>
      <c r="M187" s="153" t="s">
        <v>21</v>
      </c>
      <c r="N187" s="154" t="s">
        <v>41</v>
      </c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AR187" s="20" t="s">
        <v>118</v>
      </c>
      <c r="AT187" s="20" t="s">
        <v>114</v>
      </c>
      <c r="AU187" s="20" t="s">
        <v>78</v>
      </c>
      <c r="AY187" s="20" t="s">
        <v>113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20" t="s">
        <v>78</v>
      </c>
      <c r="BK187" s="157">
        <f>ROUND(I187*H187,2)</f>
        <v>0</v>
      </c>
      <c r="BL187" s="20" t="s">
        <v>118</v>
      </c>
      <c r="BM187" s="20" t="s">
        <v>279</v>
      </c>
    </row>
    <row r="188" spans="2:65" s="1" customFormat="1">
      <c r="B188" s="36"/>
      <c r="D188" s="158" t="s">
        <v>120</v>
      </c>
      <c r="F188" s="159" t="s">
        <v>280</v>
      </c>
      <c r="I188" s="95"/>
      <c r="L188" s="36"/>
      <c r="M188" s="160"/>
      <c r="T188" s="61"/>
      <c r="AT188" s="20" t="s">
        <v>120</v>
      </c>
      <c r="AU188" s="20" t="s">
        <v>78</v>
      </c>
    </row>
    <row r="189" spans="2:65" s="1" customFormat="1" ht="108">
      <c r="B189" s="36"/>
      <c r="D189" s="158" t="s">
        <v>122</v>
      </c>
      <c r="F189" s="161" t="s">
        <v>281</v>
      </c>
      <c r="I189" s="95"/>
      <c r="L189" s="36"/>
      <c r="M189" s="160"/>
      <c r="T189" s="61"/>
      <c r="AT189" s="20" t="s">
        <v>122</v>
      </c>
      <c r="AU189" s="20" t="s">
        <v>78</v>
      </c>
    </row>
    <row r="190" spans="2:65" s="10" customFormat="1">
      <c r="B190" s="162"/>
      <c r="D190" s="158" t="s">
        <v>124</v>
      </c>
      <c r="E190" s="163" t="s">
        <v>21</v>
      </c>
      <c r="F190" s="164" t="s">
        <v>80</v>
      </c>
      <c r="H190" s="165">
        <v>2</v>
      </c>
      <c r="I190" s="166"/>
      <c r="L190" s="162"/>
      <c r="M190" s="167"/>
      <c r="T190" s="168"/>
      <c r="AT190" s="163" t="s">
        <v>124</v>
      </c>
      <c r="AU190" s="163" t="s">
        <v>78</v>
      </c>
      <c r="AV190" s="10" t="s">
        <v>80</v>
      </c>
      <c r="AW190" s="10" t="s">
        <v>33</v>
      </c>
      <c r="AX190" s="10" t="s">
        <v>78</v>
      </c>
      <c r="AY190" s="163" t="s">
        <v>113</v>
      </c>
    </row>
    <row r="191" spans="2:65" s="1" customFormat="1" ht="22.5" customHeight="1">
      <c r="B191" s="36"/>
      <c r="C191" s="146" t="s">
        <v>282</v>
      </c>
      <c r="D191" s="146" t="s">
        <v>114</v>
      </c>
      <c r="E191" s="147" t="s">
        <v>283</v>
      </c>
      <c r="F191" s="148" t="s">
        <v>284</v>
      </c>
      <c r="G191" s="149" t="s">
        <v>117</v>
      </c>
      <c r="H191" s="150">
        <v>1</v>
      </c>
      <c r="I191" s="151"/>
      <c r="J191" s="152">
        <f>ROUND(I191*H191,2)</f>
        <v>0</v>
      </c>
      <c r="K191" s="148" t="s">
        <v>21</v>
      </c>
      <c r="L191" s="36"/>
      <c r="M191" s="153" t="s">
        <v>21</v>
      </c>
      <c r="N191" s="154" t="s">
        <v>41</v>
      </c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AR191" s="20" t="s">
        <v>118</v>
      </c>
      <c r="AT191" s="20" t="s">
        <v>114</v>
      </c>
      <c r="AU191" s="20" t="s">
        <v>78</v>
      </c>
      <c r="AY191" s="20" t="s">
        <v>113</v>
      </c>
      <c r="BE191" s="157">
        <f>IF(N191="základní",J191,0)</f>
        <v>0</v>
      </c>
      <c r="BF191" s="157">
        <f>IF(N191="snížená",J191,0)</f>
        <v>0</v>
      </c>
      <c r="BG191" s="157">
        <f>IF(N191="zákl. přenesená",J191,0)</f>
        <v>0</v>
      </c>
      <c r="BH191" s="157">
        <f>IF(N191="sníž. přenesená",J191,0)</f>
        <v>0</v>
      </c>
      <c r="BI191" s="157">
        <f>IF(N191="nulová",J191,0)</f>
        <v>0</v>
      </c>
      <c r="BJ191" s="20" t="s">
        <v>78</v>
      </c>
      <c r="BK191" s="157">
        <f>ROUND(I191*H191,2)</f>
        <v>0</v>
      </c>
      <c r="BL191" s="20" t="s">
        <v>118</v>
      </c>
      <c r="BM191" s="20" t="s">
        <v>285</v>
      </c>
    </row>
    <row r="192" spans="2:65" s="1" customFormat="1" ht="27">
      <c r="B192" s="36"/>
      <c r="D192" s="158" t="s">
        <v>120</v>
      </c>
      <c r="F192" s="159" t="s">
        <v>286</v>
      </c>
      <c r="I192" s="95"/>
      <c r="L192" s="36"/>
      <c r="M192" s="160"/>
      <c r="T192" s="61"/>
      <c r="AT192" s="20" t="s">
        <v>120</v>
      </c>
      <c r="AU192" s="20" t="s">
        <v>78</v>
      </c>
    </row>
    <row r="193" spans="2:65" s="11" customFormat="1">
      <c r="B193" s="169"/>
      <c r="D193" s="158" t="s">
        <v>124</v>
      </c>
      <c r="E193" s="170" t="s">
        <v>21</v>
      </c>
      <c r="F193" s="171" t="s">
        <v>287</v>
      </c>
      <c r="H193" s="172" t="s">
        <v>21</v>
      </c>
      <c r="I193" s="173"/>
      <c r="L193" s="169"/>
      <c r="M193" s="174"/>
      <c r="T193" s="175"/>
      <c r="AT193" s="172" t="s">
        <v>124</v>
      </c>
      <c r="AU193" s="172" t="s">
        <v>78</v>
      </c>
      <c r="AV193" s="11" t="s">
        <v>78</v>
      </c>
      <c r="AW193" s="11" t="s">
        <v>33</v>
      </c>
      <c r="AX193" s="11" t="s">
        <v>70</v>
      </c>
      <c r="AY193" s="172" t="s">
        <v>113</v>
      </c>
    </row>
    <row r="194" spans="2:65" s="10" customFormat="1">
      <c r="B194" s="162"/>
      <c r="D194" s="158" t="s">
        <v>124</v>
      </c>
      <c r="E194" s="163" t="s">
        <v>21</v>
      </c>
      <c r="F194" s="164" t="s">
        <v>78</v>
      </c>
      <c r="H194" s="165">
        <v>1</v>
      </c>
      <c r="I194" s="166"/>
      <c r="L194" s="162"/>
      <c r="M194" s="167"/>
      <c r="T194" s="168"/>
      <c r="AT194" s="163" t="s">
        <v>124</v>
      </c>
      <c r="AU194" s="163" t="s">
        <v>78</v>
      </c>
      <c r="AV194" s="10" t="s">
        <v>80</v>
      </c>
      <c r="AW194" s="10" t="s">
        <v>33</v>
      </c>
      <c r="AX194" s="10" t="s">
        <v>78</v>
      </c>
      <c r="AY194" s="163" t="s">
        <v>113</v>
      </c>
    </row>
    <row r="195" spans="2:65" s="1" customFormat="1" ht="22.5" customHeight="1">
      <c r="B195" s="36"/>
      <c r="C195" s="146" t="s">
        <v>288</v>
      </c>
      <c r="D195" s="146" t="s">
        <v>114</v>
      </c>
      <c r="E195" s="147" t="s">
        <v>289</v>
      </c>
      <c r="F195" s="148" t="s">
        <v>290</v>
      </c>
      <c r="G195" s="149" t="s">
        <v>117</v>
      </c>
      <c r="H195" s="150">
        <v>1</v>
      </c>
      <c r="I195" s="151"/>
      <c r="J195" s="152">
        <f>ROUND(I195*H195,2)</f>
        <v>0</v>
      </c>
      <c r="K195" s="148" t="s">
        <v>21</v>
      </c>
      <c r="L195" s="36"/>
      <c r="M195" s="153" t="s">
        <v>21</v>
      </c>
      <c r="N195" s="154" t="s">
        <v>41</v>
      </c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AR195" s="20" t="s">
        <v>118</v>
      </c>
      <c r="AT195" s="20" t="s">
        <v>114</v>
      </c>
      <c r="AU195" s="20" t="s">
        <v>78</v>
      </c>
      <c r="AY195" s="20" t="s">
        <v>113</v>
      </c>
      <c r="BE195" s="157">
        <f>IF(N195="základní",J195,0)</f>
        <v>0</v>
      </c>
      <c r="BF195" s="157">
        <f>IF(N195="snížená",J195,0)</f>
        <v>0</v>
      </c>
      <c r="BG195" s="157">
        <f>IF(N195="zákl. přenesená",J195,0)</f>
        <v>0</v>
      </c>
      <c r="BH195" s="157">
        <f>IF(N195="sníž. přenesená",J195,0)</f>
        <v>0</v>
      </c>
      <c r="BI195" s="157">
        <f>IF(N195="nulová",J195,0)</f>
        <v>0</v>
      </c>
      <c r="BJ195" s="20" t="s">
        <v>78</v>
      </c>
      <c r="BK195" s="157">
        <f>ROUND(I195*H195,2)</f>
        <v>0</v>
      </c>
      <c r="BL195" s="20" t="s">
        <v>118</v>
      </c>
      <c r="BM195" s="20" t="s">
        <v>291</v>
      </c>
    </row>
    <row r="196" spans="2:65" s="1" customFormat="1" ht="40.5">
      <c r="B196" s="36"/>
      <c r="D196" s="158" t="s">
        <v>120</v>
      </c>
      <c r="F196" s="159" t="s">
        <v>292</v>
      </c>
      <c r="I196" s="95"/>
      <c r="L196" s="36"/>
      <c r="M196" s="160"/>
      <c r="T196" s="61"/>
      <c r="AT196" s="20" t="s">
        <v>120</v>
      </c>
      <c r="AU196" s="20" t="s">
        <v>78</v>
      </c>
    </row>
    <row r="197" spans="2:65" s="11" customFormat="1">
      <c r="B197" s="169"/>
      <c r="D197" s="158" t="s">
        <v>124</v>
      </c>
      <c r="E197" s="170" t="s">
        <v>21</v>
      </c>
      <c r="F197" s="171" t="s">
        <v>287</v>
      </c>
      <c r="H197" s="172" t="s">
        <v>21</v>
      </c>
      <c r="I197" s="173"/>
      <c r="L197" s="169"/>
      <c r="M197" s="174"/>
      <c r="T197" s="175"/>
      <c r="AT197" s="172" t="s">
        <v>124</v>
      </c>
      <c r="AU197" s="172" t="s">
        <v>78</v>
      </c>
      <c r="AV197" s="11" t="s">
        <v>78</v>
      </c>
      <c r="AW197" s="11" t="s">
        <v>33</v>
      </c>
      <c r="AX197" s="11" t="s">
        <v>70</v>
      </c>
      <c r="AY197" s="172" t="s">
        <v>113</v>
      </c>
    </row>
    <row r="198" spans="2:65" s="10" customFormat="1">
      <c r="B198" s="162"/>
      <c r="D198" s="158" t="s">
        <v>124</v>
      </c>
      <c r="E198" s="163" t="s">
        <v>21</v>
      </c>
      <c r="F198" s="164" t="s">
        <v>78</v>
      </c>
      <c r="H198" s="165">
        <v>1</v>
      </c>
      <c r="I198" s="166"/>
      <c r="L198" s="162"/>
      <c r="M198" s="167"/>
      <c r="T198" s="168"/>
      <c r="AT198" s="163" t="s">
        <v>124</v>
      </c>
      <c r="AU198" s="163" t="s">
        <v>78</v>
      </c>
      <c r="AV198" s="10" t="s">
        <v>80</v>
      </c>
      <c r="AW198" s="10" t="s">
        <v>33</v>
      </c>
      <c r="AX198" s="10" t="s">
        <v>78</v>
      </c>
      <c r="AY198" s="163" t="s">
        <v>113</v>
      </c>
    </row>
    <row r="199" spans="2:65" s="1" customFormat="1" ht="22.5" customHeight="1">
      <c r="B199" s="36"/>
      <c r="C199" s="146" t="s">
        <v>293</v>
      </c>
      <c r="D199" s="146" t="s">
        <v>114</v>
      </c>
      <c r="E199" s="147" t="s">
        <v>294</v>
      </c>
      <c r="F199" s="148" t="s">
        <v>295</v>
      </c>
      <c r="G199" s="149" t="s">
        <v>117</v>
      </c>
      <c r="H199" s="150">
        <v>7</v>
      </c>
      <c r="I199" s="151"/>
      <c r="J199" s="152">
        <f>ROUND(I199*H199,2)</f>
        <v>0</v>
      </c>
      <c r="K199" s="148" t="s">
        <v>21</v>
      </c>
      <c r="L199" s="36"/>
      <c r="M199" s="153" t="s">
        <v>21</v>
      </c>
      <c r="N199" s="154" t="s">
        <v>41</v>
      </c>
      <c r="P199" s="155">
        <f>O199*H199</f>
        <v>0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AR199" s="20" t="s">
        <v>118</v>
      </c>
      <c r="AT199" s="20" t="s">
        <v>114</v>
      </c>
      <c r="AU199" s="20" t="s">
        <v>78</v>
      </c>
      <c r="AY199" s="20" t="s">
        <v>113</v>
      </c>
      <c r="BE199" s="157">
        <f>IF(N199="základní",J199,0)</f>
        <v>0</v>
      </c>
      <c r="BF199" s="157">
        <f>IF(N199="snížená",J199,0)</f>
        <v>0</v>
      </c>
      <c r="BG199" s="157">
        <f>IF(N199="zákl. přenesená",J199,0)</f>
        <v>0</v>
      </c>
      <c r="BH199" s="157">
        <f>IF(N199="sníž. přenesená",J199,0)</f>
        <v>0</v>
      </c>
      <c r="BI199" s="157">
        <f>IF(N199="nulová",J199,0)</f>
        <v>0</v>
      </c>
      <c r="BJ199" s="20" t="s">
        <v>78</v>
      </c>
      <c r="BK199" s="157">
        <f>ROUND(I199*H199,2)</f>
        <v>0</v>
      </c>
      <c r="BL199" s="20" t="s">
        <v>118</v>
      </c>
      <c r="BM199" s="20" t="s">
        <v>296</v>
      </c>
    </row>
    <row r="200" spans="2:65" s="1" customFormat="1" ht="27">
      <c r="B200" s="36"/>
      <c r="D200" s="158" t="s">
        <v>120</v>
      </c>
      <c r="F200" s="159" t="s">
        <v>297</v>
      </c>
      <c r="I200" s="95"/>
      <c r="L200" s="36"/>
      <c r="M200" s="160"/>
      <c r="T200" s="61"/>
      <c r="AT200" s="20" t="s">
        <v>120</v>
      </c>
      <c r="AU200" s="20" t="s">
        <v>78</v>
      </c>
    </row>
    <row r="201" spans="2:65" s="11" customFormat="1">
      <c r="B201" s="169"/>
      <c r="D201" s="158" t="s">
        <v>124</v>
      </c>
      <c r="E201" s="170" t="s">
        <v>21</v>
      </c>
      <c r="F201" s="171" t="s">
        <v>287</v>
      </c>
      <c r="H201" s="172" t="s">
        <v>21</v>
      </c>
      <c r="I201" s="173"/>
      <c r="L201" s="169"/>
      <c r="M201" s="174"/>
      <c r="T201" s="175"/>
      <c r="AT201" s="172" t="s">
        <v>124</v>
      </c>
      <c r="AU201" s="172" t="s">
        <v>78</v>
      </c>
      <c r="AV201" s="11" t="s">
        <v>78</v>
      </c>
      <c r="AW201" s="11" t="s">
        <v>33</v>
      </c>
      <c r="AX201" s="11" t="s">
        <v>70</v>
      </c>
      <c r="AY201" s="172" t="s">
        <v>113</v>
      </c>
    </row>
    <row r="202" spans="2:65" s="10" customFormat="1">
      <c r="B202" s="162"/>
      <c r="D202" s="158" t="s">
        <v>124</v>
      </c>
      <c r="E202" s="163" t="s">
        <v>21</v>
      </c>
      <c r="F202" s="164" t="s">
        <v>136</v>
      </c>
      <c r="H202" s="165">
        <v>7</v>
      </c>
      <c r="I202" s="166"/>
      <c r="L202" s="162"/>
      <c r="M202" s="167"/>
      <c r="T202" s="168"/>
      <c r="AT202" s="163" t="s">
        <v>124</v>
      </c>
      <c r="AU202" s="163" t="s">
        <v>78</v>
      </c>
      <c r="AV202" s="10" t="s">
        <v>80</v>
      </c>
      <c r="AW202" s="10" t="s">
        <v>33</v>
      </c>
      <c r="AX202" s="10" t="s">
        <v>78</v>
      </c>
      <c r="AY202" s="163" t="s">
        <v>113</v>
      </c>
    </row>
    <row r="203" spans="2:65" s="1" customFormat="1" ht="22.5" customHeight="1">
      <c r="B203" s="36"/>
      <c r="C203" s="146" t="s">
        <v>298</v>
      </c>
      <c r="D203" s="146" t="s">
        <v>114</v>
      </c>
      <c r="E203" s="147" t="s">
        <v>299</v>
      </c>
      <c r="F203" s="148" t="s">
        <v>300</v>
      </c>
      <c r="G203" s="149" t="s">
        <v>117</v>
      </c>
      <c r="H203" s="150">
        <v>1</v>
      </c>
      <c r="I203" s="151"/>
      <c r="J203" s="152">
        <f>ROUND(I203*H203,2)</f>
        <v>0</v>
      </c>
      <c r="K203" s="148" t="s">
        <v>21</v>
      </c>
      <c r="L203" s="36"/>
      <c r="M203" s="153" t="s">
        <v>21</v>
      </c>
      <c r="N203" s="154" t="s">
        <v>41</v>
      </c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AR203" s="20" t="s">
        <v>118</v>
      </c>
      <c r="AT203" s="20" t="s">
        <v>114</v>
      </c>
      <c r="AU203" s="20" t="s">
        <v>78</v>
      </c>
      <c r="AY203" s="20" t="s">
        <v>113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20" t="s">
        <v>78</v>
      </c>
      <c r="BK203" s="157">
        <f>ROUND(I203*H203,2)</f>
        <v>0</v>
      </c>
      <c r="BL203" s="20" t="s">
        <v>118</v>
      </c>
      <c r="BM203" s="20" t="s">
        <v>301</v>
      </c>
    </row>
    <row r="204" spans="2:65" s="1" customFormat="1" ht="27">
      <c r="B204" s="36"/>
      <c r="D204" s="158" t="s">
        <v>120</v>
      </c>
      <c r="F204" s="159" t="s">
        <v>302</v>
      </c>
      <c r="I204" s="95"/>
      <c r="L204" s="36"/>
      <c r="M204" s="160"/>
      <c r="T204" s="61"/>
      <c r="AT204" s="20" t="s">
        <v>120</v>
      </c>
      <c r="AU204" s="20" t="s">
        <v>78</v>
      </c>
    </row>
    <row r="205" spans="2:65" s="11" customFormat="1">
      <c r="B205" s="169"/>
      <c r="D205" s="158" t="s">
        <v>124</v>
      </c>
      <c r="E205" s="170" t="s">
        <v>21</v>
      </c>
      <c r="F205" s="171" t="s">
        <v>287</v>
      </c>
      <c r="H205" s="172" t="s">
        <v>21</v>
      </c>
      <c r="I205" s="173"/>
      <c r="L205" s="169"/>
      <c r="M205" s="174"/>
      <c r="T205" s="175"/>
      <c r="AT205" s="172" t="s">
        <v>124</v>
      </c>
      <c r="AU205" s="172" t="s">
        <v>78</v>
      </c>
      <c r="AV205" s="11" t="s">
        <v>78</v>
      </c>
      <c r="AW205" s="11" t="s">
        <v>33</v>
      </c>
      <c r="AX205" s="11" t="s">
        <v>70</v>
      </c>
      <c r="AY205" s="172" t="s">
        <v>113</v>
      </c>
    </row>
    <row r="206" spans="2:65" s="10" customFormat="1">
      <c r="B206" s="162"/>
      <c r="D206" s="158" t="s">
        <v>124</v>
      </c>
      <c r="E206" s="163" t="s">
        <v>21</v>
      </c>
      <c r="F206" s="164" t="s">
        <v>78</v>
      </c>
      <c r="H206" s="165">
        <v>1</v>
      </c>
      <c r="I206" s="166"/>
      <c r="L206" s="162"/>
      <c r="M206" s="167"/>
      <c r="T206" s="168"/>
      <c r="AT206" s="163" t="s">
        <v>124</v>
      </c>
      <c r="AU206" s="163" t="s">
        <v>78</v>
      </c>
      <c r="AV206" s="10" t="s">
        <v>80</v>
      </c>
      <c r="AW206" s="10" t="s">
        <v>33</v>
      </c>
      <c r="AX206" s="10" t="s">
        <v>78</v>
      </c>
      <c r="AY206" s="163" t="s">
        <v>113</v>
      </c>
    </row>
    <row r="207" spans="2:65" s="1" customFormat="1" ht="22.5" customHeight="1">
      <c r="B207" s="36"/>
      <c r="C207" s="146" t="s">
        <v>303</v>
      </c>
      <c r="D207" s="146" t="s">
        <v>114</v>
      </c>
      <c r="E207" s="147" t="s">
        <v>304</v>
      </c>
      <c r="F207" s="148" t="s">
        <v>305</v>
      </c>
      <c r="G207" s="149" t="s">
        <v>117</v>
      </c>
      <c r="H207" s="150">
        <v>1</v>
      </c>
      <c r="I207" s="151"/>
      <c r="J207" s="152">
        <f>ROUND(I207*H207,2)</f>
        <v>0</v>
      </c>
      <c r="K207" s="148" t="s">
        <v>21</v>
      </c>
      <c r="L207" s="36"/>
      <c r="M207" s="153" t="s">
        <v>21</v>
      </c>
      <c r="N207" s="154" t="s">
        <v>41</v>
      </c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AR207" s="20" t="s">
        <v>118</v>
      </c>
      <c r="AT207" s="20" t="s">
        <v>114</v>
      </c>
      <c r="AU207" s="20" t="s">
        <v>78</v>
      </c>
      <c r="AY207" s="20" t="s">
        <v>113</v>
      </c>
      <c r="BE207" s="157">
        <f>IF(N207="základní",J207,0)</f>
        <v>0</v>
      </c>
      <c r="BF207" s="157">
        <f>IF(N207="snížená",J207,0)</f>
        <v>0</v>
      </c>
      <c r="BG207" s="157">
        <f>IF(N207="zákl. přenesená",J207,0)</f>
        <v>0</v>
      </c>
      <c r="BH207" s="157">
        <f>IF(N207="sníž. přenesená",J207,0)</f>
        <v>0</v>
      </c>
      <c r="BI207" s="157">
        <f>IF(N207="nulová",J207,0)</f>
        <v>0</v>
      </c>
      <c r="BJ207" s="20" t="s">
        <v>78</v>
      </c>
      <c r="BK207" s="157">
        <f>ROUND(I207*H207,2)</f>
        <v>0</v>
      </c>
      <c r="BL207" s="20" t="s">
        <v>118</v>
      </c>
      <c r="BM207" s="20" t="s">
        <v>306</v>
      </c>
    </row>
    <row r="208" spans="2:65" s="1" customFormat="1" ht="27">
      <c r="B208" s="36"/>
      <c r="D208" s="158" t="s">
        <v>120</v>
      </c>
      <c r="F208" s="159" t="s">
        <v>307</v>
      </c>
      <c r="I208" s="95"/>
      <c r="L208" s="36"/>
      <c r="M208" s="160"/>
      <c r="T208" s="61"/>
      <c r="AT208" s="20" t="s">
        <v>120</v>
      </c>
      <c r="AU208" s="20" t="s">
        <v>78</v>
      </c>
    </row>
    <row r="209" spans="2:65" s="11" customFormat="1">
      <c r="B209" s="169"/>
      <c r="D209" s="158" t="s">
        <v>124</v>
      </c>
      <c r="E209" s="170" t="s">
        <v>21</v>
      </c>
      <c r="F209" s="171" t="s">
        <v>287</v>
      </c>
      <c r="H209" s="172" t="s">
        <v>21</v>
      </c>
      <c r="I209" s="173"/>
      <c r="L209" s="169"/>
      <c r="M209" s="174"/>
      <c r="T209" s="175"/>
      <c r="AT209" s="172" t="s">
        <v>124</v>
      </c>
      <c r="AU209" s="172" t="s">
        <v>78</v>
      </c>
      <c r="AV209" s="11" t="s">
        <v>78</v>
      </c>
      <c r="AW209" s="11" t="s">
        <v>33</v>
      </c>
      <c r="AX209" s="11" t="s">
        <v>70</v>
      </c>
      <c r="AY209" s="172" t="s">
        <v>113</v>
      </c>
    </row>
    <row r="210" spans="2:65" s="10" customFormat="1">
      <c r="B210" s="162"/>
      <c r="D210" s="158" t="s">
        <v>124</v>
      </c>
      <c r="E210" s="163" t="s">
        <v>21</v>
      </c>
      <c r="F210" s="164" t="s">
        <v>78</v>
      </c>
      <c r="H210" s="165">
        <v>1</v>
      </c>
      <c r="I210" s="166"/>
      <c r="L210" s="162"/>
      <c r="M210" s="167"/>
      <c r="T210" s="168"/>
      <c r="AT210" s="163" t="s">
        <v>124</v>
      </c>
      <c r="AU210" s="163" t="s">
        <v>78</v>
      </c>
      <c r="AV210" s="10" t="s">
        <v>80</v>
      </c>
      <c r="AW210" s="10" t="s">
        <v>33</v>
      </c>
      <c r="AX210" s="10" t="s">
        <v>78</v>
      </c>
      <c r="AY210" s="163" t="s">
        <v>113</v>
      </c>
    </row>
    <row r="211" spans="2:65" s="1" customFormat="1" ht="22.5" customHeight="1">
      <c r="B211" s="36"/>
      <c r="C211" s="146" t="s">
        <v>308</v>
      </c>
      <c r="D211" s="146" t="s">
        <v>114</v>
      </c>
      <c r="E211" s="147" t="s">
        <v>309</v>
      </c>
      <c r="F211" s="148" t="s">
        <v>310</v>
      </c>
      <c r="G211" s="149" t="s">
        <v>117</v>
      </c>
      <c r="H211" s="150">
        <v>1</v>
      </c>
      <c r="I211" s="151"/>
      <c r="J211" s="152">
        <f>ROUND(I211*H211,2)</f>
        <v>0</v>
      </c>
      <c r="K211" s="148" t="s">
        <v>21</v>
      </c>
      <c r="L211" s="36"/>
      <c r="M211" s="153" t="s">
        <v>21</v>
      </c>
      <c r="N211" s="154" t="s">
        <v>41</v>
      </c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AR211" s="20" t="s">
        <v>118</v>
      </c>
      <c r="AT211" s="20" t="s">
        <v>114</v>
      </c>
      <c r="AU211" s="20" t="s">
        <v>78</v>
      </c>
      <c r="AY211" s="20" t="s">
        <v>113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20" t="s">
        <v>78</v>
      </c>
      <c r="BK211" s="157">
        <f>ROUND(I211*H211,2)</f>
        <v>0</v>
      </c>
      <c r="BL211" s="20" t="s">
        <v>118</v>
      </c>
      <c r="BM211" s="20" t="s">
        <v>311</v>
      </c>
    </row>
    <row r="212" spans="2:65" s="1" customFormat="1" ht="27">
      <c r="B212" s="36"/>
      <c r="D212" s="158" t="s">
        <v>120</v>
      </c>
      <c r="F212" s="159" t="s">
        <v>312</v>
      </c>
      <c r="I212" s="95"/>
      <c r="L212" s="36"/>
      <c r="M212" s="160"/>
      <c r="T212" s="61"/>
      <c r="AT212" s="20" t="s">
        <v>120</v>
      </c>
      <c r="AU212" s="20" t="s">
        <v>78</v>
      </c>
    </row>
    <row r="213" spans="2:65" s="11" customFormat="1">
      <c r="B213" s="169"/>
      <c r="D213" s="158" t="s">
        <v>124</v>
      </c>
      <c r="E213" s="170" t="s">
        <v>21</v>
      </c>
      <c r="F213" s="171" t="s">
        <v>287</v>
      </c>
      <c r="H213" s="172" t="s">
        <v>21</v>
      </c>
      <c r="I213" s="173"/>
      <c r="L213" s="169"/>
      <c r="M213" s="174"/>
      <c r="T213" s="175"/>
      <c r="AT213" s="172" t="s">
        <v>124</v>
      </c>
      <c r="AU213" s="172" t="s">
        <v>78</v>
      </c>
      <c r="AV213" s="11" t="s">
        <v>78</v>
      </c>
      <c r="AW213" s="11" t="s">
        <v>33</v>
      </c>
      <c r="AX213" s="11" t="s">
        <v>70</v>
      </c>
      <c r="AY213" s="172" t="s">
        <v>113</v>
      </c>
    </row>
    <row r="214" spans="2:65" s="10" customFormat="1">
      <c r="B214" s="162"/>
      <c r="D214" s="158" t="s">
        <v>124</v>
      </c>
      <c r="E214" s="163" t="s">
        <v>21</v>
      </c>
      <c r="F214" s="164" t="s">
        <v>78</v>
      </c>
      <c r="H214" s="165">
        <v>1</v>
      </c>
      <c r="I214" s="166"/>
      <c r="L214" s="162"/>
      <c r="M214" s="167"/>
      <c r="T214" s="168"/>
      <c r="AT214" s="163" t="s">
        <v>124</v>
      </c>
      <c r="AU214" s="163" t="s">
        <v>78</v>
      </c>
      <c r="AV214" s="10" t="s">
        <v>80</v>
      </c>
      <c r="AW214" s="10" t="s">
        <v>33</v>
      </c>
      <c r="AX214" s="10" t="s">
        <v>78</v>
      </c>
      <c r="AY214" s="163" t="s">
        <v>113</v>
      </c>
    </row>
    <row r="215" spans="2:65" s="1" customFormat="1" ht="22.5" customHeight="1">
      <c r="B215" s="36"/>
      <c r="C215" s="146" t="s">
        <v>313</v>
      </c>
      <c r="D215" s="146" t="s">
        <v>114</v>
      </c>
      <c r="E215" s="147" t="s">
        <v>314</v>
      </c>
      <c r="F215" s="148" t="s">
        <v>315</v>
      </c>
      <c r="G215" s="149" t="s">
        <v>117</v>
      </c>
      <c r="H215" s="150">
        <v>1</v>
      </c>
      <c r="I215" s="151"/>
      <c r="J215" s="152">
        <f>ROUND(I215*H215,2)</f>
        <v>0</v>
      </c>
      <c r="K215" s="148" t="s">
        <v>21</v>
      </c>
      <c r="L215" s="36"/>
      <c r="M215" s="153" t="s">
        <v>21</v>
      </c>
      <c r="N215" s="154" t="s">
        <v>41</v>
      </c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AR215" s="20" t="s">
        <v>118</v>
      </c>
      <c r="AT215" s="20" t="s">
        <v>114</v>
      </c>
      <c r="AU215" s="20" t="s">
        <v>78</v>
      </c>
      <c r="AY215" s="20" t="s">
        <v>113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20" t="s">
        <v>78</v>
      </c>
      <c r="BK215" s="157">
        <f>ROUND(I215*H215,2)</f>
        <v>0</v>
      </c>
      <c r="BL215" s="20" t="s">
        <v>118</v>
      </c>
      <c r="BM215" s="20" t="s">
        <v>316</v>
      </c>
    </row>
    <row r="216" spans="2:65" s="1" customFormat="1" ht="27">
      <c r="B216" s="36"/>
      <c r="D216" s="158" t="s">
        <v>120</v>
      </c>
      <c r="F216" s="159" t="s">
        <v>317</v>
      </c>
      <c r="I216" s="95"/>
      <c r="L216" s="36"/>
      <c r="M216" s="160"/>
      <c r="T216" s="61"/>
      <c r="AT216" s="20" t="s">
        <v>120</v>
      </c>
      <c r="AU216" s="20" t="s">
        <v>78</v>
      </c>
    </row>
    <row r="217" spans="2:65" s="11" customFormat="1">
      <c r="B217" s="169"/>
      <c r="D217" s="158" t="s">
        <v>124</v>
      </c>
      <c r="E217" s="170" t="s">
        <v>21</v>
      </c>
      <c r="F217" s="171" t="s">
        <v>287</v>
      </c>
      <c r="H217" s="172" t="s">
        <v>21</v>
      </c>
      <c r="I217" s="173"/>
      <c r="L217" s="169"/>
      <c r="M217" s="174"/>
      <c r="T217" s="175"/>
      <c r="AT217" s="172" t="s">
        <v>124</v>
      </c>
      <c r="AU217" s="172" t="s">
        <v>78</v>
      </c>
      <c r="AV217" s="11" t="s">
        <v>78</v>
      </c>
      <c r="AW217" s="11" t="s">
        <v>33</v>
      </c>
      <c r="AX217" s="11" t="s">
        <v>70</v>
      </c>
      <c r="AY217" s="172" t="s">
        <v>113</v>
      </c>
    </row>
    <row r="218" spans="2:65" s="10" customFormat="1">
      <c r="B218" s="162"/>
      <c r="D218" s="158" t="s">
        <v>124</v>
      </c>
      <c r="E218" s="163" t="s">
        <v>21</v>
      </c>
      <c r="F218" s="164" t="s">
        <v>78</v>
      </c>
      <c r="H218" s="165">
        <v>1</v>
      </c>
      <c r="I218" s="166"/>
      <c r="L218" s="162"/>
      <c r="M218" s="167"/>
      <c r="T218" s="168"/>
      <c r="AT218" s="163" t="s">
        <v>124</v>
      </c>
      <c r="AU218" s="163" t="s">
        <v>78</v>
      </c>
      <c r="AV218" s="10" t="s">
        <v>80</v>
      </c>
      <c r="AW218" s="10" t="s">
        <v>33</v>
      </c>
      <c r="AX218" s="10" t="s">
        <v>78</v>
      </c>
      <c r="AY218" s="163" t="s">
        <v>113</v>
      </c>
    </row>
    <row r="219" spans="2:65" s="1" customFormat="1" ht="22.5" customHeight="1">
      <c r="B219" s="36"/>
      <c r="C219" s="146" t="s">
        <v>318</v>
      </c>
      <c r="D219" s="146" t="s">
        <v>114</v>
      </c>
      <c r="E219" s="147" t="s">
        <v>319</v>
      </c>
      <c r="F219" s="148" t="s">
        <v>320</v>
      </c>
      <c r="G219" s="149" t="s">
        <v>117</v>
      </c>
      <c r="H219" s="150">
        <v>1</v>
      </c>
      <c r="I219" s="151"/>
      <c r="J219" s="152">
        <f>ROUND(I219*H219,2)</f>
        <v>0</v>
      </c>
      <c r="K219" s="148" t="s">
        <v>21</v>
      </c>
      <c r="L219" s="36"/>
      <c r="M219" s="153" t="s">
        <v>21</v>
      </c>
      <c r="N219" s="154" t="s">
        <v>41</v>
      </c>
      <c r="P219" s="155">
        <f>O219*H219</f>
        <v>0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AR219" s="20" t="s">
        <v>118</v>
      </c>
      <c r="AT219" s="20" t="s">
        <v>114</v>
      </c>
      <c r="AU219" s="20" t="s">
        <v>78</v>
      </c>
      <c r="AY219" s="20" t="s">
        <v>113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20" t="s">
        <v>78</v>
      </c>
      <c r="BK219" s="157">
        <f>ROUND(I219*H219,2)</f>
        <v>0</v>
      </c>
      <c r="BL219" s="20" t="s">
        <v>118</v>
      </c>
      <c r="BM219" s="20" t="s">
        <v>321</v>
      </c>
    </row>
    <row r="220" spans="2:65" s="1" customFormat="1" ht="27">
      <c r="B220" s="36"/>
      <c r="D220" s="158" t="s">
        <v>120</v>
      </c>
      <c r="F220" s="159" t="s">
        <v>322</v>
      </c>
      <c r="I220" s="95"/>
      <c r="L220" s="36"/>
      <c r="M220" s="160"/>
      <c r="T220" s="61"/>
      <c r="AT220" s="20" t="s">
        <v>120</v>
      </c>
      <c r="AU220" s="20" t="s">
        <v>78</v>
      </c>
    </row>
    <row r="221" spans="2:65" s="11" customFormat="1">
      <c r="B221" s="169"/>
      <c r="D221" s="158" t="s">
        <v>124</v>
      </c>
      <c r="E221" s="170" t="s">
        <v>21</v>
      </c>
      <c r="F221" s="171" t="s">
        <v>287</v>
      </c>
      <c r="H221" s="172" t="s">
        <v>21</v>
      </c>
      <c r="I221" s="173"/>
      <c r="L221" s="169"/>
      <c r="M221" s="174"/>
      <c r="T221" s="175"/>
      <c r="AT221" s="172" t="s">
        <v>124</v>
      </c>
      <c r="AU221" s="172" t="s">
        <v>78</v>
      </c>
      <c r="AV221" s="11" t="s">
        <v>78</v>
      </c>
      <c r="AW221" s="11" t="s">
        <v>33</v>
      </c>
      <c r="AX221" s="11" t="s">
        <v>70</v>
      </c>
      <c r="AY221" s="172" t="s">
        <v>113</v>
      </c>
    </row>
    <row r="222" spans="2:65" s="10" customFormat="1">
      <c r="B222" s="162"/>
      <c r="D222" s="158" t="s">
        <v>124</v>
      </c>
      <c r="E222" s="163" t="s">
        <v>21</v>
      </c>
      <c r="F222" s="164" t="s">
        <v>78</v>
      </c>
      <c r="H222" s="165">
        <v>1</v>
      </c>
      <c r="I222" s="166"/>
      <c r="L222" s="162"/>
      <c r="M222" s="167"/>
      <c r="T222" s="168"/>
      <c r="AT222" s="163" t="s">
        <v>124</v>
      </c>
      <c r="AU222" s="163" t="s">
        <v>78</v>
      </c>
      <c r="AV222" s="10" t="s">
        <v>80</v>
      </c>
      <c r="AW222" s="10" t="s">
        <v>33</v>
      </c>
      <c r="AX222" s="10" t="s">
        <v>78</v>
      </c>
      <c r="AY222" s="163" t="s">
        <v>113</v>
      </c>
    </row>
    <row r="223" spans="2:65" s="1" customFormat="1" ht="22.5" customHeight="1">
      <c r="B223" s="36"/>
      <c r="C223" s="146" t="s">
        <v>323</v>
      </c>
      <c r="D223" s="146" t="s">
        <v>114</v>
      </c>
      <c r="E223" s="147" t="s">
        <v>324</v>
      </c>
      <c r="F223" s="148" t="s">
        <v>325</v>
      </c>
      <c r="G223" s="149" t="s">
        <v>117</v>
      </c>
      <c r="H223" s="150">
        <v>1</v>
      </c>
      <c r="I223" s="151"/>
      <c r="J223" s="152">
        <f>ROUND(I223*H223,2)</f>
        <v>0</v>
      </c>
      <c r="K223" s="148" t="s">
        <v>21</v>
      </c>
      <c r="L223" s="36"/>
      <c r="M223" s="153" t="s">
        <v>21</v>
      </c>
      <c r="N223" s="154" t="s">
        <v>41</v>
      </c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AR223" s="20" t="s">
        <v>118</v>
      </c>
      <c r="AT223" s="20" t="s">
        <v>114</v>
      </c>
      <c r="AU223" s="20" t="s">
        <v>78</v>
      </c>
      <c r="AY223" s="20" t="s">
        <v>113</v>
      </c>
      <c r="BE223" s="157">
        <f>IF(N223="základní",J223,0)</f>
        <v>0</v>
      </c>
      <c r="BF223" s="157">
        <f>IF(N223="snížená",J223,0)</f>
        <v>0</v>
      </c>
      <c r="BG223" s="157">
        <f>IF(N223="zákl. přenesená",J223,0)</f>
        <v>0</v>
      </c>
      <c r="BH223" s="157">
        <f>IF(N223="sníž. přenesená",J223,0)</f>
        <v>0</v>
      </c>
      <c r="BI223" s="157">
        <f>IF(N223="nulová",J223,0)</f>
        <v>0</v>
      </c>
      <c r="BJ223" s="20" t="s">
        <v>78</v>
      </c>
      <c r="BK223" s="157">
        <f>ROUND(I223*H223,2)</f>
        <v>0</v>
      </c>
      <c r="BL223" s="20" t="s">
        <v>118</v>
      </c>
      <c r="BM223" s="20" t="s">
        <v>326</v>
      </c>
    </row>
    <row r="224" spans="2:65" s="1" customFormat="1" ht="40.5">
      <c r="B224" s="36"/>
      <c r="D224" s="158" t="s">
        <v>120</v>
      </c>
      <c r="F224" s="159" t="s">
        <v>327</v>
      </c>
      <c r="I224" s="95"/>
      <c r="L224" s="36"/>
      <c r="M224" s="160"/>
      <c r="T224" s="61"/>
      <c r="AT224" s="20" t="s">
        <v>120</v>
      </c>
      <c r="AU224" s="20" t="s">
        <v>78</v>
      </c>
    </row>
    <row r="225" spans="2:65" s="11" customFormat="1">
      <c r="B225" s="169"/>
      <c r="D225" s="158" t="s">
        <v>124</v>
      </c>
      <c r="E225" s="170" t="s">
        <v>21</v>
      </c>
      <c r="F225" s="171" t="s">
        <v>287</v>
      </c>
      <c r="H225" s="172" t="s">
        <v>21</v>
      </c>
      <c r="I225" s="173"/>
      <c r="L225" s="169"/>
      <c r="M225" s="174"/>
      <c r="T225" s="175"/>
      <c r="AT225" s="172" t="s">
        <v>124</v>
      </c>
      <c r="AU225" s="172" t="s">
        <v>78</v>
      </c>
      <c r="AV225" s="11" t="s">
        <v>78</v>
      </c>
      <c r="AW225" s="11" t="s">
        <v>33</v>
      </c>
      <c r="AX225" s="11" t="s">
        <v>70</v>
      </c>
      <c r="AY225" s="172" t="s">
        <v>113</v>
      </c>
    </row>
    <row r="226" spans="2:65" s="10" customFormat="1">
      <c r="B226" s="162"/>
      <c r="D226" s="158" t="s">
        <v>124</v>
      </c>
      <c r="E226" s="163" t="s">
        <v>21</v>
      </c>
      <c r="F226" s="164" t="s">
        <v>78</v>
      </c>
      <c r="H226" s="165">
        <v>1</v>
      </c>
      <c r="I226" s="166"/>
      <c r="L226" s="162"/>
      <c r="M226" s="167"/>
      <c r="T226" s="168"/>
      <c r="AT226" s="163" t="s">
        <v>124</v>
      </c>
      <c r="AU226" s="163" t="s">
        <v>78</v>
      </c>
      <c r="AV226" s="10" t="s">
        <v>80</v>
      </c>
      <c r="AW226" s="10" t="s">
        <v>33</v>
      </c>
      <c r="AX226" s="10" t="s">
        <v>78</v>
      </c>
      <c r="AY226" s="163" t="s">
        <v>113</v>
      </c>
    </row>
    <row r="227" spans="2:65" s="1" customFormat="1" ht="22.5" customHeight="1">
      <c r="B227" s="36"/>
      <c r="C227" s="146" t="s">
        <v>328</v>
      </c>
      <c r="D227" s="146" t="s">
        <v>114</v>
      </c>
      <c r="E227" s="147" t="s">
        <v>329</v>
      </c>
      <c r="F227" s="148" t="s">
        <v>330</v>
      </c>
      <c r="G227" s="149" t="s">
        <v>117</v>
      </c>
      <c r="H227" s="150">
        <v>6</v>
      </c>
      <c r="I227" s="151"/>
      <c r="J227" s="152">
        <f>ROUND(I227*H227,2)</f>
        <v>0</v>
      </c>
      <c r="K227" s="148" t="s">
        <v>21</v>
      </c>
      <c r="L227" s="36"/>
      <c r="M227" s="153" t="s">
        <v>21</v>
      </c>
      <c r="N227" s="154" t="s">
        <v>41</v>
      </c>
      <c r="P227" s="155">
        <f>O227*H227</f>
        <v>0</v>
      </c>
      <c r="Q227" s="155">
        <v>0</v>
      </c>
      <c r="R227" s="155">
        <f>Q227*H227</f>
        <v>0</v>
      </c>
      <c r="S227" s="155">
        <v>0</v>
      </c>
      <c r="T227" s="156">
        <f>S227*H227</f>
        <v>0</v>
      </c>
      <c r="AR227" s="20" t="s">
        <v>118</v>
      </c>
      <c r="AT227" s="20" t="s">
        <v>114</v>
      </c>
      <c r="AU227" s="20" t="s">
        <v>78</v>
      </c>
      <c r="AY227" s="20" t="s">
        <v>113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20" t="s">
        <v>78</v>
      </c>
      <c r="BK227" s="157">
        <f>ROUND(I227*H227,2)</f>
        <v>0</v>
      </c>
      <c r="BL227" s="20" t="s">
        <v>118</v>
      </c>
      <c r="BM227" s="20" t="s">
        <v>331</v>
      </c>
    </row>
    <row r="228" spans="2:65" s="1" customFormat="1">
      <c r="B228" s="36"/>
      <c r="D228" s="158" t="s">
        <v>120</v>
      </c>
      <c r="F228" s="159" t="s">
        <v>330</v>
      </c>
      <c r="I228" s="95"/>
      <c r="L228" s="36"/>
      <c r="M228" s="160"/>
      <c r="T228" s="61"/>
      <c r="AT228" s="20" t="s">
        <v>120</v>
      </c>
      <c r="AU228" s="20" t="s">
        <v>78</v>
      </c>
    </row>
    <row r="229" spans="2:65" s="1" customFormat="1" ht="54">
      <c r="B229" s="36"/>
      <c r="D229" s="158" t="s">
        <v>122</v>
      </c>
      <c r="F229" s="161" t="s">
        <v>332</v>
      </c>
      <c r="I229" s="95"/>
      <c r="L229" s="36"/>
      <c r="M229" s="160"/>
      <c r="T229" s="61"/>
      <c r="AT229" s="20" t="s">
        <v>122</v>
      </c>
      <c r="AU229" s="20" t="s">
        <v>78</v>
      </c>
    </row>
    <row r="230" spans="2:65" s="10" customFormat="1">
      <c r="B230" s="162"/>
      <c r="D230" s="158" t="s">
        <v>124</v>
      </c>
      <c r="E230" s="163" t="s">
        <v>21</v>
      </c>
      <c r="F230" s="164" t="s">
        <v>149</v>
      </c>
      <c r="H230" s="165">
        <v>6</v>
      </c>
      <c r="I230" s="166"/>
      <c r="L230" s="162"/>
      <c r="M230" s="176"/>
      <c r="N230" s="177"/>
      <c r="O230" s="177"/>
      <c r="P230" s="177"/>
      <c r="Q230" s="177"/>
      <c r="R230" s="177"/>
      <c r="S230" s="177"/>
      <c r="T230" s="178"/>
      <c r="AT230" s="163" t="s">
        <v>124</v>
      </c>
      <c r="AU230" s="163" t="s">
        <v>78</v>
      </c>
      <c r="AV230" s="10" t="s">
        <v>80</v>
      </c>
      <c r="AW230" s="10" t="s">
        <v>33</v>
      </c>
      <c r="AX230" s="10" t="s">
        <v>78</v>
      </c>
      <c r="AY230" s="163" t="s">
        <v>113</v>
      </c>
    </row>
    <row r="231" spans="2:65" s="1" customFormat="1" ht="6.95" customHeight="1">
      <c r="B231" s="49"/>
      <c r="C231" s="50"/>
      <c r="D231" s="50"/>
      <c r="E231" s="50"/>
      <c r="F231" s="50"/>
      <c r="G231" s="50"/>
      <c r="H231" s="50"/>
      <c r="I231" s="113"/>
      <c r="J231" s="50"/>
      <c r="K231" s="50"/>
      <c r="L231" s="36"/>
    </row>
  </sheetData>
  <sheetProtection algorithmName="SHA-512" hashValue="QtUY5W65d02neFiMglNtrnCkHD+xi2nwEAafJ4OJyGyl5AAqXzX6fICgT73hiopdThYjPnaLzUPvQDKuuuH8vg==" saltValue="mMTxL3SUTLOSylK5iTvH4w==" spinCount="100000" sheet="1" objects="1" scenarios="1" formatCells="0" formatColumns="0" formatRows="0" sort="0" autoFilter="0"/>
  <autoFilter ref="C76:K230" xr:uid="{00000000-0009-0000-0000-000001000000}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100-000000000000}"/>
    <hyperlink ref="G1:H1" location="C54" display="2) Rekapitulace" xr:uid="{00000000-0004-0000-0100-000001000000}"/>
    <hyperlink ref="J1" location="C76" display="3) Soupis prací" xr:uid="{00000000-0004-0000-0100-000002000000}"/>
    <hyperlink ref="L1:V1" location="'Rekapitulace stavby'!C2" display="Rekapitulace stavby" xr:uid="{00000000-0004-0000-0100-000003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R103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91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8"/>
      <c r="B1" s="14"/>
      <c r="C1" s="14"/>
      <c r="D1" s="15" t="s">
        <v>1</v>
      </c>
      <c r="E1" s="14"/>
      <c r="F1" s="92" t="s">
        <v>84</v>
      </c>
      <c r="G1" s="295" t="s">
        <v>85</v>
      </c>
      <c r="H1" s="295"/>
      <c r="I1" s="93"/>
      <c r="J1" s="92" t="s">
        <v>86</v>
      </c>
      <c r="K1" s="15" t="s">
        <v>87</v>
      </c>
      <c r="L1" s="92" t="s">
        <v>88</v>
      </c>
      <c r="M1" s="92"/>
      <c r="N1" s="92"/>
      <c r="O1" s="92"/>
      <c r="P1" s="92"/>
      <c r="Q1" s="92"/>
      <c r="R1" s="92"/>
      <c r="S1" s="92"/>
      <c r="T1" s="92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1:70" ht="36.950000000000003" customHeight="1"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AT2" s="20" t="s">
        <v>83</v>
      </c>
    </row>
    <row r="3" spans="1:70" ht="6.95" customHeight="1">
      <c r="B3" s="21"/>
      <c r="C3" s="22"/>
      <c r="D3" s="22"/>
      <c r="E3" s="22"/>
      <c r="F3" s="22"/>
      <c r="G3" s="22"/>
      <c r="H3" s="22"/>
      <c r="I3" s="94"/>
      <c r="J3" s="22"/>
      <c r="K3" s="23"/>
      <c r="AT3" s="20" t="s">
        <v>80</v>
      </c>
    </row>
    <row r="4" spans="1:70" ht="36.950000000000003" customHeight="1">
      <c r="B4" s="24"/>
      <c r="D4" s="25" t="s">
        <v>89</v>
      </c>
      <c r="K4" s="26"/>
      <c r="M4" s="27" t="s">
        <v>12</v>
      </c>
      <c r="AT4" s="20" t="s">
        <v>6</v>
      </c>
    </row>
    <row r="5" spans="1:70" ht="6.95" customHeight="1">
      <c r="B5" s="24"/>
      <c r="K5" s="26"/>
    </row>
    <row r="6" spans="1:70" ht="15">
      <c r="B6" s="24"/>
      <c r="D6" s="32" t="s">
        <v>18</v>
      </c>
      <c r="K6" s="26"/>
    </row>
    <row r="7" spans="1:70" ht="22.5" customHeight="1">
      <c r="B7" s="24"/>
      <c r="E7" s="292" t="str">
        <f>'Rekapitulace stavby'!K6</f>
        <v>Transformace ÚSP pro mládež Kvasiny – výstavba v lokalitě Kostelec nad Orlicí 2 - Nábytek</v>
      </c>
      <c r="F7" s="293"/>
      <c r="G7" s="293"/>
      <c r="H7" s="293"/>
      <c r="K7" s="26"/>
    </row>
    <row r="8" spans="1:70" s="1" customFormat="1" ht="15">
      <c r="B8" s="36"/>
      <c r="D8" s="32" t="s">
        <v>90</v>
      </c>
      <c r="I8" s="95"/>
      <c r="K8" s="39"/>
    </row>
    <row r="9" spans="1:70" s="1" customFormat="1" ht="36.950000000000003" customHeight="1">
      <c r="B9" s="36"/>
      <c r="E9" s="263" t="s">
        <v>333</v>
      </c>
      <c r="F9" s="294"/>
      <c r="G9" s="294"/>
      <c r="H9" s="294"/>
      <c r="I9" s="95"/>
      <c r="K9" s="39"/>
    </row>
    <row r="10" spans="1:70" s="1" customFormat="1">
      <c r="B10" s="36"/>
      <c r="I10" s="95"/>
      <c r="K10" s="39"/>
    </row>
    <row r="11" spans="1:70" s="1" customFormat="1" ht="14.45" customHeight="1">
      <c r="B11" s="36"/>
      <c r="D11" s="32" t="s">
        <v>20</v>
      </c>
      <c r="F11" s="30" t="s">
        <v>21</v>
      </c>
      <c r="I11" s="96" t="s">
        <v>22</v>
      </c>
      <c r="J11" s="30" t="s">
        <v>21</v>
      </c>
      <c r="K11" s="39"/>
    </row>
    <row r="12" spans="1:70" s="1" customFormat="1" ht="14.45" customHeight="1">
      <c r="B12" s="36"/>
      <c r="D12" s="32" t="s">
        <v>23</v>
      </c>
      <c r="F12" s="30" t="s">
        <v>24</v>
      </c>
      <c r="I12" s="96" t="s">
        <v>25</v>
      </c>
      <c r="J12" s="58" t="str">
        <f>'Rekapitulace stavby'!AN8</f>
        <v>11. 5. 2017</v>
      </c>
      <c r="K12" s="39"/>
    </row>
    <row r="13" spans="1:70" s="1" customFormat="1" ht="10.9" customHeight="1">
      <c r="B13" s="36"/>
      <c r="I13" s="95"/>
      <c r="K13" s="39"/>
    </row>
    <row r="14" spans="1:70" s="1" customFormat="1" ht="14.45" customHeight="1">
      <c r="B14" s="36"/>
      <c r="D14" s="32" t="s">
        <v>27</v>
      </c>
      <c r="I14" s="96" t="s">
        <v>28</v>
      </c>
      <c r="J14" s="30" t="str">
        <f>IF('Rekapitulace stavby'!AN10="","",'Rekapitulace stavby'!AN10)</f>
        <v/>
      </c>
      <c r="K14" s="39"/>
    </row>
    <row r="15" spans="1:70" s="1" customFormat="1" ht="18" customHeight="1">
      <c r="B15" s="36"/>
      <c r="E15" s="30" t="str">
        <f>IF('Rekapitulace stavby'!E11="","",'Rekapitulace stavby'!E11)</f>
        <v xml:space="preserve"> </v>
      </c>
      <c r="I15" s="96" t="s">
        <v>29</v>
      </c>
      <c r="J15" s="30" t="str">
        <f>IF('Rekapitulace stavby'!AN11="","",'Rekapitulace stavby'!AN11)</f>
        <v/>
      </c>
      <c r="K15" s="39"/>
    </row>
    <row r="16" spans="1:70" s="1" customFormat="1" ht="6.95" customHeight="1">
      <c r="B16" s="36"/>
      <c r="I16" s="95"/>
      <c r="K16" s="39"/>
    </row>
    <row r="17" spans="2:11" s="1" customFormat="1" ht="14.45" customHeight="1">
      <c r="B17" s="36"/>
      <c r="D17" s="32" t="s">
        <v>30</v>
      </c>
      <c r="I17" s="96" t="s">
        <v>28</v>
      </c>
      <c r="J17" s="30" t="str">
        <f>IF('Rekapitulace stavby'!AN13="Vyplň údaj","",IF('Rekapitulace stavby'!AN13="","",'Rekapitulace stavby'!AN13))</f>
        <v/>
      </c>
      <c r="K17" s="39"/>
    </row>
    <row r="18" spans="2:11" s="1" customFormat="1" ht="18" customHeight="1">
      <c r="B18" s="36"/>
      <c r="E18" s="30" t="str">
        <f>IF('Rekapitulace stavby'!E14="Vyplň údaj","",IF('Rekapitulace stavby'!E14="","",'Rekapitulace stavby'!E14))</f>
        <v/>
      </c>
      <c r="I18" s="96" t="s">
        <v>29</v>
      </c>
      <c r="J18" s="30" t="str">
        <f>IF('Rekapitulace stavby'!AN14="Vyplň údaj","",IF('Rekapitulace stavby'!AN14="","",'Rekapitulace stavby'!AN14))</f>
        <v/>
      </c>
      <c r="K18" s="39"/>
    </row>
    <row r="19" spans="2:11" s="1" customFormat="1" ht="6.95" customHeight="1">
      <c r="B19" s="36"/>
      <c r="I19" s="95"/>
      <c r="K19" s="39"/>
    </row>
    <row r="20" spans="2:11" s="1" customFormat="1" ht="14.45" customHeight="1">
      <c r="B20" s="36"/>
      <c r="D20" s="32" t="s">
        <v>32</v>
      </c>
      <c r="I20" s="96" t="s">
        <v>28</v>
      </c>
      <c r="J20" s="30" t="str">
        <f>IF('Rekapitulace stavby'!AN16="","",'Rekapitulace stavby'!AN16)</f>
        <v/>
      </c>
      <c r="K20" s="39"/>
    </row>
    <row r="21" spans="2:11" s="1" customFormat="1" ht="18" customHeight="1">
      <c r="B21" s="36"/>
      <c r="E21" s="30" t="str">
        <f>IF('Rekapitulace stavby'!E17="","",'Rekapitulace stavby'!E17)</f>
        <v xml:space="preserve"> </v>
      </c>
      <c r="I21" s="96" t="s">
        <v>29</v>
      </c>
      <c r="J21" s="30" t="str">
        <f>IF('Rekapitulace stavby'!AN17="","",'Rekapitulace stavby'!AN17)</f>
        <v/>
      </c>
      <c r="K21" s="39"/>
    </row>
    <row r="22" spans="2:11" s="1" customFormat="1" ht="6.95" customHeight="1">
      <c r="B22" s="36"/>
      <c r="I22" s="95"/>
      <c r="K22" s="39"/>
    </row>
    <row r="23" spans="2:11" s="1" customFormat="1" ht="14.45" customHeight="1">
      <c r="B23" s="36"/>
      <c r="D23" s="32" t="s">
        <v>34</v>
      </c>
      <c r="I23" s="95"/>
      <c r="K23" s="39"/>
    </row>
    <row r="24" spans="2:11" s="6" customFormat="1" ht="77.25" customHeight="1">
      <c r="B24" s="97"/>
      <c r="E24" s="288" t="s">
        <v>35</v>
      </c>
      <c r="F24" s="288"/>
      <c r="G24" s="288"/>
      <c r="H24" s="288"/>
      <c r="I24" s="98"/>
      <c r="K24" s="99"/>
    </row>
    <row r="25" spans="2:11" s="1" customFormat="1" ht="6.95" customHeight="1">
      <c r="B25" s="36"/>
      <c r="I25" s="95"/>
      <c r="K25" s="39"/>
    </row>
    <row r="26" spans="2:11" s="1" customFormat="1" ht="6.95" customHeight="1">
      <c r="B26" s="36"/>
      <c r="D26" s="59"/>
      <c r="E26" s="59"/>
      <c r="F26" s="59"/>
      <c r="G26" s="59"/>
      <c r="H26" s="59"/>
      <c r="I26" s="100"/>
      <c r="J26" s="59"/>
      <c r="K26" s="101"/>
    </row>
    <row r="27" spans="2:11" s="1" customFormat="1" ht="25.35" customHeight="1">
      <c r="B27" s="36"/>
      <c r="D27" s="102" t="s">
        <v>36</v>
      </c>
      <c r="I27" s="95"/>
      <c r="J27" s="70">
        <f>ROUND(J77,2)</f>
        <v>0</v>
      </c>
      <c r="K27" s="39"/>
    </row>
    <row r="28" spans="2:11" s="1" customFormat="1" ht="6.95" customHeight="1">
      <c r="B28" s="36"/>
      <c r="D28" s="59"/>
      <c r="E28" s="59"/>
      <c r="F28" s="59"/>
      <c r="G28" s="59"/>
      <c r="H28" s="59"/>
      <c r="I28" s="100"/>
      <c r="J28" s="59"/>
      <c r="K28" s="101"/>
    </row>
    <row r="29" spans="2:11" s="1" customFormat="1" ht="14.45" customHeight="1">
      <c r="B29" s="36"/>
      <c r="F29" s="40" t="s">
        <v>38</v>
      </c>
      <c r="I29" s="103" t="s">
        <v>37</v>
      </c>
      <c r="J29" s="40" t="s">
        <v>39</v>
      </c>
      <c r="K29" s="39"/>
    </row>
    <row r="30" spans="2:11" s="1" customFormat="1" ht="14.45" customHeight="1">
      <c r="B30" s="36"/>
      <c r="D30" s="42" t="s">
        <v>40</v>
      </c>
      <c r="E30" s="42" t="s">
        <v>41</v>
      </c>
      <c r="F30" s="104">
        <f>ROUND(SUM(BE77:BE102), 2)</f>
        <v>0</v>
      </c>
      <c r="I30" s="105">
        <v>0.21</v>
      </c>
      <c r="J30" s="104">
        <f>ROUND(ROUND((SUM(BE77:BE102)), 2)*I30, 2)</f>
        <v>0</v>
      </c>
      <c r="K30" s="39"/>
    </row>
    <row r="31" spans="2:11" s="1" customFormat="1" ht="14.45" customHeight="1">
      <c r="B31" s="36"/>
      <c r="E31" s="42" t="s">
        <v>42</v>
      </c>
      <c r="F31" s="104">
        <f>ROUND(SUM(BF77:BF102), 2)</f>
        <v>0</v>
      </c>
      <c r="I31" s="105">
        <v>0.15</v>
      </c>
      <c r="J31" s="104">
        <f>ROUND(ROUND((SUM(BF77:BF102)), 2)*I31, 2)</f>
        <v>0</v>
      </c>
      <c r="K31" s="39"/>
    </row>
    <row r="32" spans="2:11" s="1" customFormat="1" ht="14.45" hidden="1" customHeight="1">
      <c r="B32" s="36"/>
      <c r="E32" s="42" t="s">
        <v>43</v>
      </c>
      <c r="F32" s="104">
        <f>ROUND(SUM(BG77:BG102), 2)</f>
        <v>0</v>
      </c>
      <c r="I32" s="105">
        <v>0.21</v>
      </c>
      <c r="J32" s="104">
        <v>0</v>
      </c>
      <c r="K32" s="39"/>
    </row>
    <row r="33" spans="2:11" s="1" customFormat="1" ht="14.45" hidden="1" customHeight="1">
      <c r="B33" s="36"/>
      <c r="E33" s="42" t="s">
        <v>44</v>
      </c>
      <c r="F33" s="104">
        <f>ROUND(SUM(BH77:BH102), 2)</f>
        <v>0</v>
      </c>
      <c r="I33" s="105">
        <v>0.15</v>
      </c>
      <c r="J33" s="104">
        <v>0</v>
      </c>
      <c r="K33" s="39"/>
    </row>
    <row r="34" spans="2:11" s="1" customFormat="1" ht="14.45" hidden="1" customHeight="1">
      <c r="B34" s="36"/>
      <c r="E34" s="42" t="s">
        <v>45</v>
      </c>
      <c r="F34" s="104">
        <f>ROUND(SUM(BI77:BI102), 2)</f>
        <v>0</v>
      </c>
      <c r="I34" s="105">
        <v>0</v>
      </c>
      <c r="J34" s="104">
        <v>0</v>
      </c>
      <c r="K34" s="39"/>
    </row>
    <row r="35" spans="2:11" s="1" customFormat="1" ht="6.95" customHeight="1">
      <c r="B35" s="36"/>
      <c r="I35" s="95"/>
      <c r="K35" s="39"/>
    </row>
    <row r="36" spans="2:11" s="1" customFormat="1" ht="25.35" customHeight="1">
      <c r="B36" s="36"/>
      <c r="C36" s="106"/>
      <c r="D36" s="107" t="s">
        <v>46</v>
      </c>
      <c r="E36" s="62"/>
      <c r="F36" s="62"/>
      <c r="G36" s="108" t="s">
        <v>47</v>
      </c>
      <c r="H36" s="109" t="s">
        <v>48</v>
      </c>
      <c r="I36" s="110"/>
      <c r="J36" s="111">
        <f>SUM(J27:J34)</f>
        <v>0</v>
      </c>
      <c r="K36" s="112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13"/>
      <c r="J37" s="50"/>
      <c r="K37" s="51"/>
    </row>
    <row r="41" spans="2:11" s="1" customFormat="1" ht="6.95" customHeight="1">
      <c r="B41" s="52"/>
      <c r="C41" s="53"/>
      <c r="D41" s="53"/>
      <c r="E41" s="53"/>
      <c r="F41" s="53"/>
      <c r="G41" s="53"/>
      <c r="H41" s="53"/>
      <c r="I41" s="114"/>
      <c r="J41" s="53"/>
      <c r="K41" s="115"/>
    </row>
    <row r="42" spans="2:11" s="1" customFormat="1" ht="36.950000000000003" customHeight="1">
      <c r="B42" s="36"/>
      <c r="C42" s="25" t="s">
        <v>92</v>
      </c>
      <c r="I42" s="95"/>
      <c r="K42" s="39"/>
    </row>
    <row r="43" spans="2:11" s="1" customFormat="1" ht="6.95" customHeight="1">
      <c r="B43" s="36"/>
      <c r="I43" s="95"/>
      <c r="K43" s="39"/>
    </row>
    <row r="44" spans="2:11" s="1" customFormat="1" ht="14.45" customHeight="1">
      <c r="B44" s="36"/>
      <c r="C44" s="32" t="s">
        <v>18</v>
      </c>
      <c r="I44" s="95"/>
      <c r="K44" s="39"/>
    </row>
    <row r="45" spans="2:11" s="1" customFormat="1" ht="22.5" customHeight="1">
      <c r="B45" s="36"/>
      <c r="E45" s="292" t="str">
        <f>E7</f>
        <v>Transformace ÚSP pro mládež Kvasiny – výstavba v lokalitě Kostelec nad Orlicí 2 - Nábytek</v>
      </c>
      <c r="F45" s="293"/>
      <c r="G45" s="293"/>
      <c r="H45" s="293"/>
      <c r="I45" s="95"/>
      <c r="K45" s="39"/>
    </row>
    <row r="46" spans="2:11" s="1" customFormat="1" ht="14.45" customHeight="1">
      <c r="B46" s="36"/>
      <c r="C46" s="32" t="s">
        <v>90</v>
      </c>
      <c r="I46" s="95"/>
      <c r="K46" s="39"/>
    </row>
    <row r="47" spans="2:11" s="1" customFormat="1" ht="23.25" customHeight="1">
      <c r="B47" s="36"/>
      <c r="E47" s="263" t="str">
        <f>E9</f>
        <v>02 - Atypický nábytek</v>
      </c>
      <c r="F47" s="294"/>
      <c r="G47" s="294"/>
      <c r="H47" s="294"/>
      <c r="I47" s="95"/>
      <c r="K47" s="39"/>
    </row>
    <row r="48" spans="2:11" s="1" customFormat="1" ht="6.95" customHeight="1">
      <c r="B48" s="36"/>
      <c r="I48" s="95"/>
      <c r="K48" s="39"/>
    </row>
    <row r="49" spans="2:47" s="1" customFormat="1" ht="18" customHeight="1">
      <c r="B49" s="36"/>
      <c r="C49" s="32" t="s">
        <v>23</v>
      </c>
      <c r="F49" s="30" t="str">
        <f>F12</f>
        <v xml:space="preserve"> </v>
      </c>
      <c r="I49" s="96" t="s">
        <v>25</v>
      </c>
      <c r="J49" s="58" t="str">
        <f>IF(J12="","",J12)</f>
        <v>11. 5. 2017</v>
      </c>
      <c r="K49" s="39"/>
    </row>
    <row r="50" spans="2:47" s="1" customFormat="1" ht="6.95" customHeight="1">
      <c r="B50" s="36"/>
      <c r="I50" s="95"/>
      <c r="K50" s="39"/>
    </row>
    <row r="51" spans="2:47" s="1" customFormat="1" ht="15">
      <c r="B51" s="36"/>
      <c r="C51" s="32" t="s">
        <v>27</v>
      </c>
      <c r="F51" s="30" t="str">
        <f>E15</f>
        <v xml:space="preserve"> </v>
      </c>
      <c r="I51" s="96" t="s">
        <v>32</v>
      </c>
      <c r="J51" s="30" t="str">
        <f>E21</f>
        <v xml:space="preserve"> </v>
      </c>
      <c r="K51" s="39"/>
    </row>
    <row r="52" spans="2:47" s="1" customFormat="1" ht="14.45" customHeight="1">
      <c r="B52" s="36"/>
      <c r="C52" s="32" t="s">
        <v>30</v>
      </c>
      <c r="F52" s="30" t="str">
        <f>IF(E18="","",E18)</f>
        <v/>
      </c>
      <c r="I52" s="95"/>
      <c r="K52" s="39"/>
    </row>
    <row r="53" spans="2:47" s="1" customFormat="1" ht="10.35" customHeight="1">
      <c r="B53" s="36"/>
      <c r="I53" s="95"/>
      <c r="K53" s="39"/>
    </row>
    <row r="54" spans="2:47" s="1" customFormat="1" ht="29.25" customHeight="1">
      <c r="B54" s="36"/>
      <c r="C54" s="116" t="s">
        <v>93</v>
      </c>
      <c r="D54" s="106"/>
      <c r="E54" s="106"/>
      <c r="F54" s="106"/>
      <c r="G54" s="106"/>
      <c r="H54" s="106"/>
      <c r="I54" s="117"/>
      <c r="J54" s="118" t="s">
        <v>94</v>
      </c>
      <c r="K54" s="119"/>
    </row>
    <row r="55" spans="2:47" s="1" customFormat="1" ht="10.35" customHeight="1">
      <c r="B55" s="36"/>
      <c r="I55" s="95"/>
      <c r="K55" s="39"/>
    </row>
    <row r="56" spans="2:47" s="1" customFormat="1" ht="29.25" customHeight="1">
      <c r="B56" s="36"/>
      <c r="C56" s="120" t="s">
        <v>95</v>
      </c>
      <c r="I56" s="95"/>
      <c r="J56" s="70">
        <f>J77</f>
        <v>0</v>
      </c>
      <c r="K56" s="39"/>
      <c r="AU56" s="20" t="s">
        <v>96</v>
      </c>
    </row>
    <row r="57" spans="2:47" s="7" customFormat="1" ht="24.95" customHeight="1">
      <c r="B57" s="121"/>
      <c r="D57" s="122" t="s">
        <v>334</v>
      </c>
      <c r="E57" s="123"/>
      <c r="F57" s="123"/>
      <c r="G57" s="123"/>
      <c r="H57" s="123"/>
      <c r="I57" s="124"/>
      <c r="J57" s="125">
        <f>J78</f>
        <v>0</v>
      </c>
      <c r="K57" s="126"/>
    </row>
    <row r="58" spans="2:47" s="1" customFormat="1" ht="21.75" customHeight="1">
      <c r="B58" s="36"/>
      <c r="I58" s="95"/>
      <c r="K58" s="39"/>
    </row>
    <row r="59" spans="2:47" s="1" customFormat="1" ht="6.95" customHeight="1">
      <c r="B59" s="49"/>
      <c r="C59" s="50"/>
      <c r="D59" s="50"/>
      <c r="E59" s="50"/>
      <c r="F59" s="50"/>
      <c r="G59" s="50"/>
      <c r="H59" s="50"/>
      <c r="I59" s="113"/>
      <c r="J59" s="50"/>
      <c r="K59" s="51"/>
    </row>
    <row r="63" spans="2:47" s="1" customFormat="1" ht="6.95" customHeight="1">
      <c r="B63" s="52"/>
      <c r="C63" s="53"/>
      <c r="D63" s="53"/>
      <c r="E63" s="53"/>
      <c r="F63" s="53"/>
      <c r="G63" s="53"/>
      <c r="H63" s="53"/>
      <c r="I63" s="114"/>
      <c r="J63" s="53"/>
      <c r="K63" s="53"/>
      <c r="L63" s="36"/>
    </row>
    <row r="64" spans="2:47" s="1" customFormat="1" ht="36.950000000000003" customHeight="1">
      <c r="B64" s="36"/>
      <c r="C64" s="25" t="s">
        <v>98</v>
      </c>
      <c r="I64" s="95"/>
      <c r="L64" s="36"/>
    </row>
    <row r="65" spans="2:65" s="1" customFormat="1" ht="6.95" customHeight="1">
      <c r="B65" s="36"/>
      <c r="I65" s="95"/>
      <c r="L65" s="36"/>
    </row>
    <row r="66" spans="2:65" s="1" customFormat="1" ht="14.45" customHeight="1">
      <c r="B66" s="36"/>
      <c r="C66" s="32" t="s">
        <v>18</v>
      </c>
      <c r="I66" s="95"/>
      <c r="L66" s="36"/>
    </row>
    <row r="67" spans="2:65" s="1" customFormat="1" ht="22.5" customHeight="1">
      <c r="B67" s="36"/>
      <c r="E67" s="292" t="str">
        <f>E7</f>
        <v>Transformace ÚSP pro mládež Kvasiny – výstavba v lokalitě Kostelec nad Orlicí 2 - Nábytek</v>
      </c>
      <c r="F67" s="293"/>
      <c r="G67" s="293"/>
      <c r="H67" s="293"/>
      <c r="I67" s="95"/>
      <c r="L67" s="36"/>
    </row>
    <row r="68" spans="2:65" s="1" customFormat="1" ht="14.45" customHeight="1">
      <c r="B68" s="36"/>
      <c r="C68" s="32" t="s">
        <v>90</v>
      </c>
      <c r="I68" s="95"/>
      <c r="L68" s="36"/>
    </row>
    <row r="69" spans="2:65" s="1" customFormat="1" ht="23.25" customHeight="1">
      <c r="B69" s="36"/>
      <c r="E69" s="263" t="str">
        <f>E9</f>
        <v>02 - Atypický nábytek</v>
      </c>
      <c r="F69" s="294"/>
      <c r="G69" s="294"/>
      <c r="H69" s="294"/>
      <c r="I69" s="95"/>
      <c r="L69" s="36"/>
    </row>
    <row r="70" spans="2:65" s="1" customFormat="1" ht="6.95" customHeight="1">
      <c r="B70" s="36"/>
      <c r="I70" s="95"/>
      <c r="L70" s="36"/>
    </row>
    <row r="71" spans="2:65" s="1" customFormat="1" ht="18" customHeight="1">
      <c r="B71" s="36"/>
      <c r="C71" s="32" t="s">
        <v>23</v>
      </c>
      <c r="F71" s="30" t="str">
        <f>F12</f>
        <v xml:space="preserve"> </v>
      </c>
      <c r="I71" s="96" t="s">
        <v>25</v>
      </c>
      <c r="J71" s="58" t="str">
        <f>IF(J12="","",J12)</f>
        <v>11. 5. 2017</v>
      </c>
      <c r="L71" s="36"/>
    </row>
    <row r="72" spans="2:65" s="1" customFormat="1" ht="6.95" customHeight="1">
      <c r="B72" s="36"/>
      <c r="I72" s="95"/>
      <c r="L72" s="36"/>
    </row>
    <row r="73" spans="2:65" s="1" customFormat="1" ht="15">
      <c r="B73" s="36"/>
      <c r="C73" s="32" t="s">
        <v>27</v>
      </c>
      <c r="F73" s="30" t="str">
        <f>E15</f>
        <v xml:space="preserve"> </v>
      </c>
      <c r="I73" s="96" t="s">
        <v>32</v>
      </c>
      <c r="J73" s="30" t="str">
        <f>E21</f>
        <v xml:space="preserve"> </v>
      </c>
      <c r="L73" s="36"/>
    </row>
    <row r="74" spans="2:65" s="1" customFormat="1" ht="14.45" customHeight="1">
      <c r="B74" s="36"/>
      <c r="C74" s="32" t="s">
        <v>30</v>
      </c>
      <c r="F74" s="30" t="str">
        <f>IF(E18="","",E18)</f>
        <v/>
      </c>
      <c r="I74" s="95"/>
      <c r="L74" s="36"/>
    </row>
    <row r="75" spans="2:65" s="1" customFormat="1" ht="10.35" customHeight="1">
      <c r="B75" s="36"/>
      <c r="I75" s="95"/>
      <c r="L75" s="36"/>
    </row>
    <row r="76" spans="2:65" s="8" customFormat="1" ht="29.25" customHeight="1">
      <c r="B76" s="127"/>
      <c r="C76" s="128" t="s">
        <v>99</v>
      </c>
      <c r="D76" s="129" t="s">
        <v>55</v>
      </c>
      <c r="E76" s="129" t="s">
        <v>51</v>
      </c>
      <c r="F76" s="129" t="s">
        <v>100</v>
      </c>
      <c r="G76" s="129" t="s">
        <v>101</v>
      </c>
      <c r="H76" s="129" t="s">
        <v>102</v>
      </c>
      <c r="I76" s="130" t="s">
        <v>103</v>
      </c>
      <c r="J76" s="129" t="s">
        <v>94</v>
      </c>
      <c r="K76" s="131" t="s">
        <v>104</v>
      </c>
      <c r="L76" s="127"/>
      <c r="M76" s="64" t="s">
        <v>105</v>
      </c>
      <c r="N76" s="65" t="s">
        <v>40</v>
      </c>
      <c r="O76" s="65" t="s">
        <v>106</v>
      </c>
      <c r="P76" s="65" t="s">
        <v>107</v>
      </c>
      <c r="Q76" s="65" t="s">
        <v>108</v>
      </c>
      <c r="R76" s="65" t="s">
        <v>109</v>
      </c>
      <c r="S76" s="65" t="s">
        <v>110</v>
      </c>
      <c r="T76" s="66" t="s">
        <v>111</v>
      </c>
    </row>
    <row r="77" spans="2:65" s="1" customFormat="1" ht="29.25" customHeight="1">
      <c r="B77" s="36"/>
      <c r="C77" s="68" t="s">
        <v>95</v>
      </c>
      <c r="I77" s="95"/>
      <c r="J77" s="132">
        <f>BK77</f>
        <v>0</v>
      </c>
      <c r="L77" s="36"/>
      <c r="M77" s="67"/>
      <c r="N77" s="59"/>
      <c r="O77" s="59"/>
      <c r="P77" s="133">
        <f>P78</f>
        <v>0</v>
      </c>
      <c r="Q77" s="59"/>
      <c r="R77" s="133">
        <f>R78</f>
        <v>0</v>
      </c>
      <c r="S77" s="59"/>
      <c r="T77" s="134">
        <f>T78</f>
        <v>0</v>
      </c>
      <c r="AT77" s="20" t="s">
        <v>69</v>
      </c>
      <c r="AU77" s="20" t="s">
        <v>96</v>
      </c>
      <c r="BK77" s="135">
        <f>BK78</f>
        <v>0</v>
      </c>
    </row>
    <row r="78" spans="2:65" s="9" customFormat="1" ht="37.35" customHeight="1">
      <c r="B78" s="136"/>
      <c r="D78" s="137" t="s">
        <v>69</v>
      </c>
      <c r="E78" s="138" t="s">
        <v>335</v>
      </c>
      <c r="F78" s="138" t="s">
        <v>82</v>
      </c>
      <c r="I78" s="139"/>
      <c r="J78" s="140">
        <f>BK78</f>
        <v>0</v>
      </c>
      <c r="L78" s="136"/>
      <c r="M78" s="141"/>
      <c r="P78" s="142">
        <f>SUM(P79:P102)</f>
        <v>0</v>
      </c>
      <c r="R78" s="142">
        <f>SUM(R79:R102)</f>
        <v>0</v>
      </c>
      <c r="T78" s="143">
        <f>SUM(T79:T102)</f>
        <v>0</v>
      </c>
      <c r="AR78" s="137" t="s">
        <v>80</v>
      </c>
      <c r="AT78" s="144" t="s">
        <v>69</v>
      </c>
      <c r="AU78" s="144" t="s">
        <v>70</v>
      </c>
      <c r="AY78" s="137" t="s">
        <v>113</v>
      </c>
      <c r="BK78" s="145">
        <f>SUM(BK79:BK102)</f>
        <v>0</v>
      </c>
    </row>
    <row r="79" spans="2:65" s="1" customFormat="1" ht="22.5" customHeight="1">
      <c r="B79" s="36"/>
      <c r="C79" s="146" t="s">
        <v>78</v>
      </c>
      <c r="D79" s="146" t="s">
        <v>114</v>
      </c>
      <c r="E79" s="147" t="s">
        <v>336</v>
      </c>
      <c r="F79" s="148" t="s">
        <v>337</v>
      </c>
      <c r="G79" s="149" t="s">
        <v>117</v>
      </c>
      <c r="H79" s="150">
        <v>1</v>
      </c>
      <c r="I79" s="151"/>
      <c r="J79" s="152">
        <f>ROUND(I79*H79,2)</f>
        <v>0</v>
      </c>
      <c r="K79" s="148" t="s">
        <v>21</v>
      </c>
      <c r="L79" s="36"/>
      <c r="M79" s="153" t="s">
        <v>21</v>
      </c>
      <c r="N79" s="154" t="s">
        <v>41</v>
      </c>
      <c r="P79" s="155">
        <f>O79*H79</f>
        <v>0</v>
      </c>
      <c r="Q79" s="155">
        <v>0</v>
      </c>
      <c r="R79" s="155">
        <f>Q79*H79</f>
        <v>0</v>
      </c>
      <c r="S79" s="155">
        <v>0</v>
      </c>
      <c r="T79" s="156">
        <f>S79*H79</f>
        <v>0</v>
      </c>
      <c r="AR79" s="20" t="s">
        <v>118</v>
      </c>
      <c r="AT79" s="20" t="s">
        <v>114</v>
      </c>
      <c r="AU79" s="20" t="s">
        <v>78</v>
      </c>
      <c r="AY79" s="20" t="s">
        <v>113</v>
      </c>
      <c r="BE79" s="157">
        <f>IF(N79="základní",J79,0)</f>
        <v>0</v>
      </c>
      <c r="BF79" s="157">
        <f>IF(N79="snížená",J79,0)</f>
        <v>0</v>
      </c>
      <c r="BG79" s="157">
        <f>IF(N79="zákl. přenesená",J79,0)</f>
        <v>0</v>
      </c>
      <c r="BH79" s="157">
        <f>IF(N79="sníž. přenesená",J79,0)</f>
        <v>0</v>
      </c>
      <c r="BI79" s="157">
        <f>IF(N79="nulová",J79,0)</f>
        <v>0</v>
      </c>
      <c r="BJ79" s="20" t="s">
        <v>78</v>
      </c>
      <c r="BK79" s="157">
        <f>ROUND(I79*H79,2)</f>
        <v>0</v>
      </c>
      <c r="BL79" s="20" t="s">
        <v>118</v>
      </c>
      <c r="BM79" s="20" t="s">
        <v>338</v>
      </c>
    </row>
    <row r="80" spans="2:65" s="1" customFormat="1">
      <c r="B80" s="36"/>
      <c r="D80" s="158" t="s">
        <v>120</v>
      </c>
      <c r="F80" s="159" t="s">
        <v>339</v>
      </c>
      <c r="I80" s="95"/>
      <c r="L80" s="36"/>
      <c r="M80" s="160"/>
      <c r="T80" s="61"/>
      <c r="AT80" s="20" t="s">
        <v>120</v>
      </c>
      <c r="AU80" s="20" t="s">
        <v>78</v>
      </c>
    </row>
    <row r="81" spans="2:65" s="1" customFormat="1" ht="81">
      <c r="B81" s="36"/>
      <c r="D81" s="158" t="s">
        <v>122</v>
      </c>
      <c r="F81" s="161" t="s">
        <v>340</v>
      </c>
      <c r="I81" s="95"/>
      <c r="L81" s="36"/>
      <c r="M81" s="160"/>
      <c r="T81" s="61"/>
      <c r="AT81" s="20" t="s">
        <v>122</v>
      </c>
      <c r="AU81" s="20" t="s">
        <v>78</v>
      </c>
    </row>
    <row r="82" spans="2:65" s="10" customFormat="1">
      <c r="B82" s="162"/>
      <c r="D82" s="158" t="s">
        <v>124</v>
      </c>
      <c r="E82" s="163" t="s">
        <v>21</v>
      </c>
      <c r="F82" s="164" t="s">
        <v>78</v>
      </c>
      <c r="H82" s="165">
        <v>1</v>
      </c>
      <c r="I82" s="166"/>
      <c r="L82" s="162"/>
      <c r="M82" s="167"/>
      <c r="T82" s="168"/>
      <c r="AT82" s="163" t="s">
        <v>124</v>
      </c>
      <c r="AU82" s="163" t="s">
        <v>78</v>
      </c>
      <c r="AV82" s="10" t="s">
        <v>80</v>
      </c>
      <c r="AW82" s="10" t="s">
        <v>33</v>
      </c>
      <c r="AX82" s="10" t="s">
        <v>78</v>
      </c>
      <c r="AY82" s="163" t="s">
        <v>113</v>
      </c>
    </row>
    <row r="83" spans="2:65" s="1" customFormat="1" ht="22.5" customHeight="1">
      <c r="B83" s="36"/>
      <c r="C83" s="146" t="s">
        <v>80</v>
      </c>
      <c r="D83" s="146" t="s">
        <v>114</v>
      </c>
      <c r="E83" s="147" t="s">
        <v>341</v>
      </c>
      <c r="F83" s="148" t="s">
        <v>342</v>
      </c>
      <c r="G83" s="149" t="s">
        <v>117</v>
      </c>
      <c r="H83" s="150">
        <v>1</v>
      </c>
      <c r="I83" s="151"/>
      <c r="J83" s="152">
        <f>ROUND(I83*H83,2)</f>
        <v>0</v>
      </c>
      <c r="K83" s="148" t="s">
        <v>21</v>
      </c>
      <c r="L83" s="36"/>
      <c r="M83" s="153" t="s">
        <v>21</v>
      </c>
      <c r="N83" s="154" t="s">
        <v>41</v>
      </c>
      <c r="P83" s="155">
        <f>O83*H83</f>
        <v>0</v>
      </c>
      <c r="Q83" s="155">
        <v>0</v>
      </c>
      <c r="R83" s="155">
        <f>Q83*H83</f>
        <v>0</v>
      </c>
      <c r="S83" s="155">
        <v>0</v>
      </c>
      <c r="T83" s="156">
        <f>S83*H83</f>
        <v>0</v>
      </c>
      <c r="AR83" s="20" t="s">
        <v>118</v>
      </c>
      <c r="AT83" s="20" t="s">
        <v>114</v>
      </c>
      <c r="AU83" s="20" t="s">
        <v>78</v>
      </c>
      <c r="AY83" s="20" t="s">
        <v>113</v>
      </c>
      <c r="BE83" s="157">
        <f>IF(N83="základní",J83,0)</f>
        <v>0</v>
      </c>
      <c r="BF83" s="157">
        <f>IF(N83="snížená",J83,0)</f>
        <v>0</v>
      </c>
      <c r="BG83" s="157">
        <f>IF(N83="zákl. přenesená",J83,0)</f>
        <v>0</v>
      </c>
      <c r="BH83" s="157">
        <f>IF(N83="sníž. přenesená",J83,0)</f>
        <v>0</v>
      </c>
      <c r="BI83" s="157">
        <f>IF(N83="nulová",J83,0)</f>
        <v>0</v>
      </c>
      <c r="BJ83" s="20" t="s">
        <v>78</v>
      </c>
      <c r="BK83" s="157">
        <f>ROUND(I83*H83,2)</f>
        <v>0</v>
      </c>
      <c r="BL83" s="20" t="s">
        <v>118</v>
      </c>
      <c r="BM83" s="20" t="s">
        <v>343</v>
      </c>
    </row>
    <row r="84" spans="2:65" s="1" customFormat="1">
      <c r="B84" s="36"/>
      <c r="D84" s="158" t="s">
        <v>120</v>
      </c>
      <c r="F84" s="159" t="s">
        <v>344</v>
      </c>
      <c r="I84" s="95"/>
      <c r="L84" s="36"/>
      <c r="M84" s="160"/>
      <c r="T84" s="61"/>
      <c r="AT84" s="20" t="s">
        <v>120</v>
      </c>
      <c r="AU84" s="20" t="s">
        <v>78</v>
      </c>
    </row>
    <row r="85" spans="2:65" s="1" customFormat="1" ht="81">
      <c r="B85" s="36"/>
      <c r="D85" s="158" t="s">
        <v>122</v>
      </c>
      <c r="F85" s="161" t="s">
        <v>345</v>
      </c>
      <c r="I85" s="95"/>
      <c r="L85" s="36"/>
      <c r="M85" s="160"/>
      <c r="T85" s="61"/>
      <c r="AT85" s="20" t="s">
        <v>122</v>
      </c>
      <c r="AU85" s="20" t="s">
        <v>78</v>
      </c>
    </row>
    <row r="86" spans="2:65" s="10" customFormat="1">
      <c r="B86" s="162"/>
      <c r="D86" s="158" t="s">
        <v>124</v>
      </c>
      <c r="E86" s="163" t="s">
        <v>21</v>
      </c>
      <c r="F86" s="164" t="s">
        <v>78</v>
      </c>
      <c r="H86" s="165">
        <v>1</v>
      </c>
      <c r="I86" s="166"/>
      <c r="L86" s="162"/>
      <c r="M86" s="167"/>
      <c r="T86" s="168"/>
      <c r="AT86" s="163" t="s">
        <v>124</v>
      </c>
      <c r="AU86" s="163" t="s">
        <v>78</v>
      </c>
      <c r="AV86" s="10" t="s">
        <v>80</v>
      </c>
      <c r="AW86" s="10" t="s">
        <v>33</v>
      </c>
      <c r="AX86" s="10" t="s">
        <v>78</v>
      </c>
      <c r="AY86" s="163" t="s">
        <v>113</v>
      </c>
    </row>
    <row r="87" spans="2:65" s="1" customFormat="1" ht="22.5" customHeight="1">
      <c r="B87" s="36"/>
      <c r="C87" s="146" t="s">
        <v>130</v>
      </c>
      <c r="D87" s="146" t="s">
        <v>114</v>
      </c>
      <c r="E87" s="147" t="s">
        <v>346</v>
      </c>
      <c r="F87" s="148" t="s">
        <v>347</v>
      </c>
      <c r="G87" s="149" t="s">
        <v>117</v>
      </c>
      <c r="H87" s="150">
        <v>1</v>
      </c>
      <c r="I87" s="151"/>
      <c r="J87" s="152">
        <f>ROUND(I87*H87,2)</f>
        <v>0</v>
      </c>
      <c r="K87" s="148" t="s">
        <v>21</v>
      </c>
      <c r="L87" s="36"/>
      <c r="M87" s="153" t="s">
        <v>21</v>
      </c>
      <c r="N87" s="154" t="s">
        <v>41</v>
      </c>
      <c r="P87" s="155">
        <f>O87*H87</f>
        <v>0</v>
      </c>
      <c r="Q87" s="155">
        <v>0</v>
      </c>
      <c r="R87" s="155">
        <f>Q87*H87</f>
        <v>0</v>
      </c>
      <c r="S87" s="155">
        <v>0</v>
      </c>
      <c r="T87" s="156">
        <f>S87*H87</f>
        <v>0</v>
      </c>
      <c r="AR87" s="20" t="s">
        <v>118</v>
      </c>
      <c r="AT87" s="20" t="s">
        <v>114</v>
      </c>
      <c r="AU87" s="20" t="s">
        <v>78</v>
      </c>
      <c r="AY87" s="20" t="s">
        <v>113</v>
      </c>
      <c r="BE87" s="157">
        <f>IF(N87="základní",J87,0)</f>
        <v>0</v>
      </c>
      <c r="BF87" s="157">
        <f>IF(N87="snížená",J87,0)</f>
        <v>0</v>
      </c>
      <c r="BG87" s="157">
        <f>IF(N87="zákl. přenesená",J87,0)</f>
        <v>0</v>
      </c>
      <c r="BH87" s="157">
        <f>IF(N87="sníž. přenesená",J87,0)</f>
        <v>0</v>
      </c>
      <c r="BI87" s="157">
        <f>IF(N87="nulová",J87,0)</f>
        <v>0</v>
      </c>
      <c r="BJ87" s="20" t="s">
        <v>78</v>
      </c>
      <c r="BK87" s="157">
        <f>ROUND(I87*H87,2)</f>
        <v>0</v>
      </c>
      <c r="BL87" s="20" t="s">
        <v>118</v>
      </c>
      <c r="BM87" s="20" t="s">
        <v>348</v>
      </c>
    </row>
    <row r="88" spans="2:65" s="1" customFormat="1">
      <c r="B88" s="36"/>
      <c r="D88" s="158" t="s">
        <v>120</v>
      </c>
      <c r="F88" s="159" t="s">
        <v>349</v>
      </c>
      <c r="I88" s="95"/>
      <c r="L88" s="36"/>
      <c r="M88" s="160"/>
      <c r="T88" s="61"/>
      <c r="AT88" s="20" t="s">
        <v>120</v>
      </c>
      <c r="AU88" s="20" t="s">
        <v>78</v>
      </c>
    </row>
    <row r="89" spans="2:65" s="1" customFormat="1" ht="81">
      <c r="B89" s="36"/>
      <c r="D89" s="158" t="s">
        <v>122</v>
      </c>
      <c r="F89" s="161" t="s">
        <v>350</v>
      </c>
      <c r="I89" s="95"/>
      <c r="L89" s="36"/>
      <c r="M89" s="160"/>
      <c r="T89" s="61"/>
      <c r="AT89" s="20" t="s">
        <v>122</v>
      </c>
      <c r="AU89" s="20" t="s">
        <v>78</v>
      </c>
    </row>
    <row r="90" spans="2:65" s="10" customFormat="1">
      <c r="B90" s="162"/>
      <c r="D90" s="158" t="s">
        <v>124</v>
      </c>
      <c r="E90" s="163" t="s">
        <v>21</v>
      </c>
      <c r="F90" s="164" t="s">
        <v>78</v>
      </c>
      <c r="H90" s="165">
        <v>1</v>
      </c>
      <c r="I90" s="166"/>
      <c r="L90" s="162"/>
      <c r="M90" s="167"/>
      <c r="T90" s="168"/>
      <c r="AT90" s="163" t="s">
        <v>124</v>
      </c>
      <c r="AU90" s="163" t="s">
        <v>78</v>
      </c>
      <c r="AV90" s="10" t="s">
        <v>80</v>
      </c>
      <c r="AW90" s="10" t="s">
        <v>33</v>
      </c>
      <c r="AX90" s="10" t="s">
        <v>78</v>
      </c>
      <c r="AY90" s="163" t="s">
        <v>113</v>
      </c>
    </row>
    <row r="91" spans="2:65" s="1" customFormat="1" ht="22.5" customHeight="1">
      <c r="B91" s="36"/>
      <c r="C91" s="146" t="s">
        <v>137</v>
      </c>
      <c r="D91" s="146" t="s">
        <v>114</v>
      </c>
      <c r="E91" s="147" t="s">
        <v>351</v>
      </c>
      <c r="F91" s="148" t="s">
        <v>352</v>
      </c>
      <c r="G91" s="149" t="s">
        <v>117</v>
      </c>
      <c r="H91" s="150">
        <v>1</v>
      </c>
      <c r="I91" s="151"/>
      <c r="J91" s="152">
        <f>ROUND(I91*H91,2)</f>
        <v>0</v>
      </c>
      <c r="K91" s="148" t="s">
        <v>21</v>
      </c>
      <c r="L91" s="36"/>
      <c r="M91" s="153" t="s">
        <v>21</v>
      </c>
      <c r="N91" s="154" t="s">
        <v>41</v>
      </c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AR91" s="20" t="s">
        <v>118</v>
      </c>
      <c r="AT91" s="20" t="s">
        <v>114</v>
      </c>
      <c r="AU91" s="20" t="s">
        <v>78</v>
      </c>
      <c r="AY91" s="20" t="s">
        <v>113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20" t="s">
        <v>78</v>
      </c>
      <c r="BK91" s="157">
        <f>ROUND(I91*H91,2)</f>
        <v>0</v>
      </c>
      <c r="BL91" s="20" t="s">
        <v>118</v>
      </c>
      <c r="BM91" s="20" t="s">
        <v>353</v>
      </c>
    </row>
    <row r="92" spans="2:65" s="1" customFormat="1">
      <c r="B92" s="36"/>
      <c r="D92" s="158" t="s">
        <v>120</v>
      </c>
      <c r="F92" s="159" t="s">
        <v>354</v>
      </c>
      <c r="I92" s="95"/>
      <c r="L92" s="36"/>
      <c r="M92" s="160"/>
      <c r="T92" s="61"/>
      <c r="AT92" s="20" t="s">
        <v>120</v>
      </c>
      <c r="AU92" s="20" t="s">
        <v>78</v>
      </c>
    </row>
    <row r="93" spans="2:65" s="1" customFormat="1" ht="81">
      <c r="B93" s="36"/>
      <c r="D93" s="158" t="s">
        <v>122</v>
      </c>
      <c r="F93" s="161" t="s">
        <v>355</v>
      </c>
      <c r="I93" s="95"/>
      <c r="L93" s="36"/>
      <c r="M93" s="160"/>
      <c r="T93" s="61"/>
      <c r="AT93" s="20" t="s">
        <v>122</v>
      </c>
      <c r="AU93" s="20" t="s">
        <v>78</v>
      </c>
    </row>
    <row r="94" spans="2:65" s="10" customFormat="1">
      <c r="B94" s="162"/>
      <c r="D94" s="158" t="s">
        <v>124</v>
      </c>
      <c r="E94" s="163" t="s">
        <v>21</v>
      </c>
      <c r="F94" s="164" t="s">
        <v>78</v>
      </c>
      <c r="H94" s="165">
        <v>1</v>
      </c>
      <c r="I94" s="166"/>
      <c r="L94" s="162"/>
      <c r="M94" s="167"/>
      <c r="T94" s="168"/>
      <c r="AT94" s="163" t="s">
        <v>124</v>
      </c>
      <c r="AU94" s="163" t="s">
        <v>78</v>
      </c>
      <c r="AV94" s="10" t="s">
        <v>80</v>
      </c>
      <c r="AW94" s="10" t="s">
        <v>33</v>
      </c>
      <c r="AX94" s="10" t="s">
        <v>78</v>
      </c>
      <c r="AY94" s="163" t="s">
        <v>113</v>
      </c>
    </row>
    <row r="95" spans="2:65" s="1" customFormat="1" ht="22.5" customHeight="1">
      <c r="B95" s="36"/>
      <c r="C95" s="146" t="s">
        <v>143</v>
      </c>
      <c r="D95" s="146" t="s">
        <v>114</v>
      </c>
      <c r="E95" s="147" t="s">
        <v>356</v>
      </c>
      <c r="F95" s="148" t="s">
        <v>357</v>
      </c>
      <c r="G95" s="149" t="s">
        <v>117</v>
      </c>
      <c r="H95" s="150">
        <v>1</v>
      </c>
      <c r="I95" s="151"/>
      <c r="J95" s="152">
        <f>ROUND(I95*H95,2)</f>
        <v>0</v>
      </c>
      <c r="K95" s="148" t="s">
        <v>21</v>
      </c>
      <c r="L95" s="36"/>
      <c r="M95" s="153" t="s">
        <v>21</v>
      </c>
      <c r="N95" s="154" t="s">
        <v>41</v>
      </c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AR95" s="20" t="s">
        <v>118</v>
      </c>
      <c r="AT95" s="20" t="s">
        <v>114</v>
      </c>
      <c r="AU95" s="20" t="s">
        <v>78</v>
      </c>
      <c r="AY95" s="20" t="s">
        <v>113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20" t="s">
        <v>78</v>
      </c>
      <c r="BK95" s="157">
        <f>ROUND(I95*H95,2)</f>
        <v>0</v>
      </c>
      <c r="BL95" s="20" t="s">
        <v>118</v>
      </c>
      <c r="BM95" s="20" t="s">
        <v>358</v>
      </c>
    </row>
    <row r="96" spans="2:65" s="1" customFormat="1">
      <c r="B96" s="36"/>
      <c r="D96" s="158" t="s">
        <v>120</v>
      </c>
      <c r="F96" s="159" t="s">
        <v>359</v>
      </c>
      <c r="I96" s="95"/>
      <c r="L96" s="36"/>
      <c r="M96" s="160"/>
      <c r="T96" s="61"/>
      <c r="AT96" s="20" t="s">
        <v>120</v>
      </c>
      <c r="AU96" s="20" t="s">
        <v>78</v>
      </c>
    </row>
    <row r="97" spans="2:65" s="1" customFormat="1" ht="81">
      <c r="B97" s="36"/>
      <c r="D97" s="158" t="s">
        <v>122</v>
      </c>
      <c r="F97" s="161" t="s">
        <v>360</v>
      </c>
      <c r="I97" s="95"/>
      <c r="L97" s="36"/>
      <c r="M97" s="160"/>
      <c r="T97" s="61"/>
      <c r="AT97" s="20" t="s">
        <v>122</v>
      </c>
      <c r="AU97" s="20" t="s">
        <v>78</v>
      </c>
    </row>
    <row r="98" spans="2:65" s="10" customFormat="1">
      <c r="B98" s="162"/>
      <c r="D98" s="158" t="s">
        <v>124</v>
      </c>
      <c r="E98" s="163" t="s">
        <v>21</v>
      </c>
      <c r="F98" s="164" t="s">
        <v>78</v>
      </c>
      <c r="H98" s="165">
        <v>1</v>
      </c>
      <c r="I98" s="166"/>
      <c r="L98" s="162"/>
      <c r="M98" s="167"/>
      <c r="T98" s="168"/>
      <c r="AT98" s="163" t="s">
        <v>124</v>
      </c>
      <c r="AU98" s="163" t="s">
        <v>78</v>
      </c>
      <c r="AV98" s="10" t="s">
        <v>80</v>
      </c>
      <c r="AW98" s="10" t="s">
        <v>33</v>
      </c>
      <c r="AX98" s="10" t="s">
        <v>78</v>
      </c>
      <c r="AY98" s="163" t="s">
        <v>113</v>
      </c>
    </row>
    <row r="99" spans="2:65" s="1" customFormat="1" ht="22.5" customHeight="1">
      <c r="B99" s="36"/>
      <c r="C99" s="146" t="s">
        <v>149</v>
      </c>
      <c r="D99" s="146" t="s">
        <v>114</v>
      </c>
      <c r="E99" s="147" t="s">
        <v>361</v>
      </c>
      <c r="F99" s="148" t="s">
        <v>362</v>
      </c>
      <c r="G99" s="149" t="s">
        <v>117</v>
      </c>
      <c r="H99" s="150">
        <v>1</v>
      </c>
      <c r="I99" s="151"/>
      <c r="J99" s="152">
        <f>ROUND(I99*H99,2)</f>
        <v>0</v>
      </c>
      <c r="K99" s="148" t="s">
        <v>21</v>
      </c>
      <c r="L99" s="36"/>
      <c r="M99" s="153" t="s">
        <v>21</v>
      </c>
      <c r="N99" s="154" t="s">
        <v>41</v>
      </c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AR99" s="20" t="s">
        <v>118</v>
      </c>
      <c r="AT99" s="20" t="s">
        <v>114</v>
      </c>
      <c r="AU99" s="20" t="s">
        <v>78</v>
      </c>
      <c r="AY99" s="20" t="s">
        <v>113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20" t="s">
        <v>78</v>
      </c>
      <c r="BK99" s="157">
        <f>ROUND(I99*H99,2)</f>
        <v>0</v>
      </c>
      <c r="BL99" s="20" t="s">
        <v>118</v>
      </c>
      <c r="BM99" s="20" t="s">
        <v>363</v>
      </c>
    </row>
    <row r="100" spans="2:65" s="1" customFormat="1">
      <c r="B100" s="36"/>
      <c r="D100" s="158" t="s">
        <v>120</v>
      </c>
      <c r="F100" s="159" t="s">
        <v>364</v>
      </c>
      <c r="I100" s="95"/>
      <c r="L100" s="36"/>
      <c r="M100" s="160"/>
      <c r="T100" s="61"/>
      <c r="AT100" s="20" t="s">
        <v>120</v>
      </c>
      <c r="AU100" s="20" t="s">
        <v>78</v>
      </c>
    </row>
    <row r="101" spans="2:65" s="1" customFormat="1" ht="81">
      <c r="B101" s="36"/>
      <c r="D101" s="158" t="s">
        <v>122</v>
      </c>
      <c r="F101" s="161" t="s">
        <v>365</v>
      </c>
      <c r="I101" s="95"/>
      <c r="L101" s="36"/>
      <c r="M101" s="160"/>
      <c r="T101" s="61"/>
      <c r="AT101" s="20" t="s">
        <v>122</v>
      </c>
      <c r="AU101" s="20" t="s">
        <v>78</v>
      </c>
    </row>
    <row r="102" spans="2:65" s="10" customFormat="1">
      <c r="B102" s="162"/>
      <c r="D102" s="158" t="s">
        <v>124</v>
      </c>
      <c r="E102" s="163" t="s">
        <v>21</v>
      </c>
      <c r="F102" s="164" t="s">
        <v>78</v>
      </c>
      <c r="H102" s="165">
        <v>1</v>
      </c>
      <c r="I102" s="166"/>
      <c r="L102" s="162"/>
      <c r="M102" s="176"/>
      <c r="N102" s="177"/>
      <c r="O102" s="177"/>
      <c r="P102" s="177"/>
      <c r="Q102" s="177"/>
      <c r="R102" s="177"/>
      <c r="S102" s="177"/>
      <c r="T102" s="178"/>
      <c r="AT102" s="163" t="s">
        <v>124</v>
      </c>
      <c r="AU102" s="163" t="s">
        <v>78</v>
      </c>
      <c r="AV102" s="10" t="s">
        <v>80</v>
      </c>
      <c r="AW102" s="10" t="s">
        <v>33</v>
      </c>
      <c r="AX102" s="10" t="s">
        <v>78</v>
      </c>
      <c r="AY102" s="163" t="s">
        <v>113</v>
      </c>
    </row>
    <row r="103" spans="2:65" s="1" customFormat="1" ht="6.95" customHeight="1">
      <c r="B103" s="49"/>
      <c r="C103" s="50"/>
      <c r="D103" s="50"/>
      <c r="E103" s="50"/>
      <c r="F103" s="50"/>
      <c r="G103" s="50"/>
      <c r="H103" s="50"/>
      <c r="I103" s="113"/>
      <c r="J103" s="50"/>
      <c r="K103" s="50"/>
      <c r="L103" s="36"/>
    </row>
  </sheetData>
  <sheetProtection algorithmName="SHA-512" hashValue="EYvnS3vt+J/iNPVbtLcj9rWQq4qlB5ZfCXS7NkXp9bH+XErFEfOF8HjQWktUNltlWyy+zEaFD83T5D4NX4q7uA==" saltValue="fmiH4JDKnuli/9M4f6HLrw==" spinCount="100000" sheet="1" objects="1" scenarios="1" formatCells="0" formatColumns="0" formatRows="0" sort="0" autoFilter="0"/>
  <autoFilter ref="C76:K102" xr:uid="{00000000-0009-0000-0000-000002000000}"/>
  <mergeCells count="9"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 xr:uid="{00000000-0004-0000-0200-000000000000}"/>
    <hyperlink ref="G1:H1" location="C54" display="2) Rekapitulace" xr:uid="{00000000-0004-0000-0200-000001000000}"/>
    <hyperlink ref="J1" location="C76" display="3) Soupis prací" xr:uid="{00000000-0004-0000-0200-000002000000}"/>
    <hyperlink ref="L1:V1" location="'Rekapitulace stavby'!C2" display="Rekapitulace stavby" xr:uid="{00000000-0004-0000-0200-000003000000}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179" customWidth="1"/>
    <col min="2" max="2" width="1.6640625" style="179" customWidth="1"/>
    <col min="3" max="4" width="5" style="179" customWidth="1"/>
    <col min="5" max="5" width="11.6640625" style="179" customWidth="1"/>
    <col min="6" max="6" width="9.1640625" style="179" customWidth="1"/>
    <col min="7" max="7" width="5" style="179" customWidth="1"/>
    <col min="8" max="8" width="77.83203125" style="179" customWidth="1"/>
    <col min="9" max="10" width="20" style="179" customWidth="1"/>
    <col min="11" max="11" width="1.6640625" style="179" customWidth="1"/>
  </cols>
  <sheetData>
    <row r="1" spans="2:11" ht="37.5" customHeight="1"/>
    <row r="2" spans="2:11" ht="7.5" customHeight="1">
      <c r="B2" s="180"/>
      <c r="C2" s="181"/>
      <c r="D2" s="181"/>
      <c r="E2" s="181"/>
      <c r="F2" s="181"/>
      <c r="G2" s="181"/>
      <c r="H2" s="181"/>
      <c r="I2" s="181"/>
      <c r="J2" s="181"/>
      <c r="K2" s="182"/>
    </row>
    <row r="3" spans="2:11" s="12" customFormat="1" ht="45" customHeight="1">
      <c r="B3" s="183"/>
      <c r="C3" s="297" t="s">
        <v>366</v>
      </c>
      <c r="D3" s="297"/>
      <c r="E3" s="297"/>
      <c r="F3" s="297"/>
      <c r="G3" s="297"/>
      <c r="H3" s="297"/>
      <c r="I3" s="297"/>
      <c r="J3" s="297"/>
      <c r="K3" s="184"/>
    </row>
    <row r="4" spans="2:11" ht="25.5" customHeight="1">
      <c r="B4" s="185"/>
      <c r="C4" s="298" t="s">
        <v>367</v>
      </c>
      <c r="D4" s="298"/>
      <c r="E4" s="298"/>
      <c r="F4" s="298"/>
      <c r="G4" s="298"/>
      <c r="H4" s="298"/>
      <c r="I4" s="298"/>
      <c r="J4" s="298"/>
      <c r="K4" s="186"/>
    </row>
    <row r="5" spans="2:11" ht="5.25" customHeight="1">
      <c r="B5" s="185"/>
      <c r="C5" s="187"/>
      <c r="D5" s="187"/>
      <c r="E5" s="187"/>
      <c r="F5" s="187"/>
      <c r="G5" s="187"/>
      <c r="H5" s="187"/>
      <c r="I5" s="187"/>
      <c r="J5" s="187"/>
      <c r="K5" s="186"/>
    </row>
    <row r="6" spans="2:11" ht="15" customHeight="1">
      <c r="B6" s="185"/>
      <c r="C6" s="296" t="s">
        <v>368</v>
      </c>
      <c r="D6" s="296"/>
      <c r="E6" s="296"/>
      <c r="F6" s="296"/>
      <c r="G6" s="296"/>
      <c r="H6" s="296"/>
      <c r="I6" s="296"/>
      <c r="J6" s="296"/>
      <c r="K6" s="186"/>
    </row>
    <row r="7" spans="2:11" ht="15" customHeight="1">
      <c r="B7" s="189"/>
      <c r="C7" s="296" t="s">
        <v>369</v>
      </c>
      <c r="D7" s="296"/>
      <c r="E7" s="296"/>
      <c r="F7" s="296"/>
      <c r="G7" s="296"/>
      <c r="H7" s="296"/>
      <c r="I7" s="296"/>
      <c r="J7" s="296"/>
      <c r="K7" s="186"/>
    </row>
    <row r="8" spans="2:11" ht="12.75" customHeight="1">
      <c r="B8" s="189"/>
      <c r="C8" s="188"/>
      <c r="D8" s="188"/>
      <c r="E8" s="188"/>
      <c r="F8" s="188"/>
      <c r="G8" s="188"/>
      <c r="H8" s="188"/>
      <c r="I8" s="188"/>
      <c r="J8" s="188"/>
      <c r="K8" s="186"/>
    </row>
    <row r="9" spans="2:11" ht="15" customHeight="1">
      <c r="B9" s="189"/>
      <c r="C9" s="296" t="s">
        <v>370</v>
      </c>
      <c r="D9" s="296"/>
      <c r="E9" s="296"/>
      <c r="F9" s="296"/>
      <c r="G9" s="296"/>
      <c r="H9" s="296"/>
      <c r="I9" s="296"/>
      <c r="J9" s="296"/>
      <c r="K9" s="186"/>
    </row>
    <row r="10" spans="2:11" ht="15" customHeight="1">
      <c r="B10" s="189"/>
      <c r="C10" s="188"/>
      <c r="D10" s="296" t="s">
        <v>371</v>
      </c>
      <c r="E10" s="296"/>
      <c r="F10" s="296"/>
      <c r="G10" s="296"/>
      <c r="H10" s="296"/>
      <c r="I10" s="296"/>
      <c r="J10" s="296"/>
      <c r="K10" s="186"/>
    </row>
    <row r="11" spans="2:11" ht="15" customHeight="1">
      <c r="B11" s="189"/>
      <c r="C11" s="190"/>
      <c r="D11" s="296" t="s">
        <v>372</v>
      </c>
      <c r="E11" s="296"/>
      <c r="F11" s="296"/>
      <c r="G11" s="296"/>
      <c r="H11" s="296"/>
      <c r="I11" s="296"/>
      <c r="J11" s="296"/>
      <c r="K11" s="186"/>
    </row>
    <row r="12" spans="2:11" ht="12.75" customHeight="1">
      <c r="B12" s="189"/>
      <c r="C12" s="190"/>
      <c r="D12" s="190"/>
      <c r="E12" s="190"/>
      <c r="F12" s="190"/>
      <c r="G12" s="190"/>
      <c r="H12" s="190"/>
      <c r="I12" s="190"/>
      <c r="J12" s="190"/>
      <c r="K12" s="186"/>
    </row>
    <row r="13" spans="2:11" ht="15" customHeight="1">
      <c r="B13" s="189"/>
      <c r="C13" s="190"/>
      <c r="D13" s="296" t="s">
        <v>373</v>
      </c>
      <c r="E13" s="296"/>
      <c r="F13" s="296"/>
      <c r="G13" s="296"/>
      <c r="H13" s="296"/>
      <c r="I13" s="296"/>
      <c r="J13" s="296"/>
      <c r="K13" s="186"/>
    </row>
    <row r="14" spans="2:11" ht="15" customHeight="1">
      <c r="B14" s="189"/>
      <c r="C14" s="190"/>
      <c r="D14" s="296" t="s">
        <v>374</v>
      </c>
      <c r="E14" s="296"/>
      <c r="F14" s="296"/>
      <c r="G14" s="296"/>
      <c r="H14" s="296"/>
      <c r="I14" s="296"/>
      <c r="J14" s="296"/>
      <c r="K14" s="186"/>
    </row>
    <row r="15" spans="2:11" ht="15" customHeight="1">
      <c r="B15" s="189"/>
      <c r="C15" s="190"/>
      <c r="D15" s="296" t="s">
        <v>375</v>
      </c>
      <c r="E15" s="296"/>
      <c r="F15" s="296"/>
      <c r="G15" s="296"/>
      <c r="H15" s="296"/>
      <c r="I15" s="296"/>
      <c r="J15" s="296"/>
      <c r="K15" s="186"/>
    </row>
    <row r="16" spans="2:11" ht="15" customHeight="1">
      <c r="B16" s="189"/>
      <c r="C16" s="190"/>
      <c r="D16" s="190"/>
      <c r="E16" s="191" t="s">
        <v>77</v>
      </c>
      <c r="F16" s="296" t="s">
        <v>376</v>
      </c>
      <c r="G16" s="296"/>
      <c r="H16" s="296"/>
      <c r="I16" s="296"/>
      <c r="J16" s="296"/>
      <c r="K16" s="186"/>
    </row>
    <row r="17" spans="2:11" ht="15" customHeight="1">
      <c r="B17" s="189"/>
      <c r="C17" s="190"/>
      <c r="D17" s="190"/>
      <c r="E17" s="191" t="s">
        <v>377</v>
      </c>
      <c r="F17" s="296" t="s">
        <v>378</v>
      </c>
      <c r="G17" s="296"/>
      <c r="H17" s="296"/>
      <c r="I17" s="296"/>
      <c r="J17" s="296"/>
      <c r="K17" s="186"/>
    </row>
    <row r="18" spans="2:11" ht="15" customHeight="1">
      <c r="B18" s="189"/>
      <c r="C18" s="190"/>
      <c r="D18" s="190"/>
      <c r="E18" s="191" t="s">
        <v>379</v>
      </c>
      <c r="F18" s="296" t="s">
        <v>380</v>
      </c>
      <c r="G18" s="296"/>
      <c r="H18" s="296"/>
      <c r="I18" s="296"/>
      <c r="J18" s="296"/>
      <c r="K18" s="186"/>
    </row>
    <row r="19" spans="2:11" ht="15" customHeight="1">
      <c r="B19" s="189"/>
      <c r="C19" s="190"/>
      <c r="D19" s="190"/>
      <c r="E19" s="191" t="s">
        <v>381</v>
      </c>
      <c r="F19" s="296" t="s">
        <v>382</v>
      </c>
      <c r="G19" s="296"/>
      <c r="H19" s="296"/>
      <c r="I19" s="296"/>
      <c r="J19" s="296"/>
      <c r="K19" s="186"/>
    </row>
    <row r="20" spans="2:11" ht="15" customHeight="1">
      <c r="B20" s="189"/>
      <c r="C20" s="190"/>
      <c r="D20" s="190"/>
      <c r="E20" s="191" t="s">
        <v>383</v>
      </c>
      <c r="F20" s="296" t="s">
        <v>384</v>
      </c>
      <c r="G20" s="296"/>
      <c r="H20" s="296"/>
      <c r="I20" s="296"/>
      <c r="J20" s="296"/>
      <c r="K20" s="186"/>
    </row>
    <row r="21" spans="2:11" ht="15" customHeight="1">
      <c r="B21" s="189"/>
      <c r="C21" s="190"/>
      <c r="D21" s="190"/>
      <c r="E21" s="191" t="s">
        <v>385</v>
      </c>
      <c r="F21" s="296" t="s">
        <v>386</v>
      </c>
      <c r="G21" s="296"/>
      <c r="H21" s="296"/>
      <c r="I21" s="296"/>
      <c r="J21" s="296"/>
      <c r="K21" s="186"/>
    </row>
    <row r="22" spans="2:11" ht="12.75" customHeight="1">
      <c r="B22" s="189"/>
      <c r="C22" s="190"/>
      <c r="D22" s="190"/>
      <c r="E22" s="190"/>
      <c r="F22" s="190"/>
      <c r="G22" s="190"/>
      <c r="H22" s="190"/>
      <c r="I22" s="190"/>
      <c r="J22" s="190"/>
      <c r="K22" s="186"/>
    </row>
    <row r="23" spans="2:11" ht="15" customHeight="1">
      <c r="B23" s="189"/>
      <c r="C23" s="296" t="s">
        <v>387</v>
      </c>
      <c r="D23" s="296"/>
      <c r="E23" s="296"/>
      <c r="F23" s="296"/>
      <c r="G23" s="296"/>
      <c r="H23" s="296"/>
      <c r="I23" s="296"/>
      <c r="J23" s="296"/>
      <c r="K23" s="186"/>
    </row>
    <row r="24" spans="2:11" ht="15" customHeight="1">
      <c r="B24" s="189"/>
      <c r="C24" s="296" t="s">
        <v>388</v>
      </c>
      <c r="D24" s="296"/>
      <c r="E24" s="296"/>
      <c r="F24" s="296"/>
      <c r="G24" s="296"/>
      <c r="H24" s="296"/>
      <c r="I24" s="296"/>
      <c r="J24" s="296"/>
      <c r="K24" s="186"/>
    </row>
    <row r="25" spans="2:11" ht="15" customHeight="1">
      <c r="B25" s="189"/>
      <c r="C25" s="188"/>
      <c r="D25" s="296" t="s">
        <v>389</v>
      </c>
      <c r="E25" s="296"/>
      <c r="F25" s="296"/>
      <c r="G25" s="296"/>
      <c r="H25" s="296"/>
      <c r="I25" s="296"/>
      <c r="J25" s="296"/>
      <c r="K25" s="186"/>
    </row>
    <row r="26" spans="2:11" ht="15" customHeight="1">
      <c r="B26" s="189"/>
      <c r="C26" s="190"/>
      <c r="D26" s="296" t="s">
        <v>390</v>
      </c>
      <c r="E26" s="296"/>
      <c r="F26" s="296"/>
      <c r="G26" s="296"/>
      <c r="H26" s="296"/>
      <c r="I26" s="296"/>
      <c r="J26" s="296"/>
      <c r="K26" s="186"/>
    </row>
    <row r="27" spans="2:11" ht="12.75" customHeight="1">
      <c r="B27" s="189"/>
      <c r="C27" s="190"/>
      <c r="D27" s="190"/>
      <c r="E27" s="190"/>
      <c r="F27" s="190"/>
      <c r="G27" s="190"/>
      <c r="H27" s="190"/>
      <c r="I27" s="190"/>
      <c r="J27" s="190"/>
      <c r="K27" s="186"/>
    </row>
    <row r="28" spans="2:11" ht="15" customHeight="1">
      <c r="B28" s="189"/>
      <c r="C28" s="190"/>
      <c r="D28" s="296" t="s">
        <v>391</v>
      </c>
      <c r="E28" s="296"/>
      <c r="F28" s="296"/>
      <c r="G28" s="296"/>
      <c r="H28" s="296"/>
      <c r="I28" s="296"/>
      <c r="J28" s="296"/>
      <c r="K28" s="186"/>
    </row>
    <row r="29" spans="2:11" ht="15" customHeight="1">
      <c r="B29" s="189"/>
      <c r="C29" s="190"/>
      <c r="D29" s="296" t="s">
        <v>392</v>
      </c>
      <c r="E29" s="296"/>
      <c r="F29" s="296"/>
      <c r="G29" s="296"/>
      <c r="H29" s="296"/>
      <c r="I29" s="296"/>
      <c r="J29" s="296"/>
      <c r="K29" s="186"/>
    </row>
    <row r="30" spans="2:11" ht="12.75" customHeight="1">
      <c r="B30" s="189"/>
      <c r="C30" s="190"/>
      <c r="D30" s="190"/>
      <c r="E30" s="190"/>
      <c r="F30" s="190"/>
      <c r="G30" s="190"/>
      <c r="H30" s="190"/>
      <c r="I30" s="190"/>
      <c r="J30" s="190"/>
      <c r="K30" s="186"/>
    </row>
    <row r="31" spans="2:11" ht="15" customHeight="1">
      <c r="B31" s="189"/>
      <c r="C31" s="190"/>
      <c r="D31" s="296" t="s">
        <v>393</v>
      </c>
      <c r="E31" s="296"/>
      <c r="F31" s="296"/>
      <c r="G31" s="296"/>
      <c r="H31" s="296"/>
      <c r="I31" s="296"/>
      <c r="J31" s="296"/>
      <c r="K31" s="186"/>
    </row>
    <row r="32" spans="2:11" ht="15" customHeight="1">
      <c r="B32" s="189"/>
      <c r="C32" s="190"/>
      <c r="D32" s="296" t="s">
        <v>394</v>
      </c>
      <c r="E32" s="296"/>
      <c r="F32" s="296"/>
      <c r="G32" s="296"/>
      <c r="H32" s="296"/>
      <c r="I32" s="296"/>
      <c r="J32" s="296"/>
      <c r="K32" s="186"/>
    </row>
    <row r="33" spans="2:11" ht="15" customHeight="1">
      <c r="B33" s="189"/>
      <c r="C33" s="190"/>
      <c r="D33" s="296" t="s">
        <v>395</v>
      </c>
      <c r="E33" s="296"/>
      <c r="F33" s="296"/>
      <c r="G33" s="296"/>
      <c r="H33" s="296"/>
      <c r="I33" s="296"/>
      <c r="J33" s="296"/>
      <c r="K33" s="186"/>
    </row>
    <row r="34" spans="2:11" ht="15" customHeight="1">
      <c r="B34" s="189"/>
      <c r="C34" s="190"/>
      <c r="D34" s="188"/>
      <c r="E34" s="192" t="s">
        <v>99</v>
      </c>
      <c r="F34" s="188"/>
      <c r="G34" s="296" t="s">
        <v>396</v>
      </c>
      <c r="H34" s="296"/>
      <c r="I34" s="296"/>
      <c r="J34" s="296"/>
      <c r="K34" s="186"/>
    </row>
    <row r="35" spans="2:11" ht="30.75" customHeight="1">
      <c r="B35" s="189"/>
      <c r="C35" s="190"/>
      <c r="D35" s="188"/>
      <c r="E35" s="192" t="s">
        <v>397</v>
      </c>
      <c r="F35" s="188"/>
      <c r="G35" s="296" t="s">
        <v>398</v>
      </c>
      <c r="H35" s="296"/>
      <c r="I35" s="296"/>
      <c r="J35" s="296"/>
      <c r="K35" s="186"/>
    </row>
    <row r="36" spans="2:11" ht="15" customHeight="1">
      <c r="B36" s="189"/>
      <c r="C36" s="190"/>
      <c r="D36" s="188"/>
      <c r="E36" s="192" t="s">
        <v>51</v>
      </c>
      <c r="F36" s="188"/>
      <c r="G36" s="296" t="s">
        <v>399</v>
      </c>
      <c r="H36" s="296"/>
      <c r="I36" s="296"/>
      <c r="J36" s="296"/>
      <c r="K36" s="186"/>
    </row>
    <row r="37" spans="2:11" ht="15" customHeight="1">
      <c r="B37" s="189"/>
      <c r="C37" s="190"/>
      <c r="D37" s="188"/>
      <c r="E37" s="192" t="s">
        <v>100</v>
      </c>
      <c r="F37" s="188"/>
      <c r="G37" s="296" t="s">
        <v>400</v>
      </c>
      <c r="H37" s="296"/>
      <c r="I37" s="296"/>
      <c r="J37" s="296"/>
      <c r="K37" s="186"/>
    </row>
    <row r="38" spans="2:11" ht="15" customHeight="1">
      <c r="B38" s="189"/>
      <c r="C38" s="190"/>
      <c r="D38" s="188"/>
      <c r="E38" s="192" t="s">
        <v>101</v>
      </c>
      <c r="F38" s="188"/>
      <c r="G38" s="296" t="s">
        <v>401</v>
      </c>
      <c r="H38" s="296"/>
      <c r="I38" s="296"/>
      <c r="J38" s="296"/>
      <c r="K38" s="186"/>
    </row>
    <row r="39" spans="2:11" ht="15" customHeight="1">
      <c r="B39" s="189"/>
      <c r="C39" s="190"/>
      <c r="D39" s="188"/>
      <c r="E39" s="192" t="s">
        <v>102</v>
      </c>
      <c r="F39" s="188"/>
      <c r="G39" s="296" t="s">
        <v>402</v>
      </c>
      <c r="H39" s="296"/>
      <c r="I39" s="296"/>
      <c r="J39" s="296"/>
      <c r="K39" s="186"/>
    </row>
    <row r="40" spans="2:11" ht="15" customHeight="1">
      <c r="B40" s="189"/>
      <c r="C40" s="190"/>
      <c r="D40" s="188"/>
      <c r="E40" s="192" t="s">
        <v>403</v>
      </c>
      <c r="F40" s="188"/>
      <c r="G40" s="296" t="s">
        <v>404</v>
      </c>
      <c r="H40" s="296"/>
      <c r="I40" s="296"/>
      <c r="J40" s="296"/>
      <c r="K40" s="186"/>
    </row>
    <row r="41" spans="2:11" ht="15" customHeight="1">
      <c r="B41" s="189"/>
      <c r="C41" s="190"/>
      <c r="D41" s="188"/>
      <c r="E41" s="192"/>
      <c r="F41" s="188"/>
      <c r="G41" s="296" t="s">
        <v>405</v>
      </c>
      <c r="H41" s="296"/>
      <c r="I41" s="296"/>
      <c r="J41" s="296"/>
      <c r="K41" s="186"/>
    </row>
    <row r="42" spans="2:11" ht="15" customHeight="1">
      <c r="B42" s="189"/>
      <c r="C42" s="190"/>
      <c r="D42" s="188"/>
      <c r="E42" s="192" t="s">
        <v>406</v>
      </c>
      <c r="F42" s="188"/>
      <c r="G42" s="296" t="s">
        <v>407</v>
      </c>
      <c r="H42" s="296"/>
      <c r="I42" s="296"/>
      <c r="J42" s="296"/>
      <c r="K42" s="186"/>
    </row>
    <row r="43" spans="2:11" ht="15" customHeight="1">
      <c r="B43" s="189"/>
      <c r="C43" s="190"/>
      <c r="D43" s="188"/>
      <c r="E43" s="192" t="s">
        <v>104</v>
      </c>
      <c r="F43" s="188"/>
      <c r="G43" s="296" t="s">
        <v>408</v>
      </c>
      <c r="H43" s="296"/>
      <c r="I43" s="296"/>
      <c r="J43" s="296"/>
      <c r="K43" s="186"/>
    </row>
    <row r="44" spans="2:11" ht="12.75" customHeight="1">
      <c r="B44" s="189"/>
      <c r="C44" s="190"/>
      <c r="D44" s="188"/>
      <c r="E44" s="188"/>
      <c r="F44" s="188"/>
      <c r="G44" s="188"/>
      <c r="H44" s="188"/>
      <c r="I44" s="188"/>
      <c r="J44" s="188"/>
      <c r="K44" s="186"/>
    </row>
    <row r="45" spans="2:11" ht="15" customHeight="1">
      <c r="B45" s="189"/>
      <c r="C45" s="190"/>
      <c r="D45" s="296" t="s">
        <v>409</v>
      </c>
      <c r="E45" s="296"/>
      <c r="F45" s="296"/>
      <c r="G45" s="296"/>
      <c r="H45" s="296"/>
      <c r="I45" s="296"/>
      <c r="J45" s="296"/>
      <c r="K45" s="186"/>
    </row>
    <row r="46" spans="2:11" ht="15" customHeight="1">
      <c r="B46" s="189"/>
      <c r="C46" s="190"/>
      <c r="D46" s="190"/>
      <c r="E46" s="296" t="s">
        <v>410</v>
      </c>
      <c r="F46" s="296"/>
      <c r="G46" s="296"/>
      <c r="H46" s="296"/>
      <c r="I46" s="296"/>
      <c r="J46" s="296"/>
      <c r="K46" s="186"/>
    </row>
    <row r="47" spans="2:11" ht="15" customHeight="1">
      <c r="B47" s="189"/>
      <c r="C47" s="190"/>
      <c r="D47" s="190"/>
      <c r="E47" s="296" t="s">
        <v>411</v>
      </c>
      <c r="F47" s="296"/>
      <c r="G47" s="296"/>
      <c r="H47" s="296"/>
      <c r="I47" s="296"/>
      <c r="J47" s="296"/>
      <c r="K47" s="186"/>
    </row>
    <row r="48" spans="2:11" ht="15" customHeight="1">
      <c r="B48" s="189"/>
      <c r="C48" s="190"/>
      <c r="D48" s="190"/>
      <c r="E48" s="296" t="s">
        <v>412</v>
      </c>
      <c r="F48" s="296"/>
      <c r="G48" s="296"/>
      <c r="H48" s="296"/>
      <c r="I48" s="296"/>
      <c r="J48" s="296"/>
      <c r="K48" s="186"/>
    </row>
    <row r="49" spans="2:11" ht="15" customHeight="1">
      <c r="B49" s="189"/>
      <c r="C49" s="190"/>
      <c r="D49" s="296" t="s">
        <v>413</v>
      </c>
      <c r="E49" s="296"/>
      <c r="F49" s="296"/>
      <c r="G49" s="296"/>
      <c r="H49" s="296"/>
      <c r="I49" s="296"/>
      <c r="J49" s="296"/>
      <c r="K49" s="186"/>
    </row>
    <row r="50" spans="2:11" ht="25.5" customHeight="1">
      <c r="B50" s="185"/>
      <c r="C50" s="298" t="s">
        <v>414</v>
      </c>
      <c r="D50" s="298"/>
      <c r="E50" s="298"/>
      <c r="F50" s="298"/>
      <c r="G50" s="298"/>
      <c r="H50" s="298"/>
      <c r="I50" s="298"/>
      <c r="J50" s="298"/>
      <c r="K50" s="186"/>
    </row>
    <row r="51" spans="2:11" ht="5.25" customHeight="1">
      <c r="B51" s="185"/>
      <c r="C51" s="187"/>
      <c r="D51" s="187"/>
      <c r="E51" s="187"/>
      <c r="F51" s="187"/>
      <c r="G51" s="187"/>
      <c r="H51" s="187"/>
      <c r="I51" s="187"/>
      <c r="J51" s="187"/>
      <c r="K51" s="186"/>
    </row>
    <row r="52" spans="2:11" ht="15" customHeight="1">
      <c r="B52" s="185"/>
      <c r="C52" s="296" t="s">
        <v>415</v>
      </c>
      <c r="D52" s="296"/>
      <c r="E52" s="296"/>
      <c r="F52" s="296"/>
      <c r="G52" s="296"/>
      <c r="H52" s="296"/>
      <c r="I52" s="296"/>
      <c r="J52" s="296"/>
      <c r="K52" s="186"/>
    </row>
    <row r="53" spans="2:11" ht="15" customHeight="1">
      <c r="B53" s="185"/>
      <c r="C53" s="296" t="s">
        <v>416</v>
      </c>
      <c r="D53" s="296"/>
      <c r="E53" s="296"/>
      <c r="F53" s="296"/>
      <c r="G53" s="296"/>
      <c r="H53" s="296"/>
      <c r="I53" s="296"/>
      <c r="J53" s="296"/>
      <c r="K53" s="186"/>
    </row>
    <row r="54" spans="2:11" ht="12.75" customHeight="1">
      <c r="B54" s="185"/>
      <c r="C54" s="188"/>
      <c r="D54" s="188"/>
      <c r="E54" s="188"/>
      <c r="F54" s="188"/>
      <c r="G54" s="188"/>
      <c r="H54" s="188"/>
      <c r="I54" s="188"/>
      <c r="J54" s="188"/>
      <c r="K54" s="186"/>
    </row>
    <row r="55" spans="2:11" ht="15" customHeight="1">
      <c r="B55" s="185"/>
      <c r="C55" s="296" t="s">
        <v>417</v>
      </c>
      <c r="D55" s="296"/>
      <c r="E55" s="296"/>
      <c r="F55" s="296"/>
      <c r="G55" s="296"/>
      <c r="H55" s="296"/>
      <c r="I55" s="296"/>
      <c r="J55" s="296"/>
      <c r="K55" s="186"/>
    </row>
    <row r="56" spans="2:11" ht="15" customHeight="1">
      <c r="B56" s="185"/>
      <c r="C56" s="190"/>
      <c r="D56" s="296" t="s">
        <v>418</v>
      </c>
      <c r="E56" s="296"/>
      <c r="F56" s="296"/>
      <c r="G56" s="296"/>
      <c r="H56" s="296"/>
      <c r="I56" s="296"/>
      <c r="J56" s="296"/>
      <c r="K56" s="186"/>
    </row>
    <row r="57" spans="2:11" ht="15" customHeight="1">
      <c r="B57" s="185"/>
      <c r="C57" s="190"/>
      <c r="D57" s="296" t="s">
        <v>419</v>
      </c>
      <c r="E57" s="296"/>
      <c r="F57" s="296"/>
      <c r="G57" s="296"/>
      <c r="H57" s="296"/>
      <c r="I57" s="296"/>
      <c r="J57" s="296"/>
      <c r="K57" s="186"/>
    </row>
    <row r="58" spans="2:11" ht="15" customHeight="1">
      <c r="B58" s="185"/>
      <c r="C58" s="190"/>
      <c r="D58" s="296" t="s">
        <v>420</v>
      </c>
      <c r="E58" s="296"/>
      <c r="F58" s="296"/>
      <c r="G58" s="296"/>
      <c r="H58" s="296"/>
      <c r="I58" s="296"/>
      <c r="J58" s="296"/>
      <c r="K58" s="186"/>
    </row>
    <row r="59" spans="2:11" ht="15" customHeight="1">
      <c r="B59" s="185"/>
      <c r="C59" s="190"/>
      <c r="D59" s="296" t="s">
        <v>421</v>
      </c>
      <c r="E59" s="296"/>
      <c r="F59" s="296"/>
      <c r="G59" s="296"/>
      <c r="H59" s="296"/>
      <c r="I59" s="296"/>
      <c r="J59" s="296"/>
      <c r="K59" s="186"/>
    </row>
    <row r="60" spans="2:11" ht="15" customHeight="1">
      <c r="B60" s="185"/>
      <c r="C60" s="190"/>
      <c r="D60" s="300" t="s">
        <v>422</v>
      </c>
      <c r="E60" s="300"/>
      <c r="F60" s="300"/>
      <c r="G60" s="300"/>
      <c r="H60" s="300"/>
      <c r="I60" s="300"/>
      <c r="J60" s="300"/>
      <c r="K60" s="186"/>
    </row>
    <row r="61" spans="2:11" ht="15" customHeight="1">
      <c r="B61" s="185"/>
      <c r="C61" s="190"/>
      <c r="D61" s="296" t="s">
        <v>423</v>
      </c>
      <c r="E61" s="296"/>
      <c r="F61" s="296"/>
      <c r="G61" s="296"/>
      <c r="H61" s="296"/>
      <c r="I61" s="296"/>
      <c r="J61" s="296"/>
      <c r="K61" s="186"/>
    </row>
    <row r="62" spans="2:11" ht="12.75" customHeight="1">
      <c r="B62" s="185"/>
      <c r="C62" s="190"/>
      <c r="D62" s="190"/>
      <c r="E62" s="193"/>
      <c r="F62" s="190"/>
      <c r="G62" s="190"/>
      <c r="H62" s="190"/>
      <c r="I62" s="190"/>
      <c r="J62" s="190"/>
      <c r="K62" s="186"/>
    </row>
    <row r="63" spans="2:11" ht="15" customHeight="1">
      <c r="B63" s="185"/>
      <c r="C63" s="190"/>
      <c r="D63" s="296" t="s">
        <v>424</v>
      </c>
      <c r="E63" s="296"/>
      <c r="F63" s="296"/>
      <c r="G63" s="296"/>
      <c r="H63" s="296"/>
      <c r="I63" s="296"/>
      <c r="J63" s="296"/>
      <c r="K63" s="186"/>
    </row>
    <row r="64" spans="2:11" ht="15" customHeight="1">
      <c r="B64" s="185"/>
      <c r="C64" s="190"/>
      <c r="D64" s="300" t="s">
        <v>425</v>
      </c>
      <c r="E64" s="300"/>
      <c r="F64" s="300"/>
      <c r="G64" s="300"/>
      <c r="H64" s="300"/>
      <c r="I64" s="300"/>
      <c r="J64" s="300"/>
      <c r="K64" s="186"/>
    </row>
    <row r="65" spans="2:11" ht="15" customHeight="1">
      <c r="B65" s="185"/>
      <c r="C65" s="190"/>
      <c r="D65" s="296" t="s">
        <v>426</v>
      </c>
      <c r="E65" s="296"/>
      <c r="F65" s="296"/>
      <c r="G65" s="296"/>
      <c r="H65" s="296"/>
      <c r="I65" s="296"/>
      <c r="J65" s="296"/>
      <c r="K65" s="186"/>
    </row>
    <row r="66" spans="2:11" ht="15" customHeight="1">
      <c r="B66" s="185"/>
      <c r="C66" s="190"/>
      <c r="D66" s="296" t="s">
        <v>427</v>
      </c>
      <c r="E66" s="296"/>
      <c r="F66" s="296"/>
      <c r="G66" s="296"/>
      <c r="H66" s="296"/>
      <c r="I66" s="296"/>
      <c r="J66" s="296"/>
      <c r="K66" s="186"/>
    </row>
    <row r="67" spans="2:11" ht="15" customHeight="1">
      <c r="B67" s="185"/>
      <c r="C67" s="190"/>
      <c r="D67" s="296" t="s">
        <v>428</v>
      </c>
      <c r="E67" s="296"/>
      <c r="F67" s="296"/>
      <c r="G67" s="296"/>
      <c r="H67" s="296"/>
      <c r="I67" s="296"/>
      <c r="J67" s="296"/>
      <c r="K67" s="186"/>
    </row>
    <row r="68" spans="2:11" ht="15" customHeight="1">
      <c r="B68" s="185"/>
      <c r="C68" s="190"/>
      <c r="D68" s="296" t="s">
        <v>429</v>
      </c>
      <c r="E68" s="296"/>
      <c r="F68" s="296"/>
      <c r="G68" s="296"/>
      <c r="H68" s="296"/>
      <c r="I68" s="296"/>
      <c r="J68" s="296"/>
      <c r="K68" s="186"/>
    </row>
    <row r="69" spans="2:11" ht="12.75" customHeight="1">
      <c r="B69" s="194"/>
      <c r="C69" s="195"/>
      <c r="D69" s="195"/>
      <c r="E69" s="195"/>
      <c r="F69" s="195"/>
      <c r="G69" s="195"/>
      <c r="H69" s="195"/>
      <c r="I69" s="195"/>
      <c r="J69" s="195"/>
      <c r="K69" s="196"/>
    </row>
    <row r="70" spans="2:11" ht="18.75" customHeight="1">
      <c r="B70" s="197"/>
      <c r="C70" s="197"/>
      <c r="D70" s="197"/>
      <c r="E70" s="197"/>
      <c r="F70" s="197"/>
      <c r="G70" s="197"/>
      <c r="H70" s="197"/>
      <c r="I70" s="197"/>
      <c r="J70" s="197"/>
      <c r="K70" s="198"/>
    </row>
    <row r="71" spans="2:11" ht="18.75" customHeight="1">
      <c r="B71" s="198"/>
      <c r="C71" s="198"/>
      <c r="D71" s="198"/>
      <c r="E71" s="198"/>
      <c r="F71" s="198"/>
      <c r="G71" s="198"/>
      <c r="H71" s="198"/>
      <c r="I71" s="198"/>
      <c r="J71" s="198"/>
      <c r="K71" s="198"/>
    </row>
    <row r="72" spans="2:11" ht="7.5" customHeight="1">
      <c r="B72" s="199"/>
      <c r="C72" s="200"/>
      <c r="D72" s="200"/>
      <c r="E72" s="200"/>
      <c r="F72" s="200"/>
      <c r="G72" s="200"/>
      <c r="H72" s="200"/>
      <c r="I72" s="200"/>
      <c r="J72" s="200"/>
      <c r="K72" s="201"/>
    </row>
    <row r="73" spans="2:11" ht="45" customHeight="1">
      <c r="B73" s="202"/>
      <c r="C73" s="301" t="s">
        <v>88</v>
      </c>
      <c r="D73" s="301"/>
      <c r="E73" s="301"/>
      <c r="F73" s="301"/>
      <c r="G73" s="301"/>
      <c r="H73" s="301"/>
      <c r="I73" s="301"/>
      <c r="J73" s="301"/>
      <c r="K73" s="203"/>
    </row>
    <row r="74" spans="2:11" ht="17.25" customHeight="1">
      <c r="B74" s="202"/>
      <c r="C74" s="204" t="s">
        <v>430</v>
      </c>
      <c r="D74" s="204"/>
      <c r="E74" s="204"/>
      <c r="F74" s="204" t="s">
        <v>431</v>
      </c>
      <c r="G74" s="205"/>
      <c r="H74" s="204" t="s">
        <v>100</v>
      </c>
      <c r="I74" s="204" t="s">
        <v>55</v>
      </c>
      <c r="J74" s="204" t="s">
        <v>432</v>
      </c>
      <c r="K74" s="203"/>
    </row>
    <row r="75" spans="2:11" ht="17.25" customHeight="1">
      <c r="B75" s="202"/>
      <c r="C75" s="206" t="s">
        <v>433</v>
      </c>
      <c r="D75" s="206"/>
      <c r="E75" s="206"/>
      <c r="F75" s="207" t="s">
        <v>434</v>
      </c>
      <c r="G75" s="208"/>
      <c r="H75" s="206"/>
      <c r="I75" s="206"/>
      <c r="J75" s="206" t="s">
        <v>435</v>
      </c>
      <c r="K75" s="203"/>
    </row>
    <row r="76" spans="2:11" ht="5.25" customHeight="1">
      <c r="B76" s="202"/>
      <c r="C76" s="209"/>
      <c r="D76" s="209"/>
      <c r="E76" s="209"/>
      <c r="F76" s="209"/>
      <c r="G76" s="210"/>
      <c r="H76" s="209"/>
      <c r="I76" s="209"/>
      <c r="J76" s="209"/>
      <c r="K76" s="203"/>
    </row>
    <row r="77" spans="2:11" ht="15" customHeight="1">
      <c r="B77" s="202"/>
      <c r="C77" s="192" t="s">
        <v>51</v>
      </c>
      <c r="D77" s="209"/>
      <c r="E77" s="209"/>
      <c r="F77" s="211" t="s">
        <v>436</v>
      </c>
      <c r="G77" s="210"/>
      <c r="H77" s="192" t="s">
        <v>437</v>
      </c>
      <c r="I77" s="192" t="s">
        <v>438</v>
      </c>
      <c r="J77" s="192">
        <v>20</v>
      </c>
      <c r="K77" s="203"/>
    </row>
    <row r="78" spans="2:11" ht="15" customHeight="1">
      <c r="B78" s="202"/>
      <c r="C78" s="192" t="s">
        <v>439</v>
      </c>
      <c r="D78" s="192"/>
      <c r="E78" s="192"/>
      <c r="F78" s="211" t="s">
        <v>436</v>
      </c>
      <c r="G78" s="210"/>
      <c r="H78" s="192" t="s">
        <v>440</v>
      </c>
      <c r="I78" s="192" t="s">
        <v>438</v>
      </c>
      <c r="J78" s="192">
        <v>120</v>
      </c>
      <c r="K78" s="203"/>
    </row>
    <row r="79" spans="2:11" ht="15" customHeight="1">
      <c r="B79" s="212"/>
      <c r="C79" s="192" t="s">
        <v>441</v>
      </c>
      <c r="D79" s="192"/>
      <c r="E79" s="192"/>
      <c r="F79" s="211" t="s">
        <v>442</v>
      </c>
      <c r="G79" s="210"/>
      <c r="H79" s="192" t="s">
        <v>443</v>
      </c>
      <c r="I79" s="192" t="s">
        <v>438</v>
      </c>
      <c r="J79" s="192">
        <v>50</v>
      </c>
      <c r="K79" s="203"/>
    </row>
    <row r="80" spans="2:11" ht="15" customHeight="1">
      <c r="B80" s="212"/>
      <c r="C80" s="192" t="s">
        <v>444</v>
      </c>
      <c r="D80" s="192"/>
      <c r="E80" s="192"/>
      <c r="F80" s="211" t="s">
        <v>436</v>
      </c>
      <c r="G80" s="210"/>
      <c r="H80" s="192" t="s">
        <v>445</v>
      </c>
      <c r="I80" s="192" t="s">
        <v>446</v>
      </c>
      <c r="J80" s="192"/>
      <c r="K80" s="203"/>
    </row>
    <row r="81" spans="2:11" ht="15" customHeight="1">
      <c r="B81" s="212"/>
      <c r="C81" s="213" t="s">
        <v>447</v>
      </c>
      <c r="D81" s="213"/>
      <c r="E81" s="213"/>
      <c r="F81" s="214" t="s">
        <v>442</v>
      </c>
      <c r="G81" s="213"/>
      <c r="H81" s="213" t="s">
        <v>448</v>
      </c>
      <c r="I81" s="213" t="s">
        <v>438</v>
      </c>
      <c r="J81" s="213">
        <v>15</v>
      </c>
      <c r="K81" s="203"/>
    </row>
    <row r="82" spans="2:11" ht="15" customHeight="1">
      <c r="B82" s="212"/>
      <c r="C82" s="213" t="s">
        <v>449</v>
      </c>
      <c r="D82" s="213"/>
      <c r="E82" s="213"/>
      <c r="F82" s="214" t="s">
        <v>442</v>
      </c>
      <c r="G82" s="213"/>
      <c r="H82" s="213" t="s">
        <v>450</v>
      </c>
      <c r="I82" s="213" t="s">
        <v>438</v>
      </c>
      <c r="J82" s="213">
        <v>15</v>
      </c>
      <c r="K82" s="203"/>
    </row>
    <row r="83" spans="2:11" ht="15" customHeight="1">
      <c r="B83" s="212"/>
      <c r="C83" s="213" t="s">
        <v>451</v>
      </c>
      <c r="D83" s="213"/>
      <c r="E83" s="213"/>
      <c r="F83" s="214" t="s">
        <v>442</v>
      </c>
      <c r="G83" s="213"/>
      <c r="H83" s="213" t="s">
        <v>452</v>
      </c>
      <c r="I83" s="213" t="s">
        <v>438</v>
      </c>
      <c r="J83" s="213">
        <v>20</v>
      </c>
      <c r="K83" s="203"/>
    </row>
    <row r="84" spans="2:11" ht="15" customHeight="1">
      <c r="B84" s="212"/>
      <c r="C84" s="213" t="s">
        <v>453</v>
      </c>
      <c r="D84" s="213"/>
      <c r="E84" s="213"/>
      <c r="F84" s="214" t="s">
        <v>442</v>
      </c>
      <c r="G84" s="213"/>
      <c r="H84" s="213" t="s">
        <v>454</v>
      </c>
      <c r="I84" s="213" t="s">
        <v>438</v>
      </c>
      <c r="J84" s="213">
        <v>20</v>
      </c>
      <c r="K84" s="203"/>
    </row>
    <row r="85" spans="2:11" ht="15" customHeight="1">
      <c r="B85" s="212"/>
      <c r="C85" s="192" t="s">
        <v>455</v>
      </c>
      <c r="D85" s="192"/>
      <c r="E85" s="192"/>
      <c r="F85" s="211" t="s">
        <v>442</v>
      </c>
      <c r="G85" s="210"/>
      <c r="H85" s="192" t="s">
        <v>456</v>
      </c>
      <c r="I85" s="192" t="s">
        <v>438</v>
      </c>
      <c r="J85" s="192">
        <v>50</v>
      </c>
      <c r="K85" s="203"/>
    </row>
    <row r="86" spans="2:11" ht="15" customHeight="1">
      <c r="B86" s="212"/>
      <c r="C86" s="192" t="s">
        <v>457</v>
      </c>
      <c r="D86" s="192"/>
      <c r="E86" s="192"/>
      <c r="F86" s="211" t="s">
        <v>442</v>
      </c>
      <c r="G86" s="210"/>
      <c r="H86" s="192" t="s">
        <v>458</v>
      </c>
      <c r="I86" s="192" t="s">
        <v>438</v>
      </c>
      <c r="J86" s="192">
        <v>20</v>
      </c>
      <c r="K86" s="203"/>
    </row>
    <row r="87" spans="2:11" ht="15" customHeight="1">
      <c r="B87" s="212"/>
      <c r="C87" s="192" t="s">
        <v>459</v>
      </c>
      <c r="D87" s="192"/>
      <c r="E87" s="192"/>
      <c r="F87" s="211" t="s">
        <v>442</v>
      </c>
      <c r="G87" s="210"/>
      <c r="H87" s="192" t="s">
        <v>460</v>
      </c>
      <c r="I87" s="192" t="s">
        <v>438</v>
      </c>
      <c r="J87" s="192">
        <v>20</v>
      </c>
      <c r="K87" s="203"/>
    </row>
    <row r="88" spans="2:11" ht="15" customHeight="1">
      <c r="B88" s="212"/>
      <c r="C88" s="192" t="s">
        <v>461</v>
      </c>
      <c r="D88" s="192"/>
      <c r="E88" s="192"/>
      <c r="F88" s="211" t="s">
        <v>442</v>
      </c>
      <c r="G88" s="210"/>
      <c r="H88" s="192" t="s">
        <v>462</v>
      </c>
      <c r="I88" s="192" t="s">
        <v>438</v>
      </c>
      <c r="J88" s="192">
        <v>50</v>
      </c>
      <c r="K88" s="203"/>
    </row>
    <row r="89" spans="2:11" ht="15" customHeight="1">
      <c r="B89" s="212"/>
      <c r="C89" s="192" t="s">
        <v>463</v>
      </c>
      <c r="D89" s="192"/>
      <c r="E89" s="192"/>
      <c r="F89" s="211" t="s">
        <v>442</v>
      </c>
      <c r="G89" s="210"/>
      <c r="H89" s="192" t="s">
        <v>463</v>
      </c>
      <c r="I89" s="192" t="s">
        <v>438</v>
      </c>
      <c r="J89" s="192">
        <v>50</v>
      </c>
      <c r="K89" s="203"/>
    </row>
    <row r="90" spans="2:11" ht="15" customHeight="1">
      <c r="B90" s="212"/>
      <c r="C90" s="192" t="s">
        <v>105</v>
      </c>
      <c r="D90" s="192"/>
      <c r="E90" s="192"/>
      <c r="F90" s="211" t="s">
        <v>442</v>
      </c>
      <c r="G90" s="210"/>
      <c r="H90" s="192" t="s">
        <v>464</v>
      </c>
      <c r="I90" s="192" t="s">
        <v>438</v>
      </c>
      <c r="J90" s="192">
        <v>255</v>
      </c>
      <c r="K90" s="203"/>
    </row>
    <row r="91" spans="2:11" ht="15" customHeight="1">
      <c r="B91" s="212"/>
      <c r="C91" s="192" t="s">
        <v>465</v>
      </c>
      <c r="D91" s="192"/>
      <c r="E91" s="192"/>
      <c r="F91" s="211" t="s">
        <v>436</v>
      </c>
      <c r="G91" s="210"/>
      <c r="H91" s="192" t="s">
        <v>466</v>
      </c>
      <c r="I91" s="192" t="s">
        <v>467</v>
      </c>
      <c r="J91" s="192"/>
      <c r="K91" s="203"/>
    </row>
    <row r="92" spans="2:11" ht="15" customHeight="1">
      <c r="B92" s="212"/>
      <c r="C92" s="192" t="s">
        <v>468</v>
      </c>
      <c r="D92" s="192"/>
      <c r="E92" s="192"/>
      <c r="F92" s="211" t="s">
        <v>436</v>
      </c>
      <c r="G92" s="210"/>
      <c r="H92" s="192" t="s">
        <v>469</v>
      </c>
      <c r="I92" s="192" t="s">
        <v>470</v>
      </c>
      <c r="J92" s="192"/>
      <c r="K92" s="203"/>
    </row>
    <row r="93" spans="2:11" ht="15" customHeight="1">
      <c r="B93" s="212"/>
      <c r="C93" s="192" t="s">
        <v>471</v>
      </c>
      <c r="D93" s="192"/>
      <c r="E93" s="192"/>
      <c r="F93" s="211" t="s">
        <v>436</v>
      </c>
      <c r="G93" s="210"/>
      <c r="H93" s="192" t="s">
        <v>471</v>
      </c>
      <c r="I93" s="192" t="s">
        <v>470</v>
      </c>
      <c r="J93" s="192"/>
      <c r="K93" s="203"/>
    </row>
    <row r="94" spans="2:11" ht="15" customHeight="1">
      <c r="B94" s="212"/>
      <c r="C94" s="192" t="s">
        <v>36</v>
      </c>
      <c r="D94" s="192"/>
      <c r="E94" s="192"/>
      <c r="F94" s="211" t="s">
        <v>436</v>
      </c>
      <c r="G94" s="210"/>
      <c r="H94" s="192" t="s">
        <v>472</v>
      </c>
      <c r="I94" s="192" t="s">
        <v>470</v>
      </c>
      <c r="J94" s="192"/>
      <c r="K94" s="203"/>
    </row>
    <row r="95" spans="2:11" ht="15" customHeight="1">
      <c r="B95" s="212"/>
      <c r="C95" s="192" t="s">
        <v>46</v>
      </c>
      <c r="D95" s="192"/>
      <c r="E95" s="192"/>
      <c r="F95" s="211" t="s">
        <v>436</v>
      </c>
      <c r="G95" s="210"/>
      <c r="H95" s="192" t="s">
        <v>473</v>
      </c>
      <c r="I95" s="192" t="s">
        <v>470</v>
      </c>
      <c r="J95" s="192"/>
      <c r="K95" s="203"/>
    </row>
    <row r="96" spans="2:11" ht="15" customHeight="1">
      <c r="B96" s="215"/>
      <c r="C96" s="216"/>
      <c r="D96" s="216"/>
      <c r="E96" s="216"/>
      <c r="F96" s="216"/>
      <c r="G96" s="216"/>
      <c r="H96" s="216"/>
      <c r="I96" s="216"/>
      <c r="J96" s="216"/>
      <c r="K96" s="217"/>
    </row>
    <row r="97" spans="2:11" ht="18.75" customHeight="1">
      <c r="B97" s="218"/>
      <c r="C97" s="219"/>
      <c r="D97" s="219"/>
      <c r="E97" s="219"/>
      <c r="F97" s="219"/>
      <c r="G97" s="219"/>
      <c r="H97" s="219"/>
      <c r="I97" s="219"/>
      <c r="J97" s="219"/>
      <c r="K97" s="218"/>
    </row>
    <row r="98" spans="2:11" ht="18.75" customHeight="1">
      <c r="B98" s="198"/>
      <c r="C98" s="198"/>
      <c r="D98" s="198"/>
      <c r="E98" s="198"/>
      <c r="F98" s="198"/>
      <c r="G98" s="198"/>
      <c r="H98" s="198"/>
      <c r="I98" s="198"/>
      <c r="J98" s="198"/>
      <c r="K98" s="198"/>
    </row>
    <row r="99" spans="2:11" ht="7.5" customHeight="1">
      <c r="B99" s="199"/>
      <c r="C99" s="200"/>
      <c r="D99" s="200"/>
      <c r="E99" s="200"/>
      <c r="F99" s="200"/>
      <c r="G99" s="200"/>
      <c r="H99" s="200"/>
      <c r="I99" s="200"/>
      <c r="J99" s="200"/>
      <c r="K99" s="201"/>
    </row>
    <row r="100" spans="2:11" ht="45" customHeight="1">
      <c r="B100" s="202"/>
      <c r="C100" s="301" t="s">
        <v>474</v>
      </c>
      <c r="D100" s="301"/>
      <c r="E100" s="301"/>
      <c r="F100" s="301"/>
      <c r="G100" s="301"/>
      <c r="H100" s="301"/>
      <c r="I100" s="301"/>
      <c r="J100" s="301"/>
      <c r="K100" s="203"/>
    </row>
    <row r="101" spans="2:11" ht="17.25" customHeight="1">
      <c r="B101" s="202"/>
      <c r="C101" s="204" t="s">
        <v>430</v>
      </c>
      <c r="D101" s="204"/>
      <c r="E101" s="204"/>
      <c r="F101" s="204" t="s">
        <v>431</v>
      </c>
      <c r="G101" s="205"/>
      <c r="H101" s="204" t="s">
        <v>100</v>
      </c>
      <c r="I101" s="204" t="s">
        <v>55</v>
      </c>
      <c r="J101" s="204" t="s">
        <v>432</v>
      </c>
      <c r="K101" s="203"/>
    </row>
    <row r="102" spans="2:11" ht="17.25" customHeight="1">
      <c r="B102" s="202"/>
      <c r="C102" s="206" t="s">
        <v>433</v>
      </c>
      <c r="D102" s="206"/>
      <c r="E102" s="206"/>
      <c r="F102" s="207" t="s">
        <v>434</v>
      </c>
      <c r="G102" s="208"/>
      <c r="H102" s="206"/>
      <c r="I102" s="206"/>
      <c r="J102" s="206" t="s">
        <v>435</v>
      </c>
      <c r="K102" s="203"/>
    </row>
    <row r="103" spans="2:11" ht="5.25" customHeight="1">
      <c r="B103" s="202"/>
      <c r="C103" s="204"/>
      <c r="D103" s="204"/>
      <c r="E103" s="204"/>
      <c r="F103" s="204"/>
      <c r="G103" s="220"/>
      <c r="H103" s="204"/>
      <c r="I103" s="204"/>
      <c r="J103" s="204"/>
      <c r="K103" s="203"/>
    </row>
    <row r="104" spans="2:11" ht="15" customHeight="1">
      <c r="B104" s="202"/>
      <c r="C104" s="192" t="s">
        <v>51</v>
      </c>
      <c r="D104" s="209"/>
      <c r="E104" s="209"/>
      <c r="F104" s="211" t="s">
        <v>436</v>
      </c>
      <c r="G104" s="220"/>
      <c r="H104" s="192" t="s">
        <v>475</v>
      </c>
      <c r="I104" s="192" t="s">
        <v>438</v>
      </c>
      <c r="J104" s="192">
        <v>20</v>
      </c>
      <c r="K104" s="203"/>
    </row>
    <row r="105" spans="2:11" ht="15" customHeight="1">
      <c r="B105" s="202"/>
      <c r="C105" s="192" t="s">
        <v>439</v>
      </c>
      <c r="D105" s="192"/>
      <c r="E105" s="192"/>
      <c r="F105" s="211" t="s">
        <v>436</v>
      </c>
      <c r="G105" s="192"/>
      <c r="H105" s="192" t="s">
        <v>475</v>
      </c>
      <c r="I105" s="192" t="s">
        <v>438</v>
      </c>
      <c r="J105" s="192">
        <v>120</v>
      </c>
      <c r="K105" s="203"/>
    </row>
    <row r="106" spans="2:11" ht="15" customHeight="1">
      <c r="B106" s="212"/>
      <c r="C106" s="192" t="s">
        <v>441</v>
      </c>
      <c r="D106" s="192"/>
      <c r="E106" s="192"/>
      <c r="F106" s="211" t="s">
        <v>442</v>
      </c>
      <c r="G106" s="192"/>
      <c r="H106" s="192" t="s">
        <v>475</v>
      </c>
      <c r="I106" s="192" t="s">
        <v>438</v>
      </c>
      <c r="J106" s="192">
        <v>50</v>
      </c>
      <c r="K106" s="203"/>
    </row>
    <row r="107" spans="2:11" ht="15" customHeight="1">
      <c r="B107" s="212"/>
      <c r="C107" s="192" t="s">
        <v>444</v>
      </c>
      <c r="D107" s="192"/>
      <c r="E107" s="192"/>
      <c r="F107" s="211" t="s">
        <v>436</v>
      </c>
      <c r="G107" s="192"/>
      <c r="H107" s="192" t="s">
        <v>475</v>
      </c>
      <c r="I107" s="192" t="s">
        <v>446</v>
      </c>
      <c r="J107" s="192"/>
      <c r="K107" s="203"/>
    </row>
    <row r="108" spans="2:11" ht="15" customHeight="1">
      <c r="B108" s="212"/>
      <c r="C108" s="192" t="s">
        <v>455</v>
      </c>
      <c r="D108" s="192"/>
      <c r="E108" s="192"/>
      <c r="F108" s="211" t="s">
        <v>442</v>
      </c>
      <c r="G108" s="192"/>
      <c r="H108" s="192" t="s">
        <v>475</v>
      </c>
      <c r="I108" s="192" t="s">
        <v>438</v>
      </c>
      <c r="J108" s="192">
        <v>50</v>
      </c>
      <c r="K108" s="203"/>
    </row>
    <row r="109" spans="2:11" ht="15" customHeight="1">
      <c r="B109" s="212"/>
      <c r="C109" s="192" t="s">
        <v>463</v>
      </c>
      <c r="D109" s="192"/>
      <c r="E109" s="192"/>
      <c r="F109" s="211" t="s">
        <v>442</v>
      </c>
      <c r="G109" s="192"/>
      <c r="H109" s="192" t="s">
        <v>475</v>
      </c>
      <c r="I109" s="192" t="s">
        <v>438</v>
      </c>
      <c r="J109" s="192">
        <v>50</v>
      </c>
      <c r="K109" s="203"/>
    </row>
    <row r="110" spans="2:11" ht="15" customHeight="1">
      <c r="B110" s="212"/>
      <c r="C110" s="192" t="s">
        <v>461</v>
      </c>
      <c r="D110" s="192"/>
      <c r="E110" s="192"/>
      <c r="F110" s="211" t="s">
        <v>442</v>
      </c>
      <c r="G110" s="192"/>
      <c r="H110" s="192" t="s">
        <v>475</v>
      </c>
      <c r="I110" s="192" t="s">
        <v>438</v>
      </c>
      <c r="J110" s="192">
        <v>50</v>
      </c>
      <c r="K110" s="203"/>
    </row>
    <row r="111" spans="2:11" ht="15" customHeight="1">
      <c r="B111" s="212"/>
      <c r="C111" s="192" t="s">
        <v>51</v>
      </c>
      <c r="D111" s="192"/>
      <c r="E111" s="192"/>
      <c r="F111" s="211" t="s">
        <v>436</v>
      </c>
      <c r="G111" s="192"/>
      <c r="H111" s="192" t="s">
        <v>476</v>
      </c>
      <c r="I111" s="192" t="s">
        <v>438</v>
      </c>
      <c r="J111" s="192">
        <v>20</v>
      </c>
      <c r="K111" s="203"/>
    </row>
    <row r="112" spans="2:11" ht="15" customHeight="1">
      <c r="B112" s="212"/>
      <c r="C112" s="192" t="s">
        <v>477</v>
      </c>
      <c r="D112" s="192"/>
      <c r="E112" s="192"/>
      <c r="F112" s="211" t="s">
        <v>436</v>
      </c>
      <c r="G112" s="192"/>
      <c r="H112" s="192" t="s">
        <v>478</v>
      </c>
      <c r="I112" s="192" t="s">
        <v>438</v>
      </c>
      <c r="J112" s="192">
        <v>120</v>
      </c>
      <c r="K112" s="203"/>
    </row>
    <row r="113" spans="2:11" ht="15" customHeight="1">
      <c r="B113" s="212"/>
      <c r="C113" s="192" t="s">
        <v>36</v>
      </c>
      <c r="D113" s="192"/>
      <c r="E113" s="192"/>
      <c r="F113" s="211" t="s">
        <v>436</v>
      </c>
      <c r="G113" s="192"/>
      <c r="H113" s="192" t="s">
        <v>479</v>
      </c>
      <c r="I113" s="192" t="s">
        <v>470</v>
      </c>
      <c r="J113" s="192"/>
      <c r="K113" s="203"/>
    </row>
    <row r="114" spans="2:11" ht="15" customHeight="1">
      <c r="B114" s="212"/>
      <c r="C114" s="192" t="s">
        <v>46</v>
      </c>
      <c r="D114" s="192"/>
      <c r="E114" s="192"/>
      <c r="F114" s="211" t="s">
        <v>436</v>
      </c>
      <c r="G114" s="192"/>
      <c r="H114" s="192" t="s">
        <v>480</v>
      </c>
      <c r="I114" s="192" t="s">
        <v>470</v>
      </c>
      <c r="J114" s="192"/>
      <c r="K114" s="203"/>
    </row>
    <row r="115" spans="2:11" ht="15" customHeight="1">
      <c r="B115" s="212"/>
      <c r="C115" s="192" t="s">
        <v>55</v>
      </c>
      <c r="D115" s="192"/>
      <c r="E115" s="192"/>
      <c r="F115" s="211" t="s">
        <v>436</v>
      </c>
      <c r="G115" s="192"/>
      <c r="H115" s="192" t="s">
        <v>481</v>
      </c>
      <c r="I115" s="192" t="s">
        <v>482</v>
      </c>
      <c r="J115" s="192"/>
      <c r="K115" s="203"/>
    </row>
    <row r="116" spans="2:11" ht="15" customHeight="1">
      <c r="B116" s="215"/>
      <c r="C116" s="221"/>
      <c r="D116" s="221"/>
      <c r="E116" s="221"/>
      <c r="F116" s="221"/>
      <c r="G116" s="221"/>
      <c r="H116" s="221"/>
      <c r="I116" s="221"/>
      <c r="J116" s="221"/>
      <c r="K116" s="217"/>
    </row>
    <row r="117" spans="2:11" ht="18.75" customHeight="1">
      <c r="B117" s="222"/>
      <c r="C117" s="188"/>
      <c r="D117" s="188"/>
      <c r="E117" s="188"/>
      <c r="F117" s="223"/>
      <c r="G117" s="188"/>
      <c r="H117" s="188"/>
      <c r="I117" s="188"/>
      <c r="J117" s="188"/>
      <c r="K117" s="222"/>
    </row>
    <row r="118" spans="2:11" ht="18.75" customHeight="1"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</row>
    <row r="119" spans="2:11" ht="7.5" customHeight="1">
      <c r="B119" s="224"/>
      <c r="C119" s="225"/>
      <c r="D119" s="225"/>
      <c r="E119" s="225"/>
      <c r="F119" s="225"/>
      <c r="G119" s="225"/>
      <c r="H119" s="225"/>
      <c r="I119" s="225"/>
      <c r="J119" s="225"/>
      <c r="K119" s="226"/>
    </row>
    <row r="120" spans="2:11" ht="45" customHeight="1">
      <c r="B120" s="227"/>
      <c r="C120" s="297" t="s">
        <v>483</v>
      </c>
      <c r="D120" s="297"/>
      <c r="E120" s="297"/>
      <c r="F120" s="297"/>
      <c r="G120" s="297"/>
      <c r="H120" s="297"/>
      <c r="I120" s="297"/>
      <c r="J120" s="297"/>
      <c r="K120" s="228"/>
    </row>
    <row r="121" spans="2:11" ht="17.25" customHeight="1">
      <c r="B121" s="229"/>
      <c r="C121" s="204" t="s">
        <v>430</v>
      </c>
      <c r="D121" s="204"/>
      <c r="E121" s="204"/>
      <c r="F121" s="204" t="s">
        <v>431</v>
      </c>
      <c r="G121" s="205"/>
      <c r="H121" s="204" t="s">
        <v>100</v>
      </c>
      <c r="I121" s="204" t="s">
        <v>55</v>
      </c>
      <c r="J121" s="204" t="s">
        <v>432</v>
      </c>
      <c r="K121" s="230"/>
    </row>
    <row r="122" spans="2:11" ht="17.25" customHeight="1">
      <c r="B122" s="229"/>
      <c r="C122" s="206" t="s">
        <v>433</v>
      </c>
      <c r="D122" s="206"/>
      <c r="E122" s="206"/>
      <c r="F122" s="207" t="s">
        <v>434</v>
      </c>
      <c r="G122" s="208"/>
      <c r="H122" s="206"/>
      <c r="I122" s="206"/>
      <c r="J122" s="206" t="s">
        <v>435</v>
      </c>
      <c r="K122" s="230"/>
    </row>
    <row r="123" spans="2:11" ht="5.25" customHeight="1">
      <c r="B123" s="231"/>
      <c r="C123" s="209"/>
      <c r="D123" s="209"/>
      <c r="E123" s="209"/>
      <c r="F123" s="209"/>
      <c r="G123" s="192"/>
      <c r="H123" s="209"/>
      <c r="I123" s="209"/>
      <c r="J123" s="209"/>
      <c r="K123" s="232"/>
    </row>
    <row r="124" spans="2:11" ht="15" customHeight="1">
      <c r="B124" s="231"/>
      <c r="C124" s="192" t="s">
        <v>439</v>
      </c>
      <c r="D124" s="209"/>
      <c r="E124" s="209"/>
      <c r="F124" s="211" t="s">
        <v>436</v>
      </c>
      <c r="G124" s="192"/>
      <c r="H124" s="192" t="s">
        <v>475</v>
      </c>
      <c r="I124" s="192" t="s">
        <v>438</v>
      </c>
      <c r="J124" s="192">
        <v>120</v>
      </c>
      <c r="K124" s="233"/>
    </row>
    <row r="125" spans="2:11" ht="15" customHeight="1">
      <c r="B125" s="231"/>
      <c r="C125" s="192" t="s">
        <v>484</v>
      </c>
      <c r="D125" s="192"/>
      <c r="E125" s="192"/>
      <c r="F125" s="211" t="s">
        <v>436</v>
      </c>
      <c r="G125" s="192"/>
      <c r="H125" s="192" t="s">
        <v>485</v>
      </c>
      <c r="I125" s="192" t="s">
        <v>438</v>
      </c>
      <c r="J125" s="192" t="s">
        <v>486</v>
      </c>
      <c r="K125" s="233"/>
    </row>
    <row r="126" spans="2:11" ht="15" customHeight="1">
      <c r="B126" s="231"/>
      <c r="C126" s="192" t="s">
        <v>385</v>
      </c>
      <c r="D126" s="192"/>
      <c r="E126" s="192"/>
      <c r="F126" s="211" t="s">
        <v>436</v>
      </c>
      <c r="G126" s="192"/>
      <c r="H126" s="192" t="s">
        <v>487</v>
      </c>
      <c r="I126" s="192" t="s">
        <v>438</v>
      </c>
      <c r="J126" s="192" t="s">
        <v>486</v>
      </c>
      <c r="K126" s="233"/>
    </row>
    <row r="127" spans="2:11" ht="15" customHeight="1">
      <c r="B127" s="231"/>
      <c r="C127" s="192" t="s">
        <v>447</v>
      </c>
      <c r="D127" s="192"/>
      <c r="E127" s="192"/>
      <c r="F127" s="211" t="s">
        <v>442</v>
      </c>
      <c r="G127" s="192"/>
      <c r="H127" s="192" t="s">
        <v>448</v>
      </c>
      <c r="I127" s="192" t="s">
        <v>438</v>
      </c>
      <c r="J127" s="192">
        <v>15</v>
      </c>
      <c r="K127" s="233"/>
    </row>
    <row r="128" spans="2:11" ht="15" customHeight="1">
      <c r="B128" s="231"/>
      <c r="C128" s="213" t="s">
        <v>449</v>
      </c>
      <c r="D128" s="213"/>
      <c r="E128" s="213"/>
      <c r="F128" s="214" t="s">
        <v>442</v>
      </c>
      <c r="G128" s="213"/>
      <c r="H128" s="213" t="s">
        <v>450</v>
      </c>
      <c r="I128" s="213" t="s">
        <v>438</v>
      </c>
      <c r="J128" s="213">
        <v>15</v>
      </c>
      <c r="K128" s="233"/>
    </row>
    <row r="129" spans="2:11" ht="15" customHeight="1">
      <c r="B129" s="231"/>
      <c r="C129" s="213" t="s">
        <v>451</v>
      </c>
      <c r="D129" s="213"/>
      <c r="E129" s="213"/>
      <c r="F129" s="214" t="s">
        <v>442</v>
      </c>
      <c r="G129" s="213"/>
      <c r="H129" s="213" t="s">
        <v>452</v>
      </c>
      <c r="I129" s="213" t="s">
        <v>438</v>
      </c>
      <c r="J129" s="213">
        <v>20</v>
      </c>
      <c r="K129" s="233"/>
    </row>
    <row r="130" spans="2:11" ht="15" customHeight="1">
      <c r="B130" s="231"/>
      <c r="C130" s="213" t="s">
        <v>453</v>
      </c>
      <c r="D130" s="213"/>
      <c r="E130" s="213"/>
      <c r="F130" s="214" t="s">
        <v>442</v>
      </c>
      <c r="G130" s="213"/>
      <c r="H130" s="213" t="s">
        <v>454</v>
      </c>
      <c r="I130" s="213" t="s">
        <v>438</v>
      </c>
      <c r="J130" s="213">
        <v>20</v>
      </c>
      <c r="K130" s="233"/>
    </row>
    <row r="131" spans="2:11" ht="15" customHeight="1">
      <c r="B131" s="231"/>
      <c r="C131" s="192" t="s">
        <v>441</v>
      </c>
      <c r="D131" s="192"/>
      <c r="E131" s="192"/>
      <c r="F131" s="211" t="s">
        <v>442</v>
      </c>
      <c r="G131" s="192"/>
      <c r="H131" s="192" t="s">
        <v>475</v>
      </c>
      <c r="I131" s="192" t="s">
        <v>438</v>
      </c>
      <c r="J131" s="192">
        <v>50</v>
      </c>
      <c r="K131" s="233"/>
    </row>
    <row r="132" spans="2:11" ht="15" customHeight="1">
      <c r="B132" s="231"/>
      <c r="C132" s="192" t="s">
        <v>455</v>
      </c>
      <c r="D132" s="192"/>
      <c r="E132" s="192"/>
      <c r="F132" s="211" t="s">
        <v>442</v>
      </c>
      <c r="G132" s="192"/>
      <c r="H132" s="192" t="s">
        <v>475</v>
      </c>
      <c r="I132" s="192" t="s">
        <v>438</v>
      </c>
      <c r="J132" s="192">
        <v>50</v>
      </c>
      <c r="K132" s="233"/>
    </row>
    <row r="133" spans="2:11" ht="15" customHeight="1">
      <c r="B133" s="231"/>
      <c r="C133" s="192" t="s">
        <v>461</v>
      </c>
      <c r="D133" s="192"/>
      <c r="E133" s="192"/>
      <c r="F133" s="211" t="s">
        <v>442</v>
      </c>
      <c r="G133" s="192"/>
      <c r="H133" s="192" t="s">
        <v>475</v>
      </c>
      <c r="I133" s="192" t="s">
        <v>438</v>
      </c>
      <c r="J133" s="192">
        <v>50</v>
      </c>
      <c r="K133" s="233"/>
    </row>
    <row r="134" spans="2:11" ht="15" customHeight="1">
      <c r="B134" s="231"/>
      <c r="C134" s="192" t="s">
        <v>463</v>
      </c>
      <c r="D134" s="192"/>
      <c r="E134" s="192"/>
      <c r="F134" s="211" t="s">
        <v>442</v>
      </c>
      <c r="G134" s="192"/>
      <c r="H134" s="192" t="s">
        <v>475</v>
      </c>
      <c r="I134" s="192" t="s">
        <v>438</v>
      </c>
      <c r="J134" s="192">
        <v>50</v>
      </c>
      <c r="K134" s="233"/>
    </row>
    <row r="135" spans="2:11" ht="15" customHeight="1">
      <c r="B135" s="231"/>
      <c r="C135" s="192" t="s">
        <v>105</v>
      </c>
      <c r="D135" s="192"/>
      <c r="E135" s="192"/>
      <c r="F135" s="211" t="s">
        <v>442</v>
      </c>
      <c r="G135" s="192"/>
      <c r="H135" s="192" t="s">
        <v>488</v>
      </c>
      <c r="I135" s="192" t="s">
        <v>438</v>
      </c>
      <c r="J135" s="192">
        <v>255</v>
      </c>
      <c r="K135" s="233"/>
    </row>
    <row r="136" spans="2:11" ht="15" customHeight="1">
      <c r="B136" s="231"/>
      <c r="C136" s="192" t="s">
        <v>465</v>
      </c>
      <c r="D136" s="192"/>
      <c r="E136" s="192"/>
      <c r="F136" s="211" t="s">
        <v>436</v>
      </c>
      <c r="G136" s="192"/>
      <c r="H136" s="192" t="s">
        <v>489</v>
      </c>
      <c r="I136" s="192" t="s">
        <v>467</v>
      </c>
      <c r="J136" s="192"/>
      <c r="K136" s="233"/>
    </row>
    <row r="137" spans="2:11" ht="15" customHeight="1">
      <c r="B137" s="231"/>
      <c r="C137" s="192" t="s">
        <v>468</v>
      </c>
      <c r="D137" s="192"/>
      <c r="E137" s="192"/>
      <c r="F137" s="211" t="s">
        <v>436</v>
      </c>
      <c r="G137" s="192"/>
      <c r="H137" s="192" t="s">
        <v>490</v>
      </c>
      <c r="I137" s="192" t="s">
        <v>470</v>
      </c>
      <c r="J137" s="192"/>
      <c r="K137" s="233"/>
    </row>
    <row r="138" spans="2:11" ht="15" customHeight="1">
      <c r="B138" s="231"/>
      <c r="C138" s="192" t="s">
        <v>471</v>
      </c>
      <c r="D138" s="192"/>
      <c r="E138" s="192"/>
      <c r="F138" s="211" t="s">
        <v>436</v>
      </c>
      <c r="G138" s="192"/>
      <c r="H138" s="192" t="s">
        <v>471</v>
      </c>
      <c r="I138" s="192" t="s">
        <v>470</v>
      </c>
      <c r="J138" s="192"/>
      <c r="K138" s="233"/>
    </row>
    <row r="139" spans="2:11" ht="15" customHeight="1">
      <c r="B139" s="231"/>
      <c r="C139" s="192" t="s">
        <v>36</v>
      </c>
      <c r="D139" s="192"/>
      <c r="E139" s="192"/>
      <c r="F139" s="211" t="s">
        <v>436</v>
      </c>
      <c r="G139" s="192"/>
      <c r="H139" s="192" t="s">
        <v>491</v>
      </c>
      <c r="I139" s="192" t="s">
        <v>470</v>
      </c>
      <c r="J139" s="192"/>
      <c r="K139" s="233"/>
    </row>
    <row r="140" spans="2:11" ht="15" customHeight="1">
      <c r="B140" s="231"/>
      <c r="C140" s="192" t="s">
        <v>492</v>
      </c>
      <c r="D140" s="192"/>
      <c r="E140" s="192"/>
      <c r="F140" s="211" t="s">
        <v>436</v>
      </c>
      <c r="G140" s="192"/>
      <c r="H140" s="192" t="s">
        <v>493</v>
      </c>
      <c r="I140" s="192" t="s">
        <v>470</v>
      </c>
      <c r="J140" s="192"/>
      <c r="K140" s="233"/>
    </row>
    <row r="141" spans="2:11" ht="15" customHeight="1">
      <c r="B141" s="234"/>
      <c r="C141" s="235"/>
      <c r="D141" s="235"/>
      <c r="E141" s="235"/>
      <c r="F141" s="235"/>
      <c r="G141" s="235"/>
      <c r="H141" s="235"/>
      <c r="I141" s="235"/>
      <c r="J141" s="235"/>
      <c r="K141" s="236"/>
    </row>
    <row r="142" spans="2:11" ht="18.75" customHeight="1">
      <c r="B142" s="188"/>
      <c r="C142" s="188"/>
      <c r="D142" s="188"/>
      <c r="E142" s="188"/>
      <c r="F142" s="223"/>
      <c r="G142" s="188"/>
      <c r="H142" s="188"/>
      <c r="I142" s="188"/>
      <c r="J142" s="188"/>
      <c r="K142" s="188"/>
    </row>
    <row r="143" spans="2:11" ht="18.75" customHeight="1">
      <c r="B143" s="198"/>
      <c r="C143" s="198"/>
      <c r="D143" s="198"/>
      <c r="E143" s="198"/>
      <c r="F143" s="198"/>
      <c r="G143" s="198"/>
      <c r="H143" s="198"/>
      <c r="I143" s="198"/>
      <c r="J143" s="198"/>
      <c r="K143" s="198"/>
    </row>
    <row r="144" spans="2:11" ht="7.5" customHeight="1">
      <c r="B144" s="199"/>
      <c r="C144" s="200"/>
      <c r="D144" s="200"/>
      <c r="E144" s="200"/>
      <c r="F144" s="200"/>
      <c r="G144" s="200"/>
      <c r="H144" s="200"/>
      <c r="I144" s="200"/>
      <c r="J144" s="200"/>
      <c r="K144" s="201"/>
    </row>
    <row r="145" spans="2:11" ht="45" customHeight="1">
      <c r="B145" s="202"/>
      <c r="C145" s="301" t="s">
        <v>494</v>
      </c>
      <c r="D145" s="301"/>
      <c r="E145" s="301"/>
      <c r="F145" s="301"/>
      <c r="G145" s="301"/>
      <c r="H145" s="301"/>
      <c r="I145" s="301"/>
      <c r="J145" s="301"/>
      <c r="K145" s="203"/>
    </row>
    <row r="146" spans="2:11" ht="17.25" customHeight="1">
      <c r="B146" s="202"/>
      <c r="C146" s="204" t="s">
        <v>430</v>
      </c>
      <c r="D146" s="204"/>
      <c r="E146" s="204"/>
      <c r="F146" s="204" t="s">
        <v>431</v>
      </c>
      <c r="G146" s="205"/>
      <c r="H146" s="204" t="s">
        <v>100</v>
      </c>
      <c r="I146" s="204" t="s">
        <v>55</v>
      </c>
      <c r="J146" s="204" t="s">
        <v>432</v>
      </c>
      <c r="K146" s="203"/>
    </row>
    <row r="147" spans="2:11" ht="17.25" customHeight="1">
      <c r="B147" s="202"/>
      <c r="C147" s="206" t="s">
        <v>433</v>
      </c>
      <c r="D147" s="206"/>
      <c r="E147" s="206"/>
      <c r="F147" s="207" t="s">
        <v>434</v>
      </c>
      <c r="G147" s="208"/>
      <c r="H147" s="206"/>
      <c r="I147" s="206"/>
      <c r="J147" s="206" t="s">
        <v>435</v>
      </c>
      <c r="K147" s="203"/>
    </row>
    <row r="148" spans="2:11" ht="5.25" customHeight="1">
      <c r="B148" s="212"/>
      <c r="C148" s="209"/>
      <c r="D148" s="209"/>
      <c r="E148" s="209"/>
      <c r="F148" s="209"/>
      <c r="G148" s="210"/>
      <c r="H148" s="209"/>
      <c r="I148" s="209"/>
      <c r="J148" s="209"/>
      <c r="K148" s="233"/>
    </row>
    <row r="149" spans="2:11" ht="15" customHeight="1">
      <c r="B149" s="212"/>
      <c r="C149" s="237" t="s">
        <v>439</v>
      </c>
      <c r="D149" s="192"/>
      <c r="E149" s="192"/>
      <c r="F149" s="238" t="s">
        <v>436</v>
      </c>
      <c r="G149" s="192"/>
      <c r="H149" s="237" t="s">
        <v>475</v>
      </c>
      <c r="I149" s="237" t="s">
        <v>438</v>
      </c>
      <c r="J149" s="237">
        <v>120</v>
      </c>
      <c r="K149" s="233"/>
    </row>
    <row r="150" spans="2:11" ht="15" customHeight="1">
      <c r="B150" s="212"/>
      <c r="C150" s="237" t="s">
        <v>484</v>
      </c>
      <c r="D150" s="192"/>
      <c r="E150" s="192"/>
      <c r="F150" s="238" t="s">
        <v>436</v>
      </c>
      <c r="G150" s="192"/>
      <c r="H150" s="237" t="s">
        <v>495</v>
      </c>
      <c r="I150" s="237" t="s">
        <v>438</v>
      </c>
      <c r="J150" s="237" t="s">
        <v>486</v>
      </c>
      <c r="K150" s="233"/>
    </row>
    <row r="151" spans="2:11" ht="15" customHeight="1">
      <c r="B151" s="212"/>
      <c r="C151" s="237" t="s">
        <v>385</v>
      </c>
      <c r="D151" s="192"/>
      <c r="E151" s="192"/>
      <c r="F151" s="238" t="s">
        <v>436</v>
      </c>
      <c r="G151" s="192"/>
      <c r="H151" s="237" t="s">
        <v>496</v>
      </c>
      <c r="I151" s="237" t="s">
        <v>438</v>
      </c>
      <c r="J151" s="237" t="s">
        <v>486</v>
      </c>
      <c r="K151" s="233"/>
    </row>
    <row r="152" spans="2:11" ht="15" customHeight="1">
      <c r="B152" s="212"/>
      <c r="C152" s="237" t="s">
        <v>441</v>
      </c>
      <c r="D152" s="192"/>
      <c r="E152" s="192"/>
      <c r="F152" s="238" t="s">
        <v>442</v>
      </c>
      <c r="G152" s="192"/>
      <c r="H152" s="237" t="s">
        <v>475</v>
      </c>
      <c r="I152" s="237" t="s">
        <v>438</v>
      </c>
      <c r="J152" s="237">
        <v>50</v>
      </c>
      <c r="K152" s="233"/>
    </row>
    <row r="153" spans="2:11" ht="15" customHeight="1">
      <c r="B153" s="212"/>
      <c r="C153" s="237" t="s">
        <v>444</v>
      </c>
      <c r="D153" s="192"/>
      <c r="E153" s="192"/>
      <c r="F153" s="238" t="s">
        <v>436</v>
      </c>
      <c r="G153" s="192"/>
      <c r="H153" s="237" t="s">
        <v>475</v>
      </c>
      <c r="I153" s="237" t="s">
        <v>446</v>
      </c>
      <c r="J153" s="237"/>
      <c r="K153" s="233"/>
    </row>
    <row r="154" spans="2:11" ht="15" customHeight="1">
      <c r="B154" s="212"/>
      <c r="C154" s="237" t="s">
        <v>455</v>
      </c>
      <c r="D154" s="192"/>
      <c r="E154" s="192"/>
      <c r="F154" s="238" t="s">
        <v>442</v>
      </c>
      <c r="G154" s="192"/>
      <c r="H154" s="237" t="s">
        <v>475</v>
      </c>
      <c r="I154" s="237" t="s">
        <v>438</v>
      </c>
      <c r="J154" s="237">
        <v>50</v>
      </c>
      <c r="K154" s="233"/>
    </row>
    <row r="155" spans="2:11" ht="15" customHeight="1">
      <c r="B155" s="212"/>
      <c r="C155" s="237" t="s">
        <v>463</v>
      </c>
      <c r="D155" s="192"/>
      <c r="E155" s="192"/>
      <c r="F155" s="238" t="s">
        <v>442</v>
      </c>
      <c r="G155" s="192"/>
      <c r="H155" s="237" t="s">
        <v>475</v>
      </c>
      <c r="I155" s="237" t="s">
        <v>438</v>
      </c>
      <c r="J155" s="237">
        <v>50</v>
      </c>
      <c r="K155" s="233"/>
    </row>
    <row r="156" spans="2:11" ht="15" customHeight="1">
      <c r="B156" s="212"/>
      <c r="C156" s="237" t="s">
        <v>461</v>
      </c>
      <c r="D156" s="192"/>
      <c r="E156" s="192"/>
      <c r="F156" s="238" t="s">
        <v>442</v>
      </c>
      <c r="G156" s="192"/>
      <c r="H156" s="237" t="s">
        <v>475</v>
      </c>
      <c r="I156" s="237" t="s">
        <v>438</v>
      </c>
      <c r="J156" s="237">
        <v>50</v>
      </c>
      <c r="K156" s="233"/>
    </row>
    <row r="157" spans="2:11" ht="15" customHeight="1">
      <c r="B157" s="212"/>
      <c r="C157" s="237" t="s">
        <v>93</v>
      </c>
      <c r="D157" s="192"/>
      <c r="E157" s="192"/>
      <c r="F157" s="238" t="s">
        <v>436</v>
      </c>
      <c r="G157" s="192"/>
      <c r="H157" s="237" t="s">
        <v>497</v>
      </c>
      <c r="I157" s="237" t="s">
        <v>438</v>
      </c>
      <c r="J157" s="237" t="s">
        <v>498</v>
      </c>
      <c r="K157" s="233"/>
    </row>
    <row r="158" spans="2:11" ht="15" customHeight="1">
      <c r="B158" s="212"/>
      <c r="C158" s="237" t="s">
        <v>499</v>
      </c>
      <c r="D158" s="192"/>
      <c r="E158" s="192"/>
      <c r="F158" s="238" t="s">
        <v>436</v>
      </c>
      <c r="G158" s="192"/>
      <c r="H158" s="237" t="s">
        <v>500</v>
      </c>
      <c r="I158" s="237" t="s">
        <v>470</v>
      </c>
      <c r="J158" s="237"/>
      <c r="K158" s="233"/>
    </row>
    <row r="159" spans="2:11" ht="15" customHeight="1">
      <c r="B159" s="239"/>
      <c r="C159" s="221"/>
      <c r="D159" s="221"/>
      <c r="E159" s="221"/>
      <c r="F159" s="221"/>
      <c r="G159" s="221"/>
      <c r="H159" s="221"/>
      <c r="I159" s="221"/>
      <c r="J159" s="221"/>
      <c r="K159" s="240"/>
    </row>
    <row r="160" spans="2:11" ht="18.75" customHeight="1">
      <c r="B160" s="188"/>
      <c r="C160" s="192"/>
      <c r="D160" s="192"/>
      <c r="E160" s="192"/>
      <c r="F160" s="211"/>
      <c r="G160" s="192"/>
      <c r="H160" s="192"/>
      <c r="I160" s="192"/>
      <c r="J160" s="192"/>
      <c r="K160" s="188"/>
    </row>
    <row r="161" spans="2:11" ht="18.75" customHeight="1">
      <c r="B161" s="198"/>
      <c r="C161" s="198"/>
      <c r="D161" s="198"/>
      <c r="E161" s="198"/>
      <c r="F161" s="198"/>
      <c r="G161" s="198"/>
      <c r="H161" s="198"/>
      <c r="I161" s="198"/>
      <c r="J161" s="198"/>
      <c r="K161" s="198"/>
    </row>
    <row r="162" spans="2:11" ht="7.5" customHeight="1">
      <c r="B162" s="180"/>
      <c r="C162" s="181"/>
      <c r="D162" s="181"/>
      <c r="E162" s="181"/>
      <c r="F162" s="181"/>
      <c r="G162" s="181"/>
      <c r="H162" s="181"/>
      <c r="I162" s="181"/>
      <c r="J162" s="181"/>
      <c r="K162" s="182"/>
    </row>
    <row r="163" spans="2:11" ht="45" customHeight="1">
      <c r="B163" s="183"/>
      <c r="C163" s="297" t="s">
        <v>501</v>
      </c>
      <c r="D163" s="297"/>
      <c r="E163" s="297"/>
      <c r="F163" s="297"/>
      <c r="G163" s="297"/>
      <c r="H163" s="297"/>
      <c r="I163" s="297"/>
      <c r="J163" s="297"/>
      <c r="K163" s="184"/>
    </row>
    <row r="164" spans="2:11" ht="17.25" customHeight="1">
      <c r="B164" s="183"/>
      <c r="C164" s="204" t="s">
        <v>430</v>
      </c>
      <c r="D164" s="204"/>
      <c r="E164" s="204"/>
      <c r="F164" s="204" t="s">
        <v>431</v>
      </c>
      <c r="G164" s="241"/>
      <c r="H164" s="242" t="s">
        <v>100</v>
      </c>
      <c r="I164" s="242" t="s">
        <v>55</v>
      </c>
      <c r="J164" s="204" t="s">
        <v>432</v>
      </c>
      <c r="K164" s="184"/>
    </row>
    <row r="165" spans="2:11" ht="17.25" customHeight="1">
      <c r="B165" s="185"/>
      <c r="C165" s="206" t="s">
        <v>433</v>
      </c>
      <c r="D165" s="206"/>
      <c r="E165" s="206"/>
      <c r="F165" s="207" t="s">
        <v>434</v>
      </c>
      <c r="G165" s="243"/>
      <c r="H165" s="244"/>
      <c r="I165" s="244"/>
      <c r="J165" s="206" t="s">
        <v>435</v>
      </c>
      <c r="K165" s="186"/>
    </row>
    <row r="166" spans="2:11" ht="5.25" customHeight="1">
      <c r="B166" s="212"/>
      <c r="C166" s="209"/>
      <c r="D166" s="209"/>
      <c r="E166" s="209"/>
      <c r="F166" s="209"/>
      <c r="G166" s="210"/>
      <c r="H166" s="209"/>
      <c r="I166" s="209"/>
      <c r="J166" s="209"/>
      <c r="K166" s="233"/>
    </row>
    <row r="167" spans="2:11" ht="15" customHeight="1">
      <c r="B167" s="212"/>
      <c r="C167" s="192" t="s">
        <v>439</v>
      </c>
      <c r="D167" s="192"/>
      <c r="E167" s="192"/>
      <c r="F167" s="211" t="s">
        <v>436</v>
      </c>
      <c r="G167" s="192"/>
      <c r="H167" s="192" t="s">
        <v>475</v>
      </c>
      <c r="I167" s="192" t="s">
        <v>438</v>
      </c>
      <c r="J167" s="192">
        <v>120</v>
      </c>
      <c r="K167" s="233"/>
    </row>
    <row r="168" spans="2:11" ht="15" customHeight="1">
      <c r="B168" s="212"/>
      <c r="C168" s="192" t="s">
        <v>484</v>
      </c>
      <c r="D168" s="192"/>
      <c r="E168" s="192"/>
      <c r="F168" s="211" t="s">
        <v>436</v>
      </c>
      <c r="G168" s="192"/>
      <c r="H168" s="192" t="s">
        <v>485</v>
      </c>
      <c r="I168" s="192" t="s">
        <v>438</v>
      </c>
      <c r="J168" s="192" t="s">
        <v>486</v>
      </c>
      <c r="K168" s="233"/>
    </row>
    <row r="169" spans="2:11" ht="15" customHeight="1">
      <c r="B169" s="212"/>
      <c r="C169" s="192" t="s">
        <v>385</v>
      </c>
      <c r="D169" s="192"/>
      <c r="E169" s="192"/>
      <c r="F169" s="211" t="s">
        <v>436</v>
      </c>
      <c r="G169" s="192"/>
      <c r="H169" s="192" t="s">
        <v>502</v>
      </c>
      <c r="I169" s="192" t="s">
        <v>438</v>
      </c>
      <c r="J169" s="192" t="s">
        <v>486</v>
      </c>
      <c r="K169" s="233"/>
    </row>
    <row r="170" spans="2:11" ht="15" customHeight="1">
      <c r="B170" s="212"/>
      <c r="C170" s="192" t="s">
        <v>441</v>
      </c>
      <c r="D170" s="192"/>
      <c r="E170" s="192"/>
      <c r="F170" s="211" t="s">
        <v>442</v>
      </c>
      <c r="G170" s="192"/>
      <c r="H170" s="192" t="s">
        <v>502</v>
      </c>
      <c r="I170" s="192" t="s">
        <v>438</v>
      </c>
      <c r="J170" s="192">
        <v>50</v>
      </c>
      <c r="K170" s="233"/>
    </row>
    <row r="171" spans="2:11" ht="15" customHeight="1">
      <c r="B171" s="212"/>
      <c r="C171" s="192" t="s">
        <v>444</v>
      </c>
      <c r="D171" s="192"/>
      <c r="E171" s="192"/>
      <c r="F171" s="211" t="s">
        <v>436</v>
      </c>
      <c r="G171" s="192"/>
      <c r="H171" s="192" t="s">
        <v>502</v>
      </c>
      <c r="I171" s="192" t="s">
        <v>446</v>
      </c>
      <c r="J171" s="192"/>
      <c r="K171" s="233"/>
    </row>
    <row r="172" spans="2:11" ht="15" customHeight="1">
      <c r="B172" s="212"/>
      <c r="C172" s="192" t="s">
        <v>455</v>
      </c>
      <c r="D172" s="192"/>
      <c r="E172" s="192"/>
      <c r="F172" s="211" t="s">
        <v>442</v>
      </c>
      <c r="G172" s="192"/>
      <c r="H172" s="192" t="s">
        <v>502</v>
      </c>
      <c r="I172" s="192" t="s">
        <v>438</v>
      </c>
      <c r="J172" s="192">
        <v>50</v>
      </c>
      <c r="K172" s="233"/>
    </row>
    <row r="173" spans="2:11" ht="15" customHeight="1">
      <c r="B173" s="212"/>
      <c r="C173" s="192" t="s">
        <v>463</v>
      </c>
      <c r="D173" s="192"/>
      <c r="E173" s="192"/>
      <c r="F173" s="211" t="s">
        <v>442</v>
      </c>
      <c r="G173" s="192"/>
      <c r="H173" s="192" t="s">
        <v>502</v>
      </c>
      <c r="I173" s="192" t="s">
        <v>438</v>
      </c>
      <c r="J173" s="192">
        <v>50</v>
      </c>
      <c r="K173" s="233"/>
    </row>
    <row r="174" spans="2:11" ht="15" customHeight="1">
      <c r="B174" s="212"/>
      <c r="C174" s="192" t="s">
        <v>461</v>
      </c>
      <c r="D174" s="192"/>
      <c r="E174" s="192"/>
      <c r="F174" s="211" t="s">
        <v>442</v>
      </c>
      <c r="G174" s="192"/>
      <c r="H174" s="192" t="s">
        <v>502</v>
      </c>
      <c r="I174" s="192" t="s">
        <v>438</v>
      </c>
      <c r="J174" s="192">
        <v>50</v>
      </c>
      <c r="K174" s="233"/>
    </row>
    <row r="175" spans="2:11" ht="15" customHeight="1">
      <c r="B175" s="212"/>
      <c r="C175" s="192" t="s">
        <v>99</v>
      </c>
      <c r="D175" s="192"/>
      <c r="E175" s="192"/>
      <c r="F175" s="211" t="s">
        <v>436</v>
      </c>
      <c r="G175" s="192"/>
      <c r="H175" s="192" t="s">
        <v>503</v>
      </c>
      <c r="I175" s="192" t="s">
        <v>504</v>
      </c>
      <c r="J175" s="192"/>
      <c r="K175" s="233"/>
    </row>
    <row r="176" spans="2:11" ht="15" customHeight="1">
      <c r="B176" s="212"/>
      <c r="C176" s="192" t="s">
        <v>55</v>
      </c>
      <c r="D176" s="192"/>
      <c r="E176" s="192"/>
      <c r="F176" s="211" t="s">
        <v>436</v>
      </c>
      <c r="G176" s="192"/>
      <c r="H176" s="192" t="s">
        <v>505</v>
      </c>
      <c r="I176" s="192" t="s">
        <v>506</v>
      </c>
      <c r="J176" s="192">
        <v>1</v>
      </c>
      <c r="K176" s="233"/>
    </row>
    <row r="177" spans="2:11" ht="15" customHeight="1">
      <c r="B177" s="212"/>
      <c r="C177" s="192" t="s">
        <v>51</v>
      </c>
      <c r="D177" s="192"/>
      <c r="E177" s="192"/>
      <c r="F177" s="211" t="s">
        <v>436</v>
      </c>
      <c r="G177" s="192"/>
      <c r="H177" s="192" t="s">
        <v>507</v>
      </c>
      <c r="I177" s="192" t="s">
        <v>438</v>
      </c>
      <c r="J177" s="192">
        <v>20</v>
      </c>
      <c r="K177" s="233"/>
    </row>
    <row r="178" spans="2:11" ht="15" customHeight="1">
      <c r="B178" s="212"/>
      <c r="C178" s="192" t="s">
        <v>100</v>
      </c>
      <c r="D178" s="192"/>
      <c r="E178" s="192"/>
      <c r="F178" s="211" t="s">
        <v>436</v>
      </c>
      <c r="G178" s="192"/>
      <c r="H178" s="192" t="s">
        <v>508</v>
      </c>
      <c r="I178" s="192" t="s">
        <v>438</v>
      </c>
      <c r="J178" s="192">
        <v>255</v>
      </c>
      <c r="K178" s="233"/>
    </row>
    <row r="179" spans="2:11" ht="15" customHeight="1">
      <c r="B179" s="212"/>
      <c r="C179" s="192" t="s">
        <v>101</v>
      </c>
      <c r="D179" s="192"/>
      <c r="E179" s="192"/>
      <c r="F179" s="211" t="s">
        <v>436</v>
      </c>
      <c r="G179" s="192"/>
      <c r="H179" s="192" t="s">
        <v>401</v>
      </c>
      <c r="I179" s="192" t="s">
        <v>438</v>
      </c>
      <c r="J179" s="192">
        <v>10</v>
      </c>
      <c r="K179" s="233"/>
    </row>
    <row r="180" spans="2:11" ht="15" customHeight="1">
      <c r="B180" s="212"/>
      <c r="C180" s="192" t="s">
        <v>102</v>
      </c>
      <c r="D180" s="192"/>
      <c r="E180" s="192"/>
      <c r="F180" s="211" t="s">
        <v>436</v>
      </c>
      <c r="G180" s="192"/>
      <c r="H180" s="192" t="s">
        <v>509</v>
      </c>
      <c r="I180" s="192" t="s">
        <v>470</v>
      </c>
      <c r="J180" s="192"/>
      <c r="K180" s="233"/>
    </row>
    <row r="181" spans="2:11" ht="15" customHeight="1">
      <c r="B181" s="212"/>
      <c r="C181" s="192" t="s">
        <v>510</v>
      </c>
      <c r="D181" s="192"/>
      <c r="E181" s="192"/>
      <c r="F181" s="211" t="s">
        <v>436</v>
      </c>
      <c r="G181" s="192"/>
      <c r="H181" s="192" t="s">
        <v>511</v>
      </c>
      <c r="I181" s="192" t="s">
        <v>470</v>
      </c>
      <c r="J181" s="192"/>
      <c r="K181" s="233"/>
    </row>
    <row r="182" spans="2:11" ht="15" customHeight="1">
      <c r="B182" s="212"/>
      <c r="C182" s="192" t="s">
        <v>499</v>
      </c>
      <c r="D182" s="192"/>
      <c r="E182" s="192"/>
      <c r="F182" s="211" t="s">
        <v>436</v>
      </c>
      <c r="G182" s="192"/>
      <c r="H182" s="192" t="s">
        <v>512</v>
      </c>
      <c r="I182" s="192" t="s">
        <v>470</v>
      </c>
      <c r="J182" s="192"/>
      <c r="K182" s="233"/>
    </row>
    <row r="183" spans="2:11" ht="15" customHeight="1">
      <c r="B183" s="212"/>
      <c r="C183" s="192" t="s">
        <v>104</v>
      </c>
      <c r="D183" s="192"/>
      <c r="E183" s="192"/>
      <c r="F183" s="211" t="s">
        <v>442</v>
      </c>
      <c r="G183" s="192"/>
      <c r="H183" s="192" t="s">
        <v>513</v>
      </c>
      <c r="I183" s="192" t="s">
        <v>438</v>
      </c>
      <c r="J183" s="192">
        <v>50</v>
      </c>
      <c r="K183" s="233"/>
    </row>
    <row r="184" spans="2:11" ht="15" customHeight="1">
      <c r="B184" s="212"/>
      <c r="C184" s="192" t="s">
        <v>514</v>
      </c>
      <c r="D184" s="192"/>
      <c r="E184" s="192"/>
      <c r="F184" s="211" t="s">
        <v>442</v>
      </c>
      <c r="G184" s="192"/>
      <c r="H184" s="192" t="s">
        <v>515</v>
      </c>
      <c r="I184" s="192" t="s">
        <v>516</v>
      </c>
      <c r="J184" s="192"/>
      <c r="K184" s="233"/>
    </row>
    <row r="185" spans="2:11" ht="15" customHeight="1">
      <c r="B185" s="212"/>
      <c r="C185" s="192" t="s">
        <v>517</v>
      </c>
      <c r="D185" s="192"/>
      <c r="E185" s="192"/>
      <c r="F185" s="211" t="s">
        <v>442</v>
      </c>
      <c r="G185" s="192"/>
      <c r="H185" s="192" t="s">
        <v>518</v>
      </c>
      <c r="I185" s="192" t="s">
        <v>516</v>
      </c>
      <c r="J185" s="192"/>
      <c r="K185" s="233"/>
    </row>
    <row r="186" spans="2:11" ht="15" customHeight="1">
      <c r="B186" s="212"/>
      <c r="C186" s="192" t="s">
        <v>519</v>
      </c>
      <c r="D186" s="192"/>
      <c r="E186" s="192"/>
      <c r="F186" s="211" t="s">
        <v>442</v>
      </c>
      <c r="G186" s="192"/>
      <c r="H186" s="192" t="s">
        <v>520</v>
      </c>
      <c r="I186" s="192" t="s">
        <v>516</v>
      </c>
      <c r="J186" s="192"/>
      <c r="K186" s="233"/>
    </row>
    <row r="187" spans="2:11" ht="15" customHeight="1">
      <c r="B187" s="212"/>
      <c r="C187" s="245" t="s">
        <v>521</v>
      </c>
      <c r="D187" s="192"/>
      <c r="E187" s="192"/>
      <c r="F187" s="211" t="s">
        <v>442</v>
      </c>
      <c r="G187" s="192"/>
      <c r="H187" s="192" t="s">
        <v>522</v>
      </c>
      <c r="I187" s="192" t="s">
        <v>523</v>
      </c>
      <c r="J187" s="246" t="s">
        <v>524</v>
      </c>
      <c r="K187" s="233"/>
    </row>
    <row r="188" spans="2:11" ht="15" customHeight="1">
      <c r="B188" s="212"/>
      <c r="C188" s="197" t="s">
        <v>40</v>
      </c>
      <c r="D188" s="192"/>
      <c r="E188" s="192"/>
      <c r="F188" s="211" t="s">
        <v>436</v>
      </c>
      <c r="G188" s="192"/>
      <c r="H188" s="188" t="s">
        <v>525</v>
      </c>
      <c r="I188" s="192" t="s">
        <v>526</v>
      </c>
      <c r="J188" s="192"/>
      <c r="K188" s="233"/>
    </row>
    <row r="189" spans="2:11" ht="15" customHeight="1">
      <c r="B189" s="212"/>
      <c r="C189" s="197" t="s">
        <v>527</v>
      </c>
      <c r="D189" s="192"/>
      <c r="E189" s="192"/>
      <c r="F189" s="211" t="s">
        <v>436</v>
      </c>
      <c r="G189" s="192"/>
      <c r="H189" s="192" t="s">
        <v>528</v>
      </c>
      <c r="I189" s="192" t="s">
        <v>470</v>
      </c>
      <c r="J189" s="192"/>
      <c r="K189" s="233"/>
    </row>
    <row r="190" spans="2:11" ht="15" customHeight="1">
      <c r="B190" s="212"/>
      <c r="C190" s="197" t="s">
        <v>529</v>
      </c>
      <c r="D190" s="192"/>
      <c r="E190" s="192"/>
      <c r="F190" s="211" t="s">
        <v>436</v>
      </c>
      <c r="G190" s="192"/>
      <c r="H190" s="192" t="s">
        <v>530</v>
      </c>
      <c r="I190" s="192" t="s">
        <v>470</v>
      </c>
      <c r="J190" s="192"/>
      <c r="K190" s="233"/>
    </row>
    <row r="191" spans="2:11" ht="15" customHeight="1">
      <c r="B191" s="212"/>
      <c r="C191" s="197" t="s">
        <v>531</v>
      </c>
      <c r="D191" s="192"/>
      <c r="E191" s="192"/>
      <c r="F191" s="211" t="s">
        <v>442</v>
      </c>
      <c r="G191" s="192"/>
      <c r="H191" s="192" t="s">
        <v>532</v>
      </c>
      <c r="I191" s="192" t="s">
        <v>470</v>
      </c>
      <c r="J191" s="192"/>
      <c r="K191" s="233"/>
    </row>
    <row r="192" spans="2:11" ht="15" customHeight="1">
      <c r="B192" s="239"/>
      <c r="C192" s="247"/>
      <c r="D192" s="221"/>
      <c r="E192" s="221"/>
      <c r="F192" s="221"/>
      <c r="G192" s="221"/>
      <c r="H192" s="221"/>
      <c r="I192" s="221"/>
      <c r="J192" s="221"/>
      <c r="K192" s="240"/>
    </row>
    <row r="193" spans="2:11" ht="18.75" customHeight="1">
      <c r="B193" s="188"/>
      <c r="C193" s="192"/>
      <c r="D193" s="192"/>
      <c r="E193" s="192"/>
      <c r="F193" s="211"/>
      <c r="G193" s="192"/>
      <c r="H193" s="192"/>
      <c r="I193" s="192"/>
      <c r="J193" s="192"/>
      <c r="K193" s="188"/>
    </row>
    <row r="194" spans="2:11" ht="18.75" customHeight="1">
      <c r="B194" s="188"/>
      <c r="C194" s="192"/>
      <c r="D194" s="192"/>
      <c r="E194" s="192"/>
      <c r="F194" s="211"/>
      <c r="G194" s="192"/>
      <c r="H194" s="192"/>
      <c r="I194" s="192"/>
      <c r="J194" s="192"/>
      <c r="K194" s="188"/>
    </row>
    <row r="195" spans="2:11" ht="18.75" customHeight="1">
      <c r="B195" s="198"/>
      <c r="C195" s="198"/>
      <c r="D195" s="198"/>
      <c r="E195" s="198"/>
      <c r="F195" s="198"/>
      <c r="G195" s="198"/>
      <c r="H195" s="198"/>
      <c r="I195" s="198"/>
      <c r="J195" s="198"/>
      <c r="K195" s="198"/>
    </row>
    <row r="196" spans="2:11">
      <c r="B196" s="180"/>
      <c r="C196" s="181"/>
      <c r="D196" s="181"/>
      <c r="E196" s="181"/>
      <c r="F196" s="181"/>
      <c r="G196" s="181"/>
      <c r="H196" s="181"/>
      <c r="I196" s="181"/>
      <c r="J196" s="181"/>
      <c r="K196" s="182"/>
    </row>
    <row r="197" spans="2:11" ht="21">
      <c r="B197" s="183"/>
      <c r="C197" s="297" t="s">
        <v>533</v>
      </c>
      <c r="D197" s="297"/>
      <c r="E197" s="297"/>
      <c r="F197" s="297"/>
      <c r="G197" s="297"/>
      <c r="H197" s="297"/>
      <c r="I197" s="297"/>
      <c r="J197" s="297"/>
      <c r="K197" s="184"/>
    </row>
    <row r="198" spans="2:11" ht="25.5" customHeight="1">
      <c r="B198" s="183"/>
      <c r="C198" s="248" t="s">
        <v>534</v>
      </c>
      <c r="D198" s="248"/>
      <c r="E198" s="248"/>
      <c r="F198" s="248" t="s">
        <v>535</v>
      </c>
      <c r="G198" s="249"/>
      <c r="H198" s="302" t="s">
        <v>536</v>
      </c>
      <c r="I198" s="302"/>
      <c r="J198" s="302"/>
      <c r="K198" s="184"/>
    </row>
    <row r="199" spans="2:11" ht="5.25" customHeight="1">
      <c r="B199" s="212"/>
      <c r="C199" s="209"/>
      <c r="D199" s="209"/>
      <c r="E199" s="209"/>
      <c r="F199" s="209"/>
      <c r="G199" s="192"/>
      <c r="H199" s="209"/>
      <c r="I199" s="209"/>
      <c r="J199" s="209"/>
      <c r="K199" s="233"/>
    </row>
    <row r="200" spans="2:11" ht="15" customHeight="1">
      <c r="B200" s="212"/>
      <c r="C200" s="192" t="s">
        <v>526</v>
      </c>
      <c r="D200" s="192"/>
      <c r="E200" s="192"/>
      <c r="F200" s="211" t="s">
        <v>41</v>
      </c>
      <c r="G200" s="192"/>
      <c r="H200" s="299" t="s">
        <v>537</v>
      </c>
      <c r="I200" s="299"/>
      <c r="J200" s="299"/>
      <c r="K200" s="233"/>
    </row>
    <row r="201" spans="2:11" ht="15" customHeight="1">
      <c r="B201" s="212"/>
      <c r="C201" s="218"/>
      <c r="D201" s="192"/>
      <c r="E201" s="192"/>
      <c r="F201" s="211" t="s">
        <v>42</v>
      </c>
      <c r="G201" s="192"/>
      <c r="H201" s="299" t="s">
        <v>538</v>
      </c>
      <c r="I201" s="299"/>
      <c r="J201" s="299"/>
      <c r="K201" s="233"/>
    </row>
    <row r="202" spans="2:11" ht="15" customHeight="1">
      <c r="B202" s="212"/>
      <c r="C202" s="218"/>
      <c r="D202" s="192"/>
      <c r="E202" s="192"/>
      <c r="F202" s="211" t="s">
        <v>45</v>
      </c>
      <c r="G202" s="192"/>
      <c r="H202" s="299" t="s">
        <v>539</v>
      </c>
      <c r="I202" s="299"/>
      <c r="J202" s="299"/>
      <c r="K202" s="233"/>
    </row>
    <row r="203" spans="2:11" ht="15" customHeight="1">
      <c r="B203" s="212"/>
      <c r="C203" s="192"/>
      <c r="D203" s="192"/>
      <c r="E203" s="192"/>
      <c r="F203" s="211" t="s">
        <v>43</v>
      </c>
      <c r="G203" s="192"/>
      <c r="H203" s="299" t="s">
        <v>540</v>
      </c>
      <c r="I203" s="299"/>
      <c r="J203" s="299"/>
      <c r="K203" s="233"/>
    </row>
    <row r="204" spans="2:11" ht="15" customHeight="1">
      <c r="B204" s="212"/>
      <c r="C204" s="192"/>
      <c r="D204" s="192"/>
      <c r="E204" s="192"/>
      <c r="F204" s="211" t="s">
        <v>44</v>
      </c>
      <c r="G204" s="192"/>
      <c r="H204" s="299" t="s">
        <v>541</v>
      </c>
      <c r="I204" s="299"/>
      <c r="J204" s="299"/>
      <c r="K204" s="233"/>
    </row>
    <row r="205" spans="2:11" ht="15" customHeight="1">
      <c r="B205" s="212"/>
      <c r="C205" s="192"/>
      <c r="D205" s="192"/>
      <c r="E205" s="192"/>
      <c r="F205" s="211"/>
      <c r="G205" s="192"/>
      <c r="H205" s="192"/>
      <c r="I205" s="192"/>
      <c r="J205" s="192"/>
      <c r="K205" s="233"/>
    </row>
    <row r="206" spans="2:11" ht="15" customHeight="1">
      <c r="B206" s="212"/>
      <c r="C206" s="192" t="s">
        <v>482</v>
      </c>
      <c r="D206" s="192"/>
      <c r="E206" s="192"/>
      <c r="F206" s="211" t="s">
        <v>77</v>
      </c>
      <c r="G206" s="192"/>
      <c r="H206" s="299" t="s">
        <v>542</v>
      </c>
      <c r="I206" s="299"/>
      <c r="J206" s="299"/>
      <c r="K206" s="233"/>
    </row>
    <row r="207" spans="2:11" ht="15" customHeight="1">
      <c r="B207" s="212"/>
      <c r="C207" s="218"/>
      <c r="D207" s="192"/>
      <c r="E207" s="192"/>
      <c r="F207" s="211" t="s">
        <v>379</v>
      </c>
      <c r="G207" s="192"/>
      <c r="H207" s="299" t="s">
        <v>380</v>
      </c>
      <c r="I207" s="299"/>
      <c r="J207" s="299"/>
      <c r="K207" s="233"/>
    </row>
    <row r="208" spans="2:11" ht="15" customHeight="1">
      <c r="B208" s="212"/>
      <c r="C208" s="192"/>
      <c r="D208" s="192"/>
      <c r="E208" s="192"/>
      <c r="F208" s="211" t="s">
        <v>377</v>
      </c>
      <c r="G208" s="192"/>
      <c r="H208" s="299" t="s">
        <v>543</v>
      </c>
      <c r="I208" s="299"/>
      <c r="J208" s="299"/>
      <c r="K208" s="233"/>
    </row>
    <row r="209" spans="2:11" ht="15" customHeight="1">
      <c r="B209" s="250"/>
      <c r="C209" s="218"/>
      <c r="D209" s="218"/>
      <c r="E209" s="218"/>
      <c r="F209" s="211" t="s">
        <v>381</v>
      </c>
      <c r="G209" s="197"/>
      <c r="H209" s="303" t="s">
        <v>382</v>
      </c>
      <c r="I209" s="303"/>
      <c r="J209" s="303"/>
      <c r="K209" s="251"/>
    </row>
    <row r="210" spans="2:11" ht="15" customHeight="1">
      <c r="B210" s="250"/>
      <c r="C210" s="218"/>
      <c r="D210" s="218"/>
      <c r="E210" s="218"/>
      <c r="F210" s="211" t="s">
        <v>383</v>
      </c>
      <c r="G210" s="197"/>
      <c r="H210" s="303" t="s">
        <v>544</v>
      </c>
      <c r="I210" s="303"/>
      <c r="J210" s="303"/>
      <c r="K210" s="251"/>
    </row>
    <row r="211" spans="2:11" ht="15" customHeight="1">
      <c r="B211" s="250"/>
      <c r="C211" s="218"/>
      <c r="D211" s="218"/>
      <c r="E211" s="218"/>
      <c r="F211" s="252"/>
      <c r="G211" s="197"/>
      <c r="H211" s="253"/>
      <c r="I211" s="253"/>
      <c r="J211" s="253"/>
      <c r="K211" s="251"/>
    </row>
    <row r="212" spans="2:11" ht="15" customHeight="1">
      <c r="B212" s="250"/>
      <c r="C212" s="192" t="s">
        <v>506</v>
      </c>
      <c r="D212" s="218"/>
      <c r="E212" s="218"/>
      <c r="F212" s="211">
        <v>1</v>
      </c>
      <c r="G212" s="197"/>
      <c r="H212" s="303" t="s">
        <v>545</v>
      </c>
      <c r="I212" s="303"/>
      <c r="J212" s="303"/>
      <c r="K212" s="251"/>
    </row>
    <row r="213" spans="2:11" ht="15" customHeight="1">
      <c r="B213" s="250"/>
      <c r="C213" s="218"/>
      <c r="D213" s="218"/>
      <c r="E213" s="218"/>
      <c r="F213" s="211">
        <v>2</v>
      </c>
      <c r="G213" s="197"/>
      <c r="H213" s="303" t="s">
        <v>546</v>
      </c>
      <c r="I213" s="303"/>
      <c r="J213" s="303"/>
      <c r="K213" s="251"/>
    </row>
    <row r="214" spans="2:11" ht="15" customHeight="1">
      <c r="B214" s="250"/>
      <c r="C214" s="218"/>
      <c r="D214" s="218"/>
      <c r="E214" s="218"/>
      <c r="F214" s="211">
        <v>3</v>
      </c>
      <c r="G214" s="197"/>
      <c r="H214" s="303" t="s">
        <v>547</v>
      </c>
      <c r="I214" s="303"/>
      <c r="J214" s="303"/>
      <c r="K214" s="251"/>
    </row>
    <row r="215" spans="2:11" ht="15" customHeight="1">
      <c r="B215" s="250"/>
      <c r="C215" s="218"/>
      <c r="D215" s="218"/>
      <c r="E215" s="218"/>
      <c r="F215" s="211">
        <v>4</v>
      </c>
      <c r="G215" s="197"/>
      <c r="H215" s="303" t="s">
        <v>548</v>
      </c>
      <c r="I215" s="303"/>
      <c r="J215" s="303"/>
      <c r="K215" s="251"/>
    </row>
    <row r="216" spans="2:11" ht="12.75" customHeight="1">
      <c r="B216" s="254"/>
      <c r="C216" s="255"/>
      <c r="D216" s="255"/>
      <c r="E216" s="255"/>
      <c r="F216" s="255"/>
      <c r="G216" s="255"/>
      <c r="H216" s="255"/>
      <c r="I216" s="255"/>
      <c r="J216" s="255"/>
      <c r="K216" s="256"/>
    </row>
  </sheetData>
  <sheetProtection algorithmName="SHA-512" hashValue="yppYnhkuW3QEyM58XmrgMh8nMPlNjE3rnm6vbk8+I3+i+i9BOpLKZNuYksAx531ILTtYi+n7hNbQg7G3y5HWwQ==" saltValue="wqu3i1X+O/Im2p/3PnHCOg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Nábytek</vt:lpstr>
      <vt:lpstr>02 - Atypický nábytek</vt:lpstr>
      <vt:lpstr>Pokyny pro vyplnění</vt:lpstr>
      <vt:lpstr>'01 - Nábytek'!Názvy_tisku</vt:lpstr>
      <vt:lpstr>'02 - Atypický nábytek'!Názvy_tisku</vt:lpstr>
      <vt:lpstr>'Rekapitulace stavby'!Názvy_tisku</vt:lpstr>
      <vt:lpstr>'01 - Nábytek'!Oblast_tisku</vt:lpstr>
      <vt:lpstr>'02 - Atypický nábytek'!Oblast_tisku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Admin-PC\Admin</dc:creator>
  <cp:lastModifiedBy>Eva Hájková</cp:lastModifiedBy>
  <dcterms:created xsi:type="dcterms:W3CDTF">2019-04-04T18:55:21Z</dcterms:created>
  <dcterms:modified xsi:type="dcterms:W3CDTF">2019-08-12T12:28:57Z</dcterms:modified>
</cp:coreProperties>
</file>