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:\_práce\rychlovky\1702 RD Kostelec - AR\190404 Úprava rozpočtu nábytek rev02 - přesun položek\"/>
    </mc:Choice>
  </mc:AlternateContent>
  <xr:revisionPtr revIDLastSave="0" documentId="13_ncr:1_{767052FE-74C8-4661-AA0C-DF47FAB3EA33}" xr6:coauthVersionLast="43" xr6:coauthVersionMax="43" xr10:uidLastSave="{00000000-0000-0000-0000-000000000000}"/>
  <bookViews>
    <workbookView xWindow="28800" yWindow="3225" windowWidth="21600" windowHeight="11400" xr2:uid="{00000000-000D-0000-FFFF-FFFF00000000}"/>
  </bookViews>
  <sheets>
    <sheet name="Rekapitulace stavby" sheetId="1" r:id="rId1"/>
    <sheet name="01 - Vybavení" sheetId="2" r:id="rId2"/>
    <sheet name="Pokyny pro vyplnění" sheetId="3" r:id="rId3"/>
  </sheets>
  <definedNames>
    <definedName name="_xlnm._FilterDatabase" localSheetId="1" hidden="1">'01 - Vybavení'!$C$77:$K$106</definedName>
    <definedName name="_xlnm.Print_Titles" localSheetId="1">'01 - Vybavení'!$77:$77</definedName>
    <definedName name="_xlnm.Print_Titles" localSheetId="0">'Rekapitulace stavby'!$49:$49</definedName>
    <definedName name="_xlnm.Print_Area" localSheetId="1">'01 - Vybavení'!$C$4:$J$36,'01 - Vybavení'!$C$42:$J$59,'01 - Vybavení'!$C$65:$K$106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52" i="1" l="1"/>
  <c r="AX52" i="1"/>
  <c r="BI104" i="2"/>
  <c r="BH104" i="2"/>
  <c r="BG104" i="2"/>
  <c r="BF104" i="2"/>
  <c r="BE104" i="2"/>
  <c r="T104" i="2"/>
  <c r="R104" i="2"/>
  <c r="P104" i="2"/>
  <c r="BK104" i="2"/>
  <c r="J104" i="2"/>
  <c r="BI101" i="2"/>
  <c r="BH101" i="2"/>
  <c r="BG101" i="2"/>
  <c r="BF101" i="2"/>
  <c r="BE101" i="2"/>
  <c r="T101" i="2"/>
  <c r="T100" i="2" s="1"/>
  <c r="R101" i="2"/>
  <c r="R100" i="2" s="1"/>
  <c r="P101" i="2"/>
  <c r="P100" i="2" s="1"/>
  <c r="BK101" i="2"/>
  <c r="BK100" i="2" s="1"/>
  <c r="J100" i="2" s="1"/>
  <c r="J58" i="2" s="1"/>
  <c r="J101" i="2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P92" i="2"/>
  <c r="BK92" i="2"/>
  <c r="J92" i="2"/>
  <c r="BE92" i="2" s="1"/>
  <c r="BI88" i="2"/>
  <c r="BH88" i="2"/>
  <c r="BG88" i="2"/>
  <c r="BF88" i="2"/>
  <c r="T88" i="2"/>
  <c r="R88" i="2"/>
  <c r="P88" i="2"/>
  <c r="BK88" i="2"/>
  <c r="J88" i="2"/>
  <c r="BE88" i="2" s="1"/>
  <c r="BI84" i="2"/>
  <c r="BH84" i="2"/>
  <c r="BG84" i="2"/>
  <c r="BF84" i="2"/>
  <c r="T84" i="2"/>
  <c r="R84" i="2"/>
  <c r="P84" i="2"/>
  <c r="BK84" i="2"/>
  <c r="J84" i="2"/>
  <c r="BE84" i="2" s="1"/>
  <c r="BI80" i="2"/>
  <c r="F34" i="2" s="1"/>
  <c r="BD52" i="1" s="1"/>
  <c r="BD51" i="1" s="1"/>
  <c r="W30" i="1" s="1"/>
  <c r="BH80" i="2"/>
  <c r="F33" i="2" s="1"/>
  <c r="BC52" i="1" s="1"/>
  <c r="BC51" i="1" s="1"/>
  <c r="BG80" i="2"/>
  <c r="F32" i="2" s="1"/>
  <c r="BB52" i="1" s="1"/>
  <c r="BB51" i="1" s="1"/>
  <c r="BF80" i="2"/>
  <c r="F31" i="2" s="1"/>
  <c r="BA52" i="1" s="1"/>
  <c r="BA51" i="1" s="1"/>
  <c r="BE80" i="2"/>
  <c r="T80" i="2"/>
  <c r="T79" i="2" s="1"/>
  <c r="T78" i="2" s="1"/>
  <c r="R80" i="2"/>
  <c r="R79" i="2" s="1"/>
  <c r="R78" i="2" s="1"/>
  <c r="P80" i="2"/>
  <c r="P79" i="2" s="1"/>
  <c r="BK80" i="2"/>
  <c r="BK79" i="2" s="1"/>
  <c r="J80" i="2"/>
  <c r="F75" i="2"/>
  <c r="F72" i="2"/>
  <c r="E70" i="2"/>
  <c r="F49" i="2"/>
  <c r="E47" i="2"/>
  <c r="J21" i="2"/>
  <c r="E21" i="2"/>
  <c r="J74" i="2" s="1"/>
  <c r="J20" i="2"/>
  <c r="J18" i="2"/>
  <c r="E18" i="2"/>
  <c r="F52" i="2" s="1"/>
  <c r="J17" i="2"/>
  <c r="J15" i="2"/>
  <c r="E15" i="2"/>
  <c r="F51" i="2" s="1"/>
  <c r="J14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79" i="2" l="1"/>
  <c r="J57" i="2" s="1"/>
  <c r="BK78" i="2"/>
  <c r="J78" i="2" s="1"/>
  <c r="AW51" i="1"/>
  <c r="AK27" i="1" s="1"/>
  <c r="W27" i="1"/>
  <c r="W29" i="1"/>
  <c r="AY51" i="1"/>
  <c r="J30" i="2"/>
  <c r="AV52" i="1" s="1"/>
  <c r="P78" i="2"/>
  <c r="AU52" i="1" s="1"/>
  <c r="AU51" i="1" s="1"/>
  <c r="W28" i="1"/>
  <c r="AX51" i="1"/>
  <c r="J51" i="2"/>
  <c r="J72" i="2"/>
  <c r="F30" i="2"/>
  <c r="AZ52" i="1" s="1"/>
  <c r="AZ51" i="1" s="1"/>
  <c r="J31" i="2"/>
  <c r="AW52" i="1" s="1"/>
  <c r="E68" i="2"/>
  <c r="F74" i="2"/>
  <c r="J27" i="2" l="1"/>
  <c r="J56" i="2"/>
  <c r="AT52" i="1"/>
  <c r="AV51" i="1"/>
  <c r="W26" i="1"/>
  <c r="AT51" i="1" l="1"/>
  <c r="AK26" i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<sst xmlns="http://schemas.openxmlformats.org/spreadsheetml/2006/main" count="918" uniqueCount="337">
  <si>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</si>
  <si>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</si>
  <si>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</si>
  <si>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</si>
  <si>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</si>
  <si>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</si>
  <si>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</si>
  <si>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{ede285e6-f35e-407c-9706-c025c87cd206}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</si>
  <si>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</si>
  <si>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</si>
  <si>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</si>
  <si>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</si>
  <si>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</si>
  <si>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</si>
  <si>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</si>
  <si>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</si>
  <si>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16028_02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</si>
  <si>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</si>
  <si>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</si>
  <si>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Transformace ÚSP pro mládež Kvasiny – výstavba v lokalitě Kostelec nad Orlicí 2 - Vybavení</t>
  </si>
  <si>
    <t>KSO:</t>
  </si>
  <si>
    <t/>
  </si>
  <si>
    <t>CC-CZ:</t>
  </si>
  <si>
    <t>Místo:</t>
  </si>
  <si>
    <t xml:space="preserve"> </t>
  </si>
  <si>
    <t>Datum:</t>
  </si>
  <si>
    <t>11. 5. 2017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</si>
  <si>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</si>
  <si>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</si>
  <si>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</si>
  <si>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</si>
  <si>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</si>
  <si>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</si>
  <si>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</si>
  <si>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</si>
  <si>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v zadání jsou specifikovány minimální parametry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</si>
  <si>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</si>
  <si>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</si>
  <si>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</si>
  <si>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</si>
  <si>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</si>
  <si>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</si>
  <si>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</si>
  <si>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</si>
  <si>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</si>
  <si>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</si>
  <si>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</si>
  <si>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</si>
  <si>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</si>
  <si>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</si>
  <si>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</si>
  <si>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</si>
  <si>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</si>
  <si>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</si>
  <si>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</si>
  <si>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</si>
  <si>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</si>
  <si>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</si>
  <si>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</si>
  <si>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</si>
  <si>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</si>
  <si>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</si>
  <si>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</si>
  <si>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</si>
  <si>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</si>
  <si>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</si>
  <si>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</si>
  <si>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</si>
  <si>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</si>
  <si>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</si>
  <si>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</si>
  <si>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</si>
  <si>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</si>
  <si>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</si>
  <si>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</si>
  <si>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</si>
  <si>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</t>
  </si>
  <si>
    <t>STA</t>
  </si>
  <si>
    <t>1</t>
  </si>
  <si>
    <t>{1350ed0f-3987-4c38-9b6e-4a6d022581c4}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</si>
  <si>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</si>
  <si>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</si>
  <si>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</si>
  <si>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</si>
  <si>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</si>
  <si>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</si>
  <si>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</si>
  <si>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</si>
  <si>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Vybavení</t>
  </si>
  <si>
    <t>REKAPITULACE ČLENĚNÍ SOUPISU PRACÍ</t>
  </si>
  <si>
    <t>Kód dílu - Popis</t>
  </si>
  <si>
    <t>Cena celkem [CZK]</t>
  </si>
  <si>
    <t>Náklady soupisu celkem</t>
  </si>
  <si>
    <t>-1</t>
  </si>
  <si>
    <t>76601 - Nábytek</t>
  </si>
  <si>
    <t>D7 - Svítidla včetně zdrojů a 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</si>
  <si>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</si>
  <si>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</si>
  <si>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</si>
  <si>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</si>
  <si>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</si>
  <si>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</si>
  <si>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</si>
  <si>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</si>
  <si>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</si>
  <si>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</si>
  <si>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</si>
  <si>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</si>
  <si>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</si>
  <si>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</si>
  <si>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76601</t>
  </si>
  <si>
    <t>Nábytek</t>
  </si>
  <si>
    <t>ROZPOCET</t>
  </si>
  <si>
    <t>K</t>
  </si>
  <si>
    <t>R766V01</t>
  </si>
  <si>
    <t xml:space="preserve">Pračka V01 - spec ve výpisu vybavení </t>
  </si>
  <si>
    <t>kus</t>
  </si>
  <si>
    <t>16</t>
  </si>
  <si>
    <t>-242178877</t>
  </si>
  <si>
    <t>PP</t>
  </si>
  <si>
    <t>P</t>
  </si>
  <si>
    <t xml:space="preserve">Poznámka k položce:
PRAČKA PŘEDEM PLNĚNÁ, ENERG. TŘÍDA MIN. A++, 8 KG PRÁDLA, PARNÍ PROGRAMY, PRANÍ NA ZÁKLADĚ HMOTNOSTI, DĚTSKÁ POJISTKA, JEDNODUCHÉ OVLÁDÁNÍ, NE DOTYKOVÉ
</t>
  </si>
  <si>
    <t>VV</t>
  </si>
  <si>
    <t>R766V02</t>
  </si>
  <si>
    <t xml:space="preserve">Sušička na prádlo V02 - spec ve výpisu vybavení </t>
  </si>
  <si>
    <t>856818962</t>
  </si>
  <si>
    <t xml:space="preserve">Poznámka k položce:
KONDEZAČNÍ SUŠIČKA, 8KG PRÁDLA, ENERG. TŘÍDA MIN. A++, SUŠÍCÍ PROGRAMY, JEDNODUCHÉ OVLÁDÁNÍ, NE DOTYKOVÉ
</t>
  </si>
  <si>
    <t>3</t>
  </si>
  <si>
    <t>R766V04</t>
  </si>
  <si>
    <t xml:space="preserve">Mikrovlnná trouba V04 - spec ve výpisu vybavení </t>
  </si>
  <si>
    <t>-170239740</t>
  </si>
  <si>
    <t xml:space="preserve">Poznámka k položce:
OBJEM CCA 20L, ODLOŽENÝ START, HODINY, 5 ÚROVNÍ MIKROVLNNÉHO VÝKONU, AKUSTICKÁ SIGNALIZACE, TLAČÍTKA, NE DOTYKOVÉ
</t>
  </si>
  <si>
    <t>4</t>
  </si>
  <si>
    <t>R766V05</t>
  </si>
  <si>
    <t xml:space="preserve">Počítač V05 - spec ve výpisu vybavení </t>
  </si>
  <si>
    <t>-515443545</t>
  </si>
  <si>
    <t>Poznámka k položce:
Core i5 6200U / 2.3 GHz - Win 10 Home 64-bit - 4 GB RAM - 500 GB HDD - DVD-zapisovačka, obrazovka 15.6" IPS 1920 x 1080 ( Full HD ) - HD Graphics 520 - Wi-Fi, NUTNO SCHVÁLIT INVESTOREM</t>
  </si>
  <si>
    <t>5</t>
  </si>
  <si>
    <t>R766V06</t>
  </si>
  <si>
    <t xml:space="preserve">Televize V06 - spec ve výpisu vybavení </t>
  </si>
  <si>
    <t>1425441384</t>
  </si>
  <si>
    <t xml:space="preserve">Poznámka k položce:
SMART LED, DVB-T2, H.265/HEVC KODEK, FULLHD 1920 x 1080, PQI 400, LAN, DLNA, WI-FI, HBBTV, ÚHLOPŘÍČKA CCA 126 cm, NUTNO SCHVÁLIT INVESTOREM
</t>
  </si>
  <si>
    <t>D7</t>
  </si>
  <si>
    <t>Svítidla včetně zdrojů a montáže</t>
  </si>
  <si>
    <t>6</t>
  </si>
  <si>
    <t>Pol115</t>
  </si>
  <si>
    <t>SV06 -svítidlo stojací lampa se dvěma světelnými zdroji horní nepřímé a spodní s ramenem nastavitelné na čtení. Zdroj led 8 W do objímky E27</t>
  </si>
  <si>
    <t>ks</t>
  </si>
  <si>
    <t>831901065</t>
  </si>
  <si>
    <t>Poznámka k položce:
Včetně montáže</t>
  </si>
  <si>
    <t>7</t>
  </si>
  <si>
    <t>Pol119</t>
  </si>
  <si>
    <t>SV10 -stolní lampička s objímkou E27 osadit LED zdroj</t>
  </si>
  <si>
    <t>847816942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</si>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</sst>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43" fillId="3" borderId="0" xfId="1" applyFill="1"/>
    <xf numFmtId="0" fontId="0" fillId="3" borderId="0" xfId="0" applyFill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1" fillId="0" borderId="16" xfId="0" applyNumberFormat="1" applyFont="1" applyBorder="1"/>
    <xf numFmtId="166" fontId="31" fillId="0" borderId="17" xfId="0" applyNumberFormat="1" applyFont="1" applyBorder="1"/>
    <xf numFmtId="4" fontId="32" fillId="0" borderId="0" xfId="0" applyNumberFormat="1" applyFont="1" applyAlignment="1">
      <alignment vertical="center"/>
    </xf>
    <xf numFmtId="0" fontId="6" fillId="0" borderId="5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4" fontId="5" fillId="0" borderId="0" xfId="0" applyNumberFormat="1" applyFont="1"/>
    <xf numFmtId="0" fontId="6" fillId="0" borderId="18" xfId="0" applyFont="1" applyBorder="1"/>
    <xf numFmtId="166" fontId="6" fillId="0" borderId="0" xfId="0" applyNumberFormat="1" applyFont="1"/>
    <xf numFmtId="166" fontId="6" fillId="0" borderId="19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8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2" t="s">
        <v>4</v>
      </c>
      <c r="BB1" s="12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9" t="s">
        <v>8</v>
      </c>
      <c r="BT2" s="19" t="s">
        <v>9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4" ht="36.950000000000003" customHeight="1">
      <c r="B4" s="23"/>
      <c r="D4" s="24" t="s">
        <v>11</v>
      </c>
      <c r="AQ4" s="25"/>
      <c r="AS4" s="26" t="s">
        <v>12</v>
      </c>
      <c r="BE4" s="27" t="s">
        <v>13</v>
      </c>
      <c r="BS4" s="19" t="s">
        <v>14</v>
      </c>
    </row>
    <row r="5" spans="1:74" ht="14.45" customHeight="1">
      <c r="B5" s="23"/>
      <c r="D5" s="28" t="s">
        <v>15</v>
      </c>
      <c r="K5" s="247" t="s">
        <v>16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Q5" s="25"/>
      <c r="BE5" s="245" t="s">
        <v>17</v>
      </c>
      <c r="BS5" s="19" t="s">
        <v>8</v>
      </c>
    </row>
    <row r="6" spans="1:74" ht="36.950000000000003" customHeight="1">
      <c r="B6" s="23"/>
      <c r="D6" s="30" t="s">
        <v>18</v>
      </c>
      <c r="K6" s="249" t="s">
        <v>19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Q6" s="25"/>
      <c r="BE6" s="246"/>
      <c r="BS6" s="19" t="s">
        <v>8</v>
      </c>
    </row>
    <row r="7" spans="1:74" ht="14.45" customHeight="1">
      <c r="B7" s="23"/>
      <c r="D7" s="31" t="s">
        <v>20</v>
      </c>
      <c r="K7" s="29" t="s">
        <v>21</v>
      </c>
      <c r="AK7" s="31" t="s">
        <v>22</v>
      </c>
      <c r="AN7" s="29" t="s">
        <v>21</v>
      </c>
      <c r="AQ7" s="25"/>
      <c r="BE7" s="246"/>
      <c r="BS7" s="19" t="s">
        <v>8</v>
      </c>
    </row>
    <row r="8" spans="1:74" ht="14.45" customHeight="1">
      <c r="B8" s="23"/>
      <c r="D8" s="31" t="s">
        <v>23</v>
      </c>
      <c r="K8" s="29" t="s">
        <v>24</v>
      </c>
      <c r="AK8" s="31" t="s">
        <v>25</v>
      </c>
      <c r="AN8" s="32" t="s">
        <v>26</v>
      </c>
      <c r="AQ8" s="25"/>
      <c r="BE8" s="246"/>
      <c r="BS8" s="19" t="s">
        <v>8</v>
      </c>
    </row>
    <row r="9" spans="1:74" ht="14.45" customHeight="1">
      <c r="B9" s="23"/>
      <c r="AQ9" s="25"/>
      <c r="BE9" s="246"/>
      <c r="BS9" s="19" t="s">
        <v>8</v>
      </c>
    </row>
    <row r="10" spans="1:74" ht="14.45" customHeight="1">
      <c r="B10" s="23"/>
      <c r="D10" s="31" t="s">
        <v>27</v>
      </c>
      <c r="AK10" s="31" t="s">
        <v>28</v>
      </c>
      <c r="AN10" s="29" t="s">
        <v>21</v>
      </c>
      <c r="AQ10" s="25"/>
      <c r="BE10" s="246"/>
      <c r="BS10" s="19" t="s">
        <v>8</v>
      </c>
    </row>
    <row r="11" spans="1:74" ht="18.399999999999999" customHeight="1">
      <c r="B11" s="23"/>
      <c r="E11" s="29" t="s">
        <v>24</v>
      </c>
      <c r="AK11" s="31" t="s">
        <v>29</v>
      </c>
      <c r="AN11" s="29" t="s">
        <v>21</v>
      </c>
      <c r="AQ11" s="25"/>
      <c r="BE11" s="246"/>
      <c r="BS11" s="19" t="s">
        <v>8</v>
      </c>
    </row>
    <row r="12" spans="1:74" ht="6.95" customHeight="1">
      <c r="B12" s="23"/>
      <c r="AQ12" s="25"/>
      <c r="BE12" s="246"/>
      <c r="BS12" s="19" t="s">
        <v>8</v>
      </c>
    </row>
    <row r="13" spans="1:74" ht="14.45" customHeight="1">
      <c r="B13" s="23"/>
      <c r="D13" s="31" t="s">
        <v>30</v>
      </c>
      <c r="AK13" s="31" t="s">
        <v>28</v>
      </c>
      <c r="AN13" s="33" t="s">
        <v>31</v>
      </c>
      <c r="AQ13" s="25"/>
      <c r="BE13" s="246"/>
      <c r="BS13" s="19" t="s">
        <v>8</v>
      </c>
    </row>
    <row r="14" spans="1:74">
      <c r="B14" s="23"/>
      <c r="E14" s="250" t="s">
        <v>31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31" t="s">
        <v>29</v>
      </c>
      <c r="AN14" s="33" t="s">
        <v>31</v>
      </c>
      <c r="AQ14" s="25"/>
      <c r="BE14" s="246"/>
      <c r="BS14" s="19" t="s">
        <v>8</v>
      </c>
    </row>
    <row r="15" spans="1:74" ht="6.95" customHeight="1">
      <c r="B15" s="23"/>
      <c r="AQ15" s="25"/>
      <c r="BE15" s="246"/>
      <c r="BS15" s="19" t="s">
        <v>6</v>
      </c>
    </row>
    <row r="16" spans="1:74" ht="14.45" customHeight="1">
      <c r="B16" s="23"/>
      <c r="D16" s="31" t="s">
        <v>32</v>
      </c>
      <c r="AK16" s="31" t="s">
        <v>28</v>
      </c>
      <c r="AN16" s="29" t="s">
        <v>21</v>
      </c>
      <c r="AQ16" s="25"/>
      <c r="BE16" s="246"/>
      <c r="BS16" s="19" t="s">
        <v>6</v>
      </c>
    </row>
    <row r="17" spans="2:71" ht="18.399999999999999" customHeight="1">
      <c r="B17" s="23"/>
      <c r="E17" s="29" t="s">
        <v>24</v>
      </c>
      <c r="AK17" s="31" t="s">
        <v>29</v>
      </c>
      <c r="AN17" s="29" t="s">
        <v>21</v>
      </c>
      <c r="AQ17" s="25"/>
      <c r="BE17" s="246"/>
      <c r="BS17" s="19" t="s">
        <v>33</v>
      </c>
    </row>
    <row r="18" spans="2:71" ht="6.95" customHeight="1">
      <c r="B18" s="23"/>
      <c r="AQ18" s="25"/>
      <c r="BE18" s="246"/>
      <c r="BS18" s="19" t="s">
        <v>8</v>
      </c>
    </row>
    <row r="19" spans="2:71" ht="14.45" customHeight="1">
      <c r="B19" s="23"/>
      <c r="D19" s="31" t="s">
        <v>34</v>
      </c>
      <c r="AQ19" s="25"/>
      <c r="BE19" s="246"/>
      <c r="BS19" s="19" t="s">
        <v>8</v>
      </c>
    </row>
    <row r="20" spans="2:71" ht="22.5" customHeight="1">
      <c r="B20" s="23"/>
      <c r="E20" s="252" t="s">
        <v>35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Q20" s="25"/>
      <c r="BE20" s="246"/>
      <c r="BS20" s="19" t="s">
        <v>6</v>
      </c>
    </row>
    <row r="21" spans="2:71" ht="6.95" customHeight="1">
      <c r="B21" s="23"/>
      <c r="AQ21" s="25"/>
      <c r="BE21" s="246"/>
    </row>
    <row r="22" spans="2:71" ht="6.95" customHeight="1">
      <c r="B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Q22" s="25"/>
      <c r="BE22" s="246"/>
    </row>
    <row r="23" spans="2:71" s="1" customFormat="1" ht="25.9" customHeight="1">
      <c r="B23" s="35"/>
      <c r="D23" s="36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53">
        <f>ROUND(AG51,2)</f>
        <v>0</v>
      </c>
      <c r="AL23" s="254"/>
      <c r="AM23" s="254"/>
      <c r="AN23" s="254"/>
      <c r="AO23" s="254"/>
      <c r="AQ23" s="38"/>
      <c r="BE23" s="246"/>
    </row>
    <row r="24" spans="2:71" s="1" customFormat="1" ht="6.95" customHeight="1">
      <c r="B24" s="35"/>
      <c r="AQ24" s="38"/>
      <c r="BE24" s="246"/>
    </row>
    <row r="25" spans="2:71" s="1" customFormat="1" ht="13.5">
      <c r="B25" s="35"/>
      <c r="L25" s="255" t="s">
        <v>37</v>
      </c>
      <c r="M25" s="255"/>
      <c r="N25" s="255"/>
      <c r="O25" s="255"/>
      <c r="W25" s="255" t="s">
        <v>38</v>
      </c>
      <c r="X25" s="255"/>
      <c r="Y25" s="255"/>
      <c r="Z25" s="255"/>
      <c r="AA25" s="255"/>
      <c r="AB25" s="255"/>
      <c r="AC25" s="255"/>
      <c r="AD25" s="255"/>
      <c r="AE25" s="255"/>
      <c r="AK25" s="255" t="s">
        <v>39</v>
      </c>
      <c r="AL25" s="255"/>
      <c r="AM25" s="255"/>
      <c r="AN25" s="255"/>
      <c r="AO25" s="255"/>
      <c r="AQ25" s="38"/>
      <c r="BE25" s="246"/>
    </row>
    <row r="26" spans="2:71" s="2" customFormat="1" ht="14.45" customHeight="1">
      <c r="B26" s="40"/>
      <c r="D26" s="41" t="s">
        <v>40</v>
      </c>
      <c r="F26" s="41" t="s">
        <v>41</v>
      </c>
      <c r="L26" s="256">
        <v>0.21</v>
      </c>
      <c r="M26" s="257"/>
      <c r="N26" s="257"/>
      <c r="O26" s="257"/>
      <c r="W26" s="258">
        <f>ROUND(AZ51,2)</f>
        <v>0</v>
      </c>
      <c r="X26" s="257"/>
      <c r="Y26" s="257"/>
      <c r="Z26" s="257"/>
      <c r="AA26" s="257"/>
      <c r="AB26" s="257"/>
      <c r="AC26" s="257"/>
      <c r="AD26" s="257"/>
      <c r="AE26" s="257"/>
      <c r="AK26" s="258">
        <f>ROUND(AV51,2)</f>
        <v>0</v>
      </c>
      <c r="AL26" s="257"/>
      <c r="AM26" s="257"/>
      <c r="AN26" s="257"/>
      <c r="AO26" s="257"/>
      <c r="AQ26" s="42"/>
      <c r="BE26" s="246"/>
    </row>
    <row r="27" spans="2:71" s="2" customFormat="1" ht="14.45" customHeight="1">
      <c r="B27" s="40"/>
      <c r="F27" s="41" t="s">
        <v>42</v>
      </c>
      <c r="L27" s="256">
        <v>0.15</v>
      </c>
      <c r="M27" s="257"/>
      <c r="N27" s="257"/>
      <c r="O27" s="257"/>
      <c r="W27" s="258">
        <f>ROUND(BA51,2)</f>
        <v>0</v>
      </c>
      <c r="X27" s="257"/>
      <c r="Y27" s="257"/>
      <c r="Z27" s="257"/>
      <c r="AA27" s="257"/>
      <c r="AB27" s="257"/>
      <c r="AC27" s="257"/>
      <c r="AD27" s="257"/>
      <c r="AE27" s="257"/>
      <c r="AK27" s="258">
        <f>ROUND(AW51,2)</f>
        <v>0</v>
      </c>
      <c r="AL27" s="257"/>
      <c r="AM27" s="257"/>
      <c r="AN27" s="257"/>
      <c r="AO27" s="257"/>
      <c r="AQ27" s="42"/>
      <c r="BE27" s="246"/>
    </row>
    <row r="28" spans="2:71" s="2" customFormat="1" ht="14.45" hidden="1" customHeight="1">
      <c r="B28" s="40"/>
      <c r="F28" s="41" t="s">
        <v>43</v>
      </c>
      <c r="L28" s="256">
        <v>0.21</v>
      </c>
      <c r="M28" s="257"/>
      <c r="N28" s="257"/>
      <c r="O28" s="257"/>
      <c r="W28" s="258">
        <f>ROUND(BB51,2)</f>
        <v>0</v>
      </c>
      <c r="X28" s="257"/>
      <c r="Y28" s="257"/>
      <c r="Z28" s="257"/>
      <c r="AA28" s="257"/>
      <c r="AB28" s="257"/>
      <c r="AC28" s="257"/>
      <c r="AD28" s="257"/>
      <c r="AE28" s="257"/>
      <c r="AK28" s="258">
        <v>0</v>
      </c>
      <c r="AL28" s="257"/>
      <c r="AM28" s="257"/>
      <c r="AN28" s="257"/>
      <c r="AO28" s="257"/>
      <c r="AQ28" s="42"/>
      <c r="BE28" s="246"/>
    </row>
    <row r="29" spans="2:71" s="2" customFormat="1" ht="14.45" hidden="1" customHeight="1">
      <c r="B29" s="40"/>
      <c r="F29" s="41" t="s">
        <v>44</v>
      </c>
      <c r="L29" s="256">
        <v>0.15</v>
      </c>
      <c r="M29" s="257"/>
      <c r="N29" s="257"/>
      <c r="O29" s="257"/>
      <c r="W29" s="258">
        <f>ROUND(BC51,2)</f>
        <v>0</v>
      </c>
      <c r="X29" s="257"/>
      <c r="Y29" s="257"/>
      <c r="Z29" s="257"/>
      <c r="AA29" s="257"/>
      <c r="AB29" s="257"/>
      <c r="AC29" s="257"/>
      <c r="AD29" s="257"/>
      <c r="AE29" s="257"/>
      <c r="AK29" s="258">
        <v>0</v>
      </c>
      <c r="AL29" s="257"/>
      <c r="AM29" s="257"/>
      <c r="AN29" s="257"/>
      <c r="AO29" s="257"/>
      <c r="AQ29" s="42"/>
      <c r="BE29" s="246"/>
    </row>
    <row r="30" spans="2:71" s="2" customFormat="1" ht="14.45" hidden="1" customHeight="1">
      <c r="B30" s="40"/>
      <c r="F30" s="41" t="s">
        <v>45</v>
      </c>
      <c r="L30" s="256">
        <v>0</v>
      </c>
      <c r="M30" s="257"/>
      <c r="N30" s="257"/>
      <c r="O30" s="257"/>
      <c r="W30" s="258">
        <f>ROUND(BD51,2)</f>
        <v>0</v>
      </c>
      <c r="X30" s="257"/>
      <c r="Y30" s="257"/>
      <c r="Z30" s="257"/>
      <c r="AA30" s="257"/>
      <c r="AB30" s="257"/>
      <c r="AC30" s="257"/>
      <c r="AD30" s="257"/>
      <c r="AE30" s="257"/>
      <c r="AK30" s="258">
        <v>0</v>
      </c>
      <c r="AL30" s="257"/>
      <c r="AM30" s="257"/>
      <c r="AN30" s="257"/>
      <c r="AO30" s="257"/>
      <c r="AQ30" s="42"/>
      <c r="BE30" s="246"/>
    </row>
    <row r="31" spans="2:71" s="1" customFormat="1" ht="6.95" customHeight="1">
      <c r="B31" s="35"/>
      <c r="AQ31" s="38"/>
      <c r="BE31" s="246"/>
    </row>
    <row r="32" spans="2:71" s="1" customFormat="1" ht="25.9" customHeight="1">
      <c r="B32" s="35"/>
      <c r="C32" s="43"/>
      <c r="D32" s="44" t="s">
        <v>46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47</v>
      </c>
      <c r="U32" s="45"/>
      <c r="V32" s="45"/>
      <c r="W32" s="45"/>
      <c r="X32" s="259" t="s">
        <v>48</v>
      </c>
      <c r="Y32" s="260"/>
      <c r="Z32" s="260"/>
      <c r="AA32" s="260"/>
      <c r="AB32" s="260"/>
      <c r="AC32" s="45"/>
      <c r="AD32" s="45"/>
      <c r="AE32" s="45"/>
      <c r="AF32" s="45"/>
      <c r="AG32" s="45"/>
      <c r="AH32" s="45"/>
      <c r="AI32" s="45"/>
      <c r="AJ32" s="45"/>
      <c r="AK32" s="261">
        <f>SUM(AK23:AK30)</f>
        <v>0</v>
      </c>
      <c r="AL32" s="260"/>
      <c r="AM32" s="260"/>
      <c r="AN32" s="260"/>
      <c r="AO32" s="262"/>
      <c r="AP32" s="43"/>
      <c r="AQ32" s="47"/>
      <c r="BE32" s="246"/>
    </row>
    <row r="33" spans="2:56" s="1" customFormat="1" ht="6.95" customHeight="1">
      <c r="B33" s="35"/>
      <c r="AQ33" s="38"/>
    </row>
    <row r="34" spans="2:56" s="1" customFormat="1" ht="6.9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5"/>
    </row>
    <row r="39" spans="2:56" s="1" customFormat="1" ht="36.950000000000003" customHeight="1">
      <c r="B39" s="35"/>
      <c r="C39" s="24" t="s">
        <v>49</v>
      </c>
      <c r="AR39" s="35"/>
    </row>
    <row r="40" spans="2:56" s="1" customFormat="1" ht="6.95" customHeight="1">
      <c r="B40" s="35"/>
      <c r="AR40" s="35"/>
    </row>
    <row r="41" spans="2:56" s="3" customFormat="1" ht="14.45" customHeight="1">
      <c r="B41" s="53"/>
      <c r="C41" s="31" t="s">
        <v>15</v>
      </c>
      <c r="L41" s="3" t="str">
        <f>K5</f>
        <v>16028_02</v>
      </c>
      <c r="AR41" s="53"/>
    </row>
    <row r="42" spans="2:56" s="4" customFormat="1" ht="36.950000000000003" customHeight="1">
      <c r="B42" s="54"/>
      <c r="C42" s="55" t="s">
        <v>18</v>
      </c>
      <c r="L42" s="263" t="str">
        <f>K6</f>
        <v>Transformace ÚSP pro mládež Kvasiny – výstavba v lokalitě Kostelec nad Orlicí 2 - Vybavení</v>
      </c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R42" s="54"/>
    </row>
    <row r="43" spans="2:56" s="1" customFormat="1" ht="6.95" customHeight="1">
      <c r="B43" s="35"/>
      <c r="AR43" s="35"/>
    </row>
    <row r="44" spans="2:56" s="1" customFormat="1">
      <c r="B44" s="35"/>
      <c r="C44" s="31" t="s">
        <v>23</v>
      </c>
      <c r="L44" s="56" t="str">
        <f>IF(K8="","",K8)</f>
        <v xml:space="preserve"> </v>
      </c>
      <c r="AI44" s="31" t="s">
        <v>25</v>
      </c>
      <c r="AM44" s="265" t="str">
        <f>IF(AN8= "","",AN8)</f>
        <v>11. 5. 2017</v>
      </c>
      <c r="AN44" s="265"/>
      <c r="AR44" s="35"/>
    </row>
    <row r="45" spans="2:56" s="1" customFormat="1" ht="6.95" customHeight="1">
      <c r="B45" s="35"/>
      <c r="AR45" s="35"/>
    </row>
    <row r="46" spans="2:56" s="1" customFormat="1">
      <c r="B46" s="35"/>
      <c r="C46" s="31" t="s">
        <v>27</v>
      </c>
      <c r="L46" s="3" t="str">
        <f>IF(E11= "","",E11)</f>
        <v xml:space="preserve"> </v>
      </c>
      <c r="AI46" s="31" t="s">
        <v>32</v>
      </c>
      <c r="AM46" s="266" t="str">
        <f>IF(E17="","",E17)</f>
        <v xml:space="preserve"> </v>
      </c>
      <c r="AN46" s="266"/>
      <c r="AO46" s="266"/>
      <c r="AP46" s="266"/>
      <c r="AR46" s="35"/>
      <c r="AS46" s="267" t="s">
        <v>50</v>
      </c>
      <c r="AT46" s="268"/>
      <c r="AU46" s="58"/>
      <c r="AV46" s="58"/>
      <c r="AW46" s="58"/>
      <c r="AX46" s="58"/>
      <c r="AY46" s="58"/>
      <c r="AZ46" s="58"/>
      <c r="BA46" s="58"/>
      <c r="BB46" s="58"/>
      <c r="BC46" s="58"/>
      <c r="BD46" s="59"/>
    </row>
    <row r="47" spans="2:56" s="1" customFormat="1">
      <c r="B47" s="35"/>
      <c r="C47" s="31" t="s">
        <v>30</v>
      </c>
      <c r="L47" s="3" t="str">
        <f>IF(E14= "Vyplň údaj","",E14)</f>
        <v/>
      </c>
      <c r="AR47" s="35"/>
      <c r="AS47" s="269"/>
      <c r="AT47" s="270"/>
      <c r="BD47" s="60"/>
    </row>
    <row r="48" spans="2:56" s="1" customFormat="1" ht="10.9" customHeight="1">
      <c r="B48" s="35"/>
      <c r="AR48" s="35"/>
      <c r="AS48" s="269"/>
      <c r="AT48" s="270"/>
      <c r="BD48" s="60"/>
    </row>
    <row r="49" spans="1:91" s="1" customFormat="1" ht="29.25" customHeight="1">
      <c r="B49" s="35"/>
      <c r="C49" s="271" t="s">
        <v>51</v>
      </c>
      <c r="D49" s="272"/>
      <c r="E49" s="272"/>
      <c r="F49" s="272"/>
      <c r="G49" s="272"/>
      <c r="H49" s="61"/>
      <c r="I49" s="273" t="s">
        <v>52</v>
      </c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4" t="s">
        <v>53</v>
      </c>
      <c r="AH49" s="272"/>
      <c r="AI49" s="272"/>
      <c r="AJ49" s="272"/>
      <c r="AK49" s="272"/>
      <c r="AL49" s="272"/>
      <c r="AM49" s="272"/>
      <c r="AN49" s="273" t="s">
        <v>54</v>
      </c>
      <c r="AO49" s="272"/>
      <c r="AP49" s="272"/>
      <c r="AQ49" s="62" t="s">
        <v>55</v>
      </c>
      <c r="AR49" s="35"/>
      <c r="AS49" s="63" t="s">
        <v>56</v>
      </c>
      <c r="AT49" s="64" t="s">
        <v>57</v>
      </c>
      <c r="AU49" s="64" t="s">
        <v>58</v>
      </c>
      <c r="AV49" s="64" t="s">
        <v>59</v>
      </c>
      <c r="AW49" s="64" t="s">
        <v>60</v>
      </c>
      <c r="AX49" s="64" t="s">
        <v>61</v>
      </c>
      <c r="AY49" s="64" t="s">
        <v>62</v>
      </c>
      <c r="AZ49" s="64" t="s">
        <v>63</v>
      </c>
      <c r="BA49" s="64" t="s">
        <v>64</v>
      </c>
      <c r="BB49" s="64" t="s">
        <v>65</v>
      </c>
      <c r="BC49" s="64" t="s">
        <v>66</v>
      </c>
      <c r="BD49" s="65" t="s">
        <v>67</v>
      </c>
    </row>
    <row r="50" spans="1:91" s="1" customFormat="1" ht="10.9" customHeight="1">
      <c r="B50" s="35"/>
      <c r="AR50" s="35"/>
      <c r="AS50" s="66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1" s="4" customFormat="1" ht="32.450000000000003" customHeight="1">
      <c r="B51" s="54"/>
      <c r="C51" s="67" t="s">
        <v>68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278">
        <f>ROUND(AG52,2)</f>
        <v>0</v>
      </c>
      <c r="AH51" s="278"/>
      <c r="AI51" s="278"/>
      <c r="AJ51" s="278"/>
      <c r="AK51" s="278"/>
      <c r="AL51" s="278"/>
      <c r="AM51" s="278"/>
      <c r="AN51" s="279">
        <f>SUM(AG51,AT51)</f>
        <v>0</v>
      </c>
      <c r="AO51" s="279"/>
      <c r="AP51" s="279"/>
      <c r="AQ51" s="70" t="s">
        <v>21</v>
      </c>
      <c r="AR51" s="54"/>
      <c r="AS51" s="71">
        <f>ROUND(AS52,2)</f>
        <v>0</v>
      </c>
      <c r="AT51" s="72">
        <f>ROUND(SUM(AV51:AW51),2)</f>
        <v>0</v>
      </c>
      <c r="AU51" s="73">
        <f>ROUND(AU52,5)</f>
        <v>0</v>
      </c>
      <c r="AV51" s="72">
        <f>ROUND(AZ51*L26,2)</f>
        <v>0</v>
      </c>
      <c r="AW51" s="72">
        <f>ROUND(BA51*L27,2)</f>
        <v>0</v>
      </c>
      <c r="AX51" s="72">
        <f>ROUND(BB51*L26,2)</f>
        <v>0</v>
      </c>
      <c r="AY51" s="72">
        <f>ROUND(BC51*L27,2)</f>
        <v>0</v>
      </c>
      <c r="AZ51" s="72">
        <f>ROUND(AZ52,2)</f>
        <v>0</v>
      </c>
      <c r="BA51" s="72">
        <f>ROUND(BA52,2)</f>
        <v>0</v>
      </c>
      <c r="BB51" s="72">
        <f>ROUND(BB52,2)</f>
        <v>0</v>
      </c>
      <c r="BC51" s="72">
        <f>ROUND(BC52,2)</f>
        <v>0</v>
      </c>
      <c r="BD51" s="74">
        <f>ROUND(BD52,2)</f>
        <v>0</v>
      </c>
      <c r="BS51" s="55" t="s">
        <v>69</v>
      </c>
      <c r="BT51" s="55" t="s">
        <v>70</v>
      </c>
      <c r="BU51" s="75" t="s">
        <v>71</v>
      </c>
      <c r="BV51" s="55" t="s">
        <v>72</v>
      </c>
      <c r="BW51" s="55" t="s">
        <v>7</v>
      </c>
      <c r="BX51" s="55" t="s">
        <v>73</v>
      </c>
      <c r="CL51" s="55" t="s">
        <v>21</v>
      </c>
    </row>
    <row r="52" spans="1:91" s="5" customFormat="1" ht="22.5" customHeight="1">
      <c r="A52" s="76" t="s">
        <v>74</v>
      </c>
      <c r="B52" s="77"/>
      <c r="C52" s="78"/>
      <c r="D52" s="277" t="s">
        <v>75</v>
      </c>
      <c r="E52" s="277"/>
      <c r="F52" s="277"/>
      <c r="G52" s="277"/>
      <c r="H52" s="277"/>
      <c r="I52" s="79"/>
      <c r="J52" s="277" t="s">
        <v>76</v>
      </c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5">
        <f>'01 - Vybavení'!J27</f>
        <v>0</v>
      </c>
      <c r="AH52" s="276"/>
      <c r="AI52" s="276"/>
      <c r="AJ52" s="276"/>
      <c r="AK52" s="276"/>
      <c r="AL52" s="276"/>
      <c r="AM52" s="276"/>
      <c r="AN52" s="275">
        <f>SUM(AG52,AT52)</f>
        <v>0</v>
      </c>
      <c r="AO52" s="276"/>
      <c r="AP52" s="276"/>
      <c r="AQ52" s="80" t="s">
        <v>77</v>
      </c>
      <c r="AR52" s="77"/>
      <c r="AS52" s="81">
        <v>0</v>
      </c>
      <c r="AT52" s="82">
        <f>ROUND(SUM(AV52:AW52),2)</f>
        <v>0</v>
      </c>
      <c r="AU52" s="83">
        <f>'01 - Vybavení'!P78</f>
        <v>0</v>
      </c>
      <c r="AV52" s="82">
        <f>'01 - Vybavení'!J30</f>
        <v>0</v>
      </c>
      <c r="AW52" s="82">
        <f>'01 - Vybavení'!J31</f>
        <v>0</v>
      </c>
      <c r="AX52" s="82">
        <f>'01 - Vybavení'!J32</f>
        <v>0</v>
      </c>
      <c r="AY52" s="82">
        <f>'01 - Vybavení'!J33</f>
        <v>0</v>
      </c>
      <c r="AZ52" s="82">
        <f>'01 - Vybavení'!F30</f>
        <v>0</v>
      </c>
      <c r="BA52" s="82">
        <f>'01 - Vybavení'!F31</f>
        <v>0</v>
      </c>
      <c r="BB52" s="82">
        <f>'01 - Vybavení'!F32</f>
        <v>0</v>
      </c>
      <c r="BC52" s="82">
        <f>'01 - Vybavení'!F33</f>
        <v>0</v>
      </c>
      <c r="BD52" s="84">
        <f>'01 - Vybavení'!F34</f>
        <v>0</v>
      </c>
      <c r="BT52" s="85" t="s">
        <v>78</v>
      </c>
      <c r="BV52" s="85" t="s">
        <v>72</v>
      </c>
      <c r="BW52" s="85" t="s">
        <v>79</v>
      </c>
      <c r="BX52" s="85" t="s">
        <v>7</v>
      </c>
      <c r="CL52" s="85" t="s">
        <v>21</v>
      </c>
      <c r="CM52" s="85" t="s">
        <v>80</v>
      </c>
    </row>
    <row r="53" spans="1:91" s="1" customFormat="1" ht="30" customHeight="1">
      <c r="B53" s="35"/>
      <c r="AR53" s="35"/>
    </row>
    <row r="54" spans="1:91" s="1" customFormat="1" ht="6.95" customHeight="1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5"/>
    </row>
  </sheetData>
  <sheetProtection algorithmName="SHA-512" hashValue="UJoi6n270gyfPgkolvtGgz7ALY9cp7japsOxmIQ9FmmZTIge7x+AT+FHzhCy2OYWecB3N7VFbiI2An8w/WClUg==" saltValue="OX/oCkkbA2FrPwndNfZTUg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Vybavení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3"/>
      <c r="C1" s="13"/>
      <c r="D1" s="14" t="s">
        <v>1</v>
      </c>
      <c r="E1" s="13"/>
      <c r="F1" s="87" t="s">
        <v>81</v>
      </c>
      <c r="G1" s="283" t="s">
        <v>82</v>
      </c>
      <c r="H1" s="283"/>
      <c r="I1" s="88"/>
      <c r="J1" s="87" t="s">
        <v>83</v>
      </c>
      <c r="K1" s="14" t="s">
        <v>84</v>
      </c>
      <c r="L1" s="87" t="s">
        <v>85</v>
      </c>
      <c r="M1" s="87"/>
      <c r="N1" s="87"/>
      <c r="O1" s="87"/>
      <c r="P1" s="87"/>
      <c r="Q1" s="87"/>
      <c r="R1" s="87"/>
      <c r="S1" s="87"/>
      <c r="T1" s="87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9" t="s">
        <v>79</v>
      </c>
    </row>
    <row r="3" spans="1:70" ht="6.95" customHeight="1">
      <c r="B3" s="20"/>
      <c r="C3" s="21"/>
      <c r="D3" s="21"/>
      <c r="E3" s="21"/>
      <c r="F3" s="21"/>
      <c r="G3" s="21"/>
      <c r="H3" s="21"/>
      <c r="I3" s="89"/>
      <c r="J3" s="21"/>
      <c r="K3" s="22"/>
      <c r="AT3" s="19" t="s">
        <v>80</v>
      </c>
    </row>
    <row r="4" spans="1:70" ht="36.950000000000003" customHeight="1">
      <c r="B4" s="23"/>
      <c r="D4" s="24" t="s">
        <v>86</v>
      </c>
      <c r="K4" s="25"/>
      <c r="M4" s="26" t="s">
        <v>12</v>
      </c>
      <c r="AT4" s="19" t="s">
        <v>6</v>
      </c>
    </row>
    <row r="5" spans="1:70" ht="6.95" customHeight="1">
      <c r="B5" s="23"/>
      <c r="K5" s="25"/>
    </row>
    <row r="6" spans="1:70">
      <c r="B6" s="23"/>
      <c r="D6" s="31" t="s">
        <v>18</v>
      </c>
      <c r="K6" s="25"/>
    </row>
    <row r="7" spans="1:70" ht="22.5" customHeight="1">
      <c r="B7" s="23"/>
      <c r="E7" s="280" t="str">
        <f>'Rekapitulace stavby'!K6</f>
        <v>Transformace ÚSP pro mládež Kvasiny – výstavba v lokalitě Kostelec nad Orlicí 2 - Vybavení</v>
      </c>
      <c r="F7" s="281"/>
      <c r="G7" s="281"/>
      <c r="H7" s="281"/>
      <c r="K7" s="25"/>
    </row>
    <row r="8" spans="1:70" s="1" customFormat="1">
      <c r="B8" s="35"/>
      <c r="D8" s="31" t="s">
        <v>87</v>
      </c>
      <c r="I8" s="90"/>
      <c r="K8" s="38"/>
    </row>
    <row r="9" spans="1:70" s="1" customFormat="1" ht="36.950000000000003" customHeight="1">
      <c r="B9" s="35"/>
      <c r="E9" s="263" t="s">
        <v>88</v>
      </c>
      <c r="F9" s="282"/>
      <c r="G9" s="282"/>
      <c r="H9" s="282"/>
      <c r="I9" s="90"/>
      <c r="K9" s="38"/>
    </row>
    <row r="10" spans="1:70" s="1" customFormat="1" ht="13.5">
      <c r="B10" s="35"/>
      <c r="I10" s="90"/>
      <c r="K10" s="38"/>
    </row>
    <row r="11" spans="1:70" s="1" customFormat="1" ht="14.45" customHeight="1">
      <c r="B11" s="35"/>
      <c r="D11" s="31" t="s">
        <v>20</v>
      </c>
      <c r="F11" s="29" t="s">
        <v>21</v>
      </c>
      <c r="I11" s="91" t="s">
        <v>22</v>
      </c>
      <c r="J11" s="29" t="s">
        <v>21</v>
      </c>
      <c r="K11" s="38"/>
    </row>
    <row r="12" spans="1:70" s="1" customFormat="1" ht="14.45" customHeight="1">
      <c r="B12" s="35"/>
      <c r="D12" s="31" t="s">
        <v>23</v>
      </c>
      <c r="F12" s="29" t="s">
        <v>24</v>
      </c>
      <c r="I12" s="91" t="s">
        <v>25</v>
      </c>
      <c r="J12" s="57" t="str">
        <f>'Rekapitulace stavby'!AN8</f>
        <v>11. 5. 2017</v>
      </c>
      <c r="K12" s="38"/>
    </row>
    <row r="13" spans="1:70" s="1" customFormat="1" ht="10.9" customHeight="1">
      <c r="B13" s="35"/>
      <c r="I13" s="90"/>
      <c r="K13" s="38"/>
    </row>
    <row r="14" spans="1:70" s="1" customFormat="1" ht="14.45" customHeight="1">
      <c r="B14" s="35"/>
      <c r="D14" s="31" t="s">
        <v>27</v>
      </c>
      <c r="I14" s="91" t="s">
        <v>28</v>
      </c>
      <c r="J14" s="29" t="str">
        <f>IF('Rekapitulace stavby'!AN10="","",'Rekapitulace stavby'!AN10)</f>
        <v/>
      </c>
      <c r="K14" s="38"/>
    </row>
    <row r="15" spans="1:70" s="1" customFormat="1" ht="18" customHeight="1">
      <c r="B15" s="35"/>
      <c r="E15" s="29" t="str">
        <f>IF('Rekapitulace stavby'!E11="","",'Rekapitulace stavby'!E11)</f>
        <v xml:space="preserve"> </v>
      </c>
      <c r="I15" s="91" t="s">
        <v>29</v>
      </c>
      <c r="J15" s="29" t="str">
        <f>IF('Rekapitulace stavby'!AN11="","",'Rekapitulace stavby'!AN11)</f>
        <v/>
      </c>
      <c r="K15" s="38"/>
    </row>
    <row r="16" spans="1:70" s="1" customFormat="1" ht="6.95" customHeight="1">
      <c r="B16" s="35"/>
      <c r="I16" s="90"/>
      <c r="K16" s="38"/>
    </row>
    <row r="17" spans="2:11" s="1" customFormat="1" ht="14.45" customHeight="1">
      <c r="B17" s="35"/>
      <c r="D17" s="31" t="s">
        <v>30</v>
      </c>
      <c r="I17" s="91" t="s">
        <v>28</v>
      </c>
      <c r="J17" s="29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5"/>
      <c r="E18" s="29" t="str">
        <f>IF('Rekapitulace stavby'!E14="Vyplň údaj","",IF('Rekapitulace stavby'!E14="","",'Rekapitulace stavby'!E14))</f>
        <v/>
      </c>
      <c r="I18" s="91" t="s">
        <v>29</v>
      </c>
      <c r="J18" s="29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5"/>
      <c r="I19" s="90"/>
      <c r="K19" s="38"/>
    </row>
    <row r="20" spans="2:11" s="1" customFormat="1" ht="14.45" customHeight="1">
      <c r="B20" s="35"/>
      <c r="D20" s="31" t="s">
        <v>32</v>
      </c>
      <c r="I20" s="91" t="s">
        <v>28</v>
      </c>
      <c r="J20" s="29" t="str">
        <f>IF('Rekapitulace stavby'!AN16="","",'Rekapitulace stavby'!AN16)</f>
        <v/>
      </c>
      <c r="K20" s="38"/>
    </row>
    <row r="21" spans="2:11" s="1" customFormat="1" ht="18" customHeight="1">
      <c r="B21" s="35"/>
      <c r="E21" s="29" t="str">
        <f>IF('Rekapitulace stavby'!E17="","",'Rekapitulace stavby'!E17)</f>
        <v xml:space="preserve"> </v>
      </c>
      <c r="I21" s="91" t="s">
        <v>29</v>
      </c>
      <c r="J21" s="29" t="str">
        <f>IF('Rekapitulace stavby'!AN17="","",'Rekapitulace stavby'!AN17)</f>
        <v/>
      </c>
      <c r="K21" s="38"/>
    </row>
    <row r="22" spans="2:11" s="1" customFormat="1" ht="6.95" customHeight="1">
      <c r="B22" s="35"/>
      <c r="I22" s="90"/>
      <c r="K22" s="38"/>
    </row>
    <row r="23" spans="2:11" s="1" customFormat="1" ht="14.45" customHeight="1">
      <c r="B23" s="35"/>
      <c r="D23" s="31" t="s">
        <v>34</v>
      </c>
      <c r="I23" s="90"/>
      <c r="K23" s="38"/>
    </row>
    <row r="24" spans="2:11" s="6" customFormat="1" ht="22.5" customHeight="1">
      <c r="B24" s="92"/>
      <c r="E24" s="252" t="s">
        <v>35</v>
      </c>
      <c r="F24" s="252"/>
      <c r="G24" s="252"/>
      <c r="H24" s="252"/>
      <c r="I24" s="93"/>
      <c r="K24" s="94"/>
    </row>
    <row r="25" spans="2:11" s="1" customFormat="1" ht="6.95" customHeight="1">
      <c r="B25" s="35"/>
      <c r="I25" s="90"/>
      <c r="K25" s="38"/>
    </row>
    <row r="26" spans="2:11" s="1" customFormat="1" ht="6.95" customHeight="1">
      <c r="B26" s="35"/>
      <c r="D26" s="58"/>
      <c r="E26" s="58"/>
      <c r="F26" s="58"/>
      <c r="G26" s="58"/>
      <c r="H26" s="58"/>
      <c r="I26" s="95"/>
      <c r="J26" s="58"/>
      <c r="K26" s="96"/>
    </row>
    <row r="27" spans="2:11" s="1" customFormat="1" ht="25.35" customHeight="1">
      <c r="B27" s="35"/>
      <c r="D27" s="97" t="s">
        <v>36</v>
      </c>
      <c r="I27" s="90"/>
      <c r="J27" s="69">
        <f>ROUND(J78,2)</f>
        <v>0</v>
      </c>
      <c r="K27" s="38"/>
    </row>
    <row r="28" spans="2:11" s="1" customFormat="1" ht="6.95" customHeight="1">
      <c r="B28" s="35"/>
      <c r="D28" s="58"/>
      <c r="E28" s="58"/>
      <c r="F28" s="58"/>
      <c r="G28" s="58"/>
      <c r="H28" s="58"/>
      <c r="I28" s="95"/>
      <c r="J28" s="58"/>
      <c r="K28" s="96"/>
    </row>
    <row r="29" spans="2:11" s="1" customFormat="1" ht="14.45" customHeight="1">
      <c r="B29" s="35"/>
      <c r="F29" s="39" t="s">
        <v>38</v>
      </c>
      <c r="I29" s="98" t="s">
        <v>37</v>
      </c>
      <c r="J29" s="39" t="s">
        <v>39</v>
      </c>
      <c r="K29" s="38"/>
    </row>
    <row r="30" spans="2:11" s="1" customFormat="1" ht="14.45" customHeight="1">
      <c r="B30" s="35"/>
      <c r="D30" s="41" t="s">
        <v>40</v>
      </c>
      <c r="E30" s="41" t="s">
        <v>41</v>
      </c>
      <c r="F30" s="99">
        <f>ROUND(SUM(BE78:BE106), 2)</f>
        <v>0</v>
      </c>
      <c r="I30" s="100">
        <v>0.21</v>
      </c>
      <c r="J30" s="99">
        <f>ROUND(ROUND((SUM(BE78:BE106)), 2)*I30, 2)</f>
        <v>0</v>
      </c>
      <c r="K30" s="38"/>
    </row>
    <row r="31" spans="2:11" s="1" customFormat="1" ht="14.45" customHeight="1">
      <c r="B31" s="35"/>
      <c r="E31" s="41" t="s">
        <v>42</v>
      </c>
      <c r="F31" s="99">
        <f>ROUND(SUM(BF78:BF106), 2)</f>
        <v>0</v>
      </c>
      <c r="I31" s="100">
        <v>0.15</v>
      </c>
      <c r="J31" s="99">
        <f>ROUND(ROUND((SUM(BF78:BF106)), 2)*I31, 2)</f>
        <v>0</v>
      </c>
      <c r="K31" s="38"/>
    </row>
    <row r="32" spans="2:11" s="1" customFormat="1" ht="14.45" hidden="1" customHeight="1">
      <c r="B32" s="35"/>
      <c r="E32" s="41" t="s">
        <v>43</v>
      </c>
      <c r="F32" s="99">
        <f>ROUND(SUM(BG78:BG106), 2)</f>
        <v>0</v>
      </c>
      <c r="I32" s="100">
        <v>0.21</v>
      </c>
      <c r="J32" s="99">
        <v>0</v>
      </c>
      <c r="K32" s="38"/>
    </row>
    <row r="33" spans="2:11" s="1" customFormat="1" ht="14.45" hidden="1" customHeight="1">
      <c r="B33" s="35"/>
      <c r="E33" s="41" t="s">
        <v>44</v>
      </c>
      <c r="F33" s="99">
        <f>ROUND(SUM(BH78:BH106), 2)</f>
        <v>0</v>
      </c>
      <c r="I33" s="100">
        <v>0.15</v>
      </c>
      <c r="J33" s="99">
        <v>0</v>
      </c>
      <c r="K33" s="38"/>
    </row>
    <row r="34" spans="2:11" s="1" customFormat="1" ht="14.45" hidden="1" customHeight="1">
      <c r="B34" s="35"/>
      <c r="E34" s="41" t="s">
        <v>45</v>
      </c>
      <c r="F34" s="99">
        <f>ROUND(SUM(BI78:BI106), 2)</f>
        <v>0</v>
      </c>
      <c r="I34" s="100">
        <v>0</v>
      </c>
      <c r="J34" s="99">
        <v>0</v>
      </c>
      <c r="K34" s="38"/>
    </row>
    <row r="35" spans="2:11" s="1" customFormat="1" ht="6.95" customHeight="1">
      <c r="B35" s="35"/>
      <c r="I35" s="90"/>
      <c r="K35" s="38"/>
    </row>
    <row r="36" spans="2:11" s="1" customFormat="1" ht="25.35" customHeight="1">
      <c r="B36" s="35"/>
      <c r="C36" s="101"/>
      <c r="D36" s="102" t="s">
        <v>46</v>
      </c>
      <c r="E36" s="61"/>
      <c r="F36" s="61"/>
      <c r="G36" s="103" t="s">
        <v>47</v>
      </c>
      <c r="H36" s="104" t="s">
        <v>48</v>
      </c>
      <c r="I36" s="105"/>
      <c r="J36" s="106">
        <f>SUM(J27:J34)</f>
        <v>0</v>
      </c>
      <c r="K36" s="107"/>
    </row>
    <row r="37" spans="2:11" s="1" customFormat="1" ht="14.45" customHeight="1">
      <c r="B37" s="48"/>
      <c r="C37" s="49"/>
      <c r="D37" s="49"/>
      <c r="E37" s="49"/>
      <c r="F37" s="49"/>
      <c r="G37" s="49"/>
      <c r="H37" s="49"/>
      <c r="I37" s="108"/>
      <c r="J37" s="49"/>
      <c r="K37" s="50"/>
    </row>
    <row r="41" spans="2:11" s="1" customFormat="1" ht="6.95" customHeight="1">
      <c r="B41" s="51"/>
      <c r="C41" s="52"/>
      <c r="D41" s="52"/>
      <c r="E41" s="52"/>
      <c r="F41" s="52"/>
      <c r="G41" s="52"/>
      <c r="H41" s="52"/>
      <c r="I41" s="109"/>
      <c r="J41" s="52"/>
      <c r="K41" s="110"/>
    </row>
    <row r="42" spans="2:11" s="1" customFormat="1" ht="36.950000000000003" customHeight="1">
      <c r="B42" s="35"/>
      <c r="C42" s="24" t="s">
        <v>89</v>
      </c>
      <c r="I42" s="90"/>
      <c r="K42" s="38"/>
    </row>
    <row r="43" spans="2:11" s="1" customFormat="1" ht="6.95" customHeight="1">
      <c r="B43" s="35"/>
      <c r="I43" s="90"/>
      <c r="K43" s="38"/>
    </row>
    <row r="44" spans="2:11" s="1" customFormat="1" ht="14.45" customHeight="1">
      <c r="B44" s="35"/>
      <c r="C44" s="31" t="s">
        <v>18</v>
      </c>
      <c r="I44" s="90"/>
      <c r="K44" s="38"/>
    </row>
    <row r="45" spans="2:11" s="1" customFormat="1" ht="22.5" customHeight="1">
      <c r="B45" s="35"/>
      <c r="E45" s="280" t="str">
        <f>E7</f>
        <v>Transformace ÚSP pro mládež Kvasiny – výstavba v lokalitě Kostelec nad Orlicí 2 - Vybavení</v>
      </c>
      <c r="F45" s="281"/>
      <c r="G45" s="281"/>
      <c r="H45" s="281"/>
      <c r="I45" s="90"/>
      <c r="K45" s="38"/>
    </row>
    <row r="46" spans="2:11" s="1" customFormat="1" ht="14.45" customHeight="1">
      <c r="B46" s="35"/>
      <c r="C46" s="31" t="s">
        <v>87</v>
      </c>
      <c r="I46" s="90"/>
      <c r="K46" s="38"/>
    </row>
    <row r="47" spans="2:11" s="1" customFormat="1" ht="23.25" customHeight="1">
      <c r="B47" s="35"/>
      <c r="E47" s="263" t="str">
        <f>E9</f>
        <v>01 - Vybavení</v>
      </c>
      <c r="F47" s="282"/>
      <c r="G47" s="282"/>
      <c r="H47" s="282"/>
      <c r="I47" s="90"/>
      <c r="K47" s="38"/>
    </row>
    <row r="48" spans="2:11" s="1" customFormat="1" ht="6.95" customHeight="1">
      <c r="B48" s="35"/>
      <c r="I48" s="90"/>
      <c r="K48" s="38"/>
    </row>
    <row r="49" spans="2:47" s="1" customFormat="1" ht="18" customHeight="1">
      <c r="B49" s="35"/>
      <c r="C49" s="31" t="s">
        <v>23</v>
      </c>
      <c r="F49" s="29" t="str">
        <f>F12</f>
        <v xml:space="preserve"> </v>
      </c>
      <c r="I49" s="91" t="s">
        <v>25</v>
      </c>
      <c r="J49" s="57" t="str">
        <f>IF(J12="","",J12)</f>
        <v>11. 5. 2017</v>
      </c>
      <c r="K49" s="38"/>
    </row>
    <row r="50" spans="2:47" s="1" customFormat="1" ht="6.95" customHeight="1">
      <c r="B50" s="35"/>
      <c r="I50" s="90"/>
      <c r="K50" s="38"/>
    </row>
    <row r="51" spans="2:47" s="1" customFormat="1">
      <c r="B51" s="35"/>
      <c r="C51" s="31" t="s">
        <v>27</v>
      </c>
      <c r="F51" s="29" t="str">
        <f>E15</f>
        <v xml:space="preserve"> </v>
      </c>
      <c r="I51" s="91" t="s">
        <v>32</v>
      </c>
      <c r="J51" s="29" t="str">
        <f>E21</f>
        <v xml:space="preserve"> </v>
      </c>
      <c r="K51" s="38"/>
    </row>
    <row r="52" spans="2:47" s="1" customFormat="1" ht="14.45" customHeight="1">
      <c r="B52" s="35"/>
      <c r="C52" s="31" t="s">
        <v>30</v>
      </c>
      <c r="F52" s="29" t="str">
        <f>IF(E18="","",E18)</f>
        <v/>
      </c>
      <c r="I52" s="90"/>
      <c r="K52" s="38"/>
    </row>
    <row r="53" spans="2:47" s="1" customFormat="1" ht="10.35" customHeight="1">
      <c r="B53" s="35"/>
      <c r="I53" s="90"/>
      <c r="K53" s="38"/>
    </row>
    <row r="54" spans="2:47" s="1" customFormat="1" ht="29.25" customHeight="1">
      <c r="B54" s="35"/>
      <c r="C54" s="111" t="s">
        <v>90</v>
      </c>
      <c r="D54" s="101"/>
      <c r="E54" s="101"/>
      <c r="F54" s="101"/>
      <c r="G54" s="101"/>
      <c r="H54" s="101"/>
      <c r="I54" s="112"/>
      <c r="J54" s="113" t="s">
        <v>91</v>
      </c>
      <c r="K54" s="114"/>
    </row>
    <row r="55" spans="2:47" s="1" customFormat="1" ht="10.35" customHeight="1">
      <c r="B55" s="35"/>
      <c r="I55" s="90"/>
      <c r="K55" s="38"/>
    </row>
    <row r="56" spans="2:47" s="1" customFormat="1" ht="29.25" customHeight="1">
      <c r="B56" s="35"/>
      <c r="C56" s="115" t="s">
        <v>92</v>
      </c>
      <c r="I56" s="90"/>
      <c r="J56" s="69">
        <f>J78</f>
        <v>0</v>
      </c>
      <c r="K56" s="38"/>
      <c r="AU56" s="19" t="s">
        <v>93</v>
      </c>
    </row>
    <row r="57" spans="2:47" s="7" customFormat="1" ht="24.95" customHeight="1">
      <c r="B57" s="116"/>
      <c r="D57" s="117" t="s">
        <v>94</v>
      </c>
      <c r="E57" s="118"/>
      <c r="F57" s="118"/>
      <c r="G57" s="118"/>
      <c r="H57" s="118"/>
      <c r="I57" s="119"/>
      <c r="J57" s="120">
        <f>J79</f>
        <v>0</v>
      </c>
      <c r="K57" s="121"/>
    </row>
    <row r="58" spans="2:47" s="7" customFormat="1" ht="24.95" customHeight="1">
      <c r="B58" s="116"/>
      <c r="D58" s="117" t="s">
        <v>95</v>
      </c>
      <c r="E58" s="118"/>
      <c r="F58" s="118"/>
      <c r="G58" s="118"/>
      <c r="H58" s="118"/>
      <c r="I58" s="119"/>
      <c r="J58" s="120">
        <f>J100</f>
        <v>0</v>
      </c>
      <c r="K58" s="121"/>
    </row>
    <row r="59" spans="2:47" s="1" customFormat="1" ht="21.75" customHeight="1">
      <c r="B59" s="35"/>
      <c r="I59" s="90"/>
      <c r="K59" s="38"/>
    </row>
    <row r="60" spans="2:47" s="1" customFormat="1" ht="6.95" customHeight="1">
      <c r="B60" s="48"/>
      <c r="C60" s="49"/>
      <c r="D60" s="49"/>
      <c r="E60" s="49"/>
      <c r="F60" s="49"/>
      <c r="G60" s="49"/>
      <c r="H60" s="49"/>
      <c r="I60" s="108"/>
      <c r="J60" s="49"/>
      <c r="K60" s="50"/>
    </row>
    <row r="64" spans="2:47" s="1" customFormat="1" ht="6.95" customHeight="1">
      <c r="B64" s="51"/>
      <c r="C64" s="52"/>
      <c r="D64" s="52"/>
      <c r="E64" s="52"/>
      <c r="F64" s="52"/>
      <c r="G64" s="52"/>
      <c r="H64" s="52"/>
      <c r="I64" s="109"/>
      <c r="J64" s="52"/>
      <c r="K64" s="52"/>
      <c r="L64" s="35"/>
    </row>
    <row r="65" spans="2:65" s="1" customFormat="1" ht="36.950000000000003" customHeight="1">
      <c r="B65" s="35"/>
      <c r="C65" s="24" t="s">
        <v>96</v>
      </c>
      <c r="I65" s="90"/>
      <c r="L65" s="35"/>
    </row>
    <row r="66" spans="2:65" s="1" customFormat="1" ht="6.95" customHeight="1">
      <c r="B66" s="35"/>
      <c r="I66" s="90"/>
      <c r="L66" s="35"/>
    </row>
    <row r="67" spans="2:65" s="1" customFormat="1" ht="14.45" customHeight="1">
      <c r="B67" s="35"/>
      <c r="C67" s="31" t="s">
        <v>18</v>
      </c>
      <c r="I67" s="90"/>
      <c r="L67" s="35"/>
    </row>
    <row r="68" spans="2:65" s="1" customFormat="1" ht="22.5" customHeight="1">
      <c r="B68" s="35"/>
      <c r="E68" s="280" t="str">
        <f>E7</f>
        <v>Transformace ÚSP pro mládež Kvasiny – výstavba v lokalitě Kostelec nad Orlicí 2 - Vybavení</v>
      </c>
      <c r="F68" s="281"/>
      <c r="G68" s="281"/>
      <c r="H68" s="281"/>
      <c r="I68" s="90"/>
      <c r="L68" s="35"/>
    </row>
    <row r="69" spans="2:65" s="1" customFormat="1" ht="14.45" customHeight="1">
      <c r="B69" s="35"/>
      <c r="C69" s="31" t="s">
        <v>87</v>
      </c>
      <c r="I69" s="90"/>
      <c r="L69" s="35"/>
    </row>
    <row r="70" spans="2:65" s="1" customFormat="1" ht="23.25" customHeight="1">
      <c r="B70" s="35"/>
      <c r="E70" s="263" t="str">
        <f>E9</f>
        <v>01 - Vybavení</v>
      </c>
      <c r="F70" s="282"/>
      <c r="G70" s="282"/>
      <c r="H70" s="282"/>
      <c r="I70" s="90"/>
      <c r="L70" s="35"/>
    </row>
    <row r="71" spans="2:65" s="1" customFormat="1" ht="6.95" customHeight="1">
      <c r="B71" s="35"/>
      <c r="I71" s="90"/>
      <c r="L71" s="35"/>
    </row>
    <row r="72" spans="2:65" s="1" customFormat="1" ht="18" customHeight="1">
      <c r="B72" s="35"/>
      <c r="C72" s="31" t="s">
        <v>23</v>
      </c>
      <c r="F72" s="29" t="str">
        <f>F12</f>
        <v xml:space="preserve"> </v>
      </c>
      <c r="I72" s="91" t="s">
        <v>25</v>
      </c>
      <c r="J72" s="57" t="str">
        <f>IF(J12="","",J12)</f>
        <v>11. 5. 2017</v>
      </c>
      <c r="L72" s="35"/>
    </row>
    <row r="73" spans="2:65" s="1" customFormat="1" ht="6.95" customHeight="1">
      <c r="B73" s="35"/>
      <c r="I73" s="90"/>
      <c r="L73" s="35"/>
    </row>
    <row r="74" spans="2:65" s="1" customFormat="1">
      <c r="B74" s="35"/>
      <c r="C74" s="31" t="s">
        <v>27</v>
      </c>
      <c r="F74" s="29" t="str">
        <f>E15</f>
        <v xml:space="preserve"> </v>
      </c>
      <c r="I74" s="91" t="s">
        <v>32</v>
      </c>
      <c r="J74" s="29" t="str">
        <f>E21</f>
        <v xml:space="preserve"> </v>
      </c>
      <c r="L74" s="35"/>
    </row>
    <row r="75" spans="2:65" s="1" customFormat="1" ht="14.45" customHeight="1">
      <c r="B75" s="35"/>
      <c r="C75" s="31" t="s">
        <v>30</v>
      </c>
      <c r="F75" s="29" t="str">
        <f>IF(E18="","",E18)</f>
        <v/>
      </c>
      <c r="I75" s="90"/>
      <c r="L75" s="35"/>
    </row>
    <row r="76" spans="2:65" s="1" customFormat="1" ht="10.35" customHeight="1">
      <c r="B76" s="35"/>
      <c r="I76" s="90"/>
      <c r="L76" s="35"/>
    </row>
    <row r="77" spans="2:65" s="8" customFormat="1" ht="29.25" customHeight="1">
      <c r="B77" s="122"/>
      <c r="C77" s="123" t="s">
        <v>97</v>
      </c>
      <c r="D77" s="124" t="s">
        <v>55</v>
      </c>
      <c r="E77" s="124" t="s">
        <v>51</v>
      </c>
      <c r="F77" s="124" t="s">
        <v>98</v>
      </c>
      <c r="G77" s="124" t="s">
        <v>99</v>
      </c>
      <c r="H77" s="124" t="s">
        <v>100</v>
      </c>
      <c r="I77" s="125" t="s">
        <v>101</v>
      </c>
      <c r="J77" s="124" t="s">
        <v>91</v>
      </c>
      <c r="K77" s="126" t="s">
        <v>102</v>
      </c>
      <c r="L77" s="122"/>
      <c r="M77" s="63" t="s">
        <v>103</v>
      </c>
      <c r="N77" s="64" t="s">
        <v>40</v>
      </c>
      <c r="O77" s="64" t="s">
        <v>104</v>
      </c>
      <c r="P77" s="64" t="s">
        <v>105</v>
      </c>
      <c r="Q77" s="64" t="s">
        <v>106</v>
      </c>
      <c r="R77" s="64" t="s">
        <v>107</v>
      </c>
      <c r="S77" s="64" t="s">
        <v>108</v>
      </c>
      <c r="T77" s="65" t="s">
        <v>109</v>
      </c>
    </row>
    <row r="78" spans="2:65" s="1" customFormat="1" ht="29.25" customHeight="1">
      <c r="B78" s="35"/>
      <c r="C78" s="67" t="s">
        <v>92</v>
      </c>
      <c r="I78" s="90"/>
      <c r="J78" s="127">
        <f>BK78</f>
        <v>0</v>
      </c>
      <c r="L78" s="35"/>
      <c r="M78" s="66"/>
      <c r="N78" s="58"/>
      <c r="O78" s="58"/>
      <c r="P78" s="128">
        <f>P79+P100</f>
        <v>0</v>
      </c>
      <c r="Q78" s="58"/>
      <c r="R78" s="128">
        <f>R79+R100</f>
        <v>0</v>
      </c>
      <c r="S78" s="58"/>
      <c r="T78" s="129">
        <f>T79+T100</f>
        <v>0</v>
      </c>
      <c r="AT78" s="19" t="s">
        <v>69</v>
      </c>
      <c r="AU78" s="19" t="s">
        <v>93</v>
      </c>
      <c r="BK78" s="130">
        <f>BK79+BK100</f>
        <v>0</v>
      </c>
    </row>
    <row r="79" spans="2:65" s="9" customFormat="1" ht="37.35" customHeight="1">
      <c r="B79" s="131"/>
      <c r="D79" s="132" t="s">
        <v>69</v>
      </c>
      <c r="E79" s="133" t="s">
        <v>110</v>
      </c>
      <c r="F79" s="133" t="s">
        <v>111</v>
      </c>
      <c r="I79" s="134"/>
      <c r="J79" s="135">
        <f>BK79</f>
        <v>0</v>
      </c>
      <c r="L79" s="131"/>
      <c r="M79" s="136"/>
      <c r="P79" s="137">
        <f>SUM(P80:P99)</f>
        <v>0</v>
      </c>
      <c r="R79" s="137">
        <f>SUM(R80:R99)</f>
        <v>0</v>
      </c>
      <c r="T79" s="138">
        <f>SUM(T80:T99)</f>
        <v>0</v>
      </c>
      <c r="AR79" s="132" t="s">
        <v>80</v>
      </c>
      <c r="AT79" s="139" t="s">
        <v>69</v>
      </c>
      <c r="AU79" s="139" t="s">
        <v>70</v>
      </c>
      <c r="AY79" s="132" t="s">
        <v>112</v>
      </c>
      <c r="BK79" s="140">
        <f>SUM(BK80:BK99)</f>
        <v>0</v>
      </c>
    </row>
    <row r="80" spans="2:65" s="1" customFormat="1" ht="22.5" customHeight="1">
      <c r="B80" s="35"/>
      <c r="C80" s="141" t="s">
        <v>78</v>
      </c>
      <c r="D80" s="141" t="s">
        <v>113</v>
      </c>
      <c r="E80" s="142" t="s">
        <v>114</v>
      </c>
      <c r="F80" s="143" t="s">
        <v>115</v>
      </c>
      <c r="G80" s="144" t="s">
        <v>116</v>
      </c>
      <c r="H80" s="145">
        <v>2</v>
      </c>
      <c r="I80" s="146"/>
      <c r="J80" s="147">
        <f>ROUND(I80*H80,2)</f>
        <v>0</v>
      </c>
      <c r="K80" s="143" t="s">
        <v>21</v>
      </c>
      <c r="L80" s="35"/>
      <c r="M80" s="148" t="s">
        <v>21</v>
      </c>
      <c r="N80" s="149" t="s">
        <v>41</v>
      </c>
      <c r="P80" s="150">
        <f>O80*H80</f>
        <v>0</v>
      </c>
      <c r="Q80" s="150">
        <v>0</v>
      </c>
      <c r="R80" s="150">
        <f>Q80*H80</f>
        <v>0</v>
      </c>
      <c r="S80" s="150">
        <v>0</v>
      </c>
      <c r="T80" s="151">
        <f>S80*H80</f>
        <v>0</v>
      </c>
      <c r="AR80" s="19" t="s">
        <v>117</v>
      </c>
      <c r="AT80" s="19" t="s">
        <v>113</v>
      </c>
      <c r="AU80" s="19" t="s">
        <v>78</v>
      </c>
      <c r="AY80" s="19" t="s">
        <v>112</v>
      </c>
      <c r="BE80" s="152">
        <f>IF(N80="základní",J80,0)</f>
        <v>0</v>
      </c>
      <c r="BF80" s="152">
        <f>IF(N80="snížená",J80,0)</f>
        <v>0</v>
      </c>
      <c r="BG80" s="152">
        <f>IF(N80="zákl. přenesená",J80,0)</f>
        <v>0</v>
      </c>
      <c r="BH80" s="152">
        <f>IF(N80="sníž. přenesená",J80,0)</f>
        <v>0</v>
      </c>
      <c r="BI80" s="152">
        <f>IF(N80="nulová",J80,0)</f>
        <v>0</v>
      </c>
      <c r="BJ80" s="19" t="s">
        <v>78</v>
      </c>
      <c r="BK80" s="152">
        <f>ROUND(I80*H80,2)</f>
        <v>0</v>
      </c>
      <c r="BL80" s="19" t="s">
        <v>117</v>
      </c>
      <c r="BM80" s="19" t="s">
        <v>118</v>
      </c>
    </row>
    <row r="81" spans="2:65" s="1" customFormat="1" ht="13.5">
      <c r="B81" s="35"/>
      <c r="D81" s="153" t="s">
        <v>119</v>
      </c>
      <c r="F81" s="154" t="s">
        <v>115</v>
      </c>
      <c r="I81" s="90"/>
      <c r="L81" s="35"/>
      <c r="M81" s="155"/>
      <c r="T81" s="60"/>
      <c r="AT81" s="19" t="s">
        <v>119</v>
      </c>
      <c r="AU81" s="19" t="s">
        <v>78</v>
      </c>
    </row>
    <row r="82" spans="2:65" s="1" customFormat="1" ht="54">
      <c r="B82" s="35"/>
      <c r="D82" s="153" t="s">
        <v>120</v>
      </c>
      <c r="F82" s="156" t="s">
        <v>121</v>
      </c>
      <c r="I82" s="90"/>
      <c r="L82" s="35"/>
      <c r="M82" s="155"/>
      <c r="T82" s="60"/>
      <c r="AT82" s="19" t="s">
        <v>120</v>
      </c>
      <c r="AU82" s="19" t="s">
        <v>78</v>
      </c>
    </row>
    <row r="83" spans="2:65" s="10" customFormat="1" ht="13.5">
      <c r="B83" s="157"/>
      <c r="D83" s="153" t="s">
        <v>122</v>
      </c>
      <c r="E83" s="158" t="s">
        <v>21</v>
      </c>
      <c r="F83" s="159" t="s">
        <v>80</v>
      </c>
      <c r="H83" s="160">
        <v>2</v>
      </c>
      <c r="I83" s="161"/>
      <c r="L83" s="157"/>
      <c r="M83" s="162"/>
      <c r="T83" s="163"/>
      <c r="AT83" s="158" t="s">
        <v>122</v>
      </c>
      <c r="AU83" s="158" t="s">
        <v>78</v>
      </c>
      <c r="AV83" s="10" t="s">
        <v>80</v>
      </c>
      <c r="AW83" s="10" t="s">
        <v>33</v>
      </c>
      <c r="AX83" s="10" t="s">
        <v>78</v>
      </c>
      <c r="AY83" s="158" t="s">
        <v>112</v>
      </c>
    </row>
    <row r="84" spans="2:65" s="1" customFormat="1" ht="22.5" customHeight="1">
      <c r="B84" s="35"/>
      <c r="C84" s="141" t="s">
        <v>80</v>
      </c>
      <c r="D84" s="141" t="s">
        <v>113</v>
      </c>
      <c r="E84" s="142" t="s">
        <v>123</v>
      </c>
      <c r="F84" s="143" t="s">
        <v>124</v>
      </c>
      <c r="G84" s="144" t="s">
        <v>116</v>
      </c>
      <c r="H84" s="145">
        <v>2</v>
      </c>
      <c r="I84" s="146"/>
      <c r="J84" s="147">
        <f>ROUND(I84*H84,2)</f>
        <v>0</v>
      </c>
      <c r="K84" s="143" t="s">
        <v>21</v>
      </c>
      <c r="L84" s="35"/>
      <c r="M84" s="148" t="s">
        <v>21</v>
      </c>
      <c r="N84" s="149" t="s">
        <v>41</v>
      </c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AR84" s="19" t="s">
        <v>117</v>
      </c>
      <c r="AT84" s="19" t="s">
        <v>113</v>
      </c>
      <c r="AU84" s="19" t="s">
        <v>78</v>
      </c>
      <c r="AY84" s="19" t="s">
        <v>112</v>
      </c>
      <c r="BE84" s="152">
        <f>IF(N84="základní",J84,0)</f>
        <v>0</v>
      </c>
      <c r="BF84" s="152">
        <f>IF(N84="snížená",J84,0)</f>
        <v>0</v>
      </c>
      <c r="BG84" s="152">
        <f>IF(N84="zákl. přenesená",J84,0)</f>
        <v>0</v>
      </c>
      <c r="BH84" s="152">
        <f>IF(N84="sníž. přenesená",J84,0)</f>
        <v>0</v>
      </c>
      <c r="BI84" s="152">
        <f>IF(N84="nulová",J84,0)</f>
        <v>0</v>
      </c>
      <c r="BJ84" s="19" t="s">
        <v>78</v>
      </c>
      <c r="BK84" s="152">
        <f>ROUND(I84*H84,2)</f>
        <v>0</v>
      </c>
      <c r="BL84" s="19" t="s">
        <v>117</v>
      </c>
      <c r="BM84" s="19" t="s">
        <v>125</v>
      </c>
    </row>
    <row r="85" spans="2:65" s="1" customFormat="1" ht="13.5">
      <c r="B85" s="35"/>
      <c r="D85" s="153" t="s">
        <v>119</v>
      </c>
      <c r="F85" s="154" t="s">
        <v>124</v>
      </c>
      <c r="I85" s="90"/>
      <c r="L85" s="35"/>
      <c r="M85" s="155"/>
      <c r="T85" s="60"/>
      <c r="AT85" s="19" t="s">
        <v>119</v>
      </c>
      <c r="AU85" s="19" t="s">
        <v>78</v>
      </c>
    </row>
    <row r="86" spans="2:65" s="1" customFormat="1" ht="54">
      <c r="B86" s="35"/>
      <c r="D86" s="153" t="s">
        <v>120</v>
      </c>
      <c r="F86" s="156" t="s">
        <v>126</v>
      </c>
      <c r="I86" s="90"/>
      <c r="L86" s="35"/>
      <c r="M86" s="155"/>
      <c r="T86" s="60"/>
      <c r="AT86" s="19" t="s">
        <v>120</v>
      </c>
      <c r="AU86" s="19" t="s">
        <v>78</v>
      </c>
    </row>
    <row r="87" spans="2:65" s="10" customFormat="1" ht="13.5">
      <c r="B87" s="157"/>
      <c r="D87" s="153" t="s">
        <v>122</v>
      </c>
      <c r="E87" s="158" t="s">
        <v>21</v>
      </c>
      <c r="F87" s="159" t="s">
        <v>80</v>
      </c>
      <c r="H87" s="160">
        <v>2</v>
      </c>
      <c r="I87" s="161"/>
      <c r="L87" s="157"/>
      <c r="M87" s="162"/>
      <c r="T87" s="163"/>
      <c r="AT87" s="158" t="s">
        <v>122</v>
      </c>
      <c r="AU87" s="158" t="s">
        <v>78</v>
      </c>
      <c r="AV87" s="10" t="s">
        <v>80</v>
      </c>
      <c r="AW87" s="10" t="s">
        <v>33</v>
      </c>
      <c r="AX87" s="10" t="s">
        <v>78</v>
      </c>
      <c r="AY87" s="158" t="s">
        <v>112</v>
      </c>
    </row>
    <row r="88" spans="2:65" s="1" customFormat="1" ht="22.5" customHeight="1">
      <c r="B88" s="35"/>
      <c r="C88" s="141" t="s">
        <v>127</v>
      </c>
      <c r="D88" s="141" t="s">
        <v>113</v>
      </c>
      <c r="E88" s="142" t="s">
        <v>128</v>
      </c>
      <c r="F88" s="143" t="s">
        <v>129</v>
      </c>
      <c r="G88" s="144" t="s">
        <v>116</v>
      </c>
      <c r="H88" s="145">
        <v>2</v>
      </c>
      <c r="I88" s="146"/>
      <c r="J88" s="147">
        <f>ROUND(I88*H88,2)</f>
        <v>0</v>
      </c>
      <c r="K88" s="143" t="s">
        <v>21</v>
      </c>
      <c r="L88" s="35"/>
      <c r="M88" s="148" t="s">
        <v>21</v>
      </c>
      <c r="N88" s="149" t="s">
        <v>41</v>
      </c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AR88" s="19" t="s">
        <v>117</v>
      </c>
      <c r="AT88" s="19" t="s">
        <v>113</v>
      </c>
      <c r="AU88" s="19" t="s">
        <v>78</v>
      </c>
      <c r="AY88" s="19" t="s">
        <v>112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9" t="s">
        <v>78</v>
      </c>
      <c r="BK88" s="152">
        <f>ROUND(I88*H88,2)</f>
        <v>0</v>
      </c>
      <c r="BL88" s="19" t="s">
        <v>117</v>
      </c>
      <c r="BM88" s="19" t="s">
        <v>130</v>
      </c>
    </row>
    <row r="89" spans="2:65" s="1" customFormat="1" ht="13.5">
      <c r="B89" s="35"/>
      <c r="D89" s="153" t="s">
        <v>119</v>
      </c>
      <c r="F89" s="154" t="s">
        <v>129</v>
      </c>
      <c r="I89" s="90"/>
      <c r="L89" s="35"/>
      <c r="M89" s="155"/>
      <c r="T89" s="60"/>
      <c r="AT89" s="19" t="s">
        <v>119</v>
      </c>
      <c r="AU89" s="19" t="s">
        <v>78</v>
      </c>
    </row>
    <row r="90" spans="2:65" s="1" customFormat="1" ht="54">
      <c r="B90" s="35"/>
      <c r="D90" s="153" t="s">
        <v>120</v>
      </c>
      <c r="F90" s="156" t="s">
        <v>131</v>
      </c>
      <c r="I90" s="90"/>
      <c r="L90" s="35"/>
      <c r="M90" s="155"/>
      <c r="T90" s="60"/>
      <c r="AT90" s="19" t="s">
        <v>120</v>
      </c>
      <c r="AU90" s="19" t="s">
        <v>78</v>
      </c>
    </row>
    <row r="91" spans="2:65" s="10" customFormat="1" ht="13.5">
      <c r="B91" s="157"/>
      <c r="D91" s="153" t="s">
        <v>122</v>
      </c>
      <c r="E91" s="158" t="s">
        <v>21</v>
      </c>
      <c r="F91" s="159" t="s">
        <v>80</v>
      </c>
      <c r="H91" s="160">
        <v>2</v>
      </c>
      <c r="I91" s="161"/>
      <c r="L91" s="157"/>
      <c r="M91" s="162"/>
      <c r="T91" s="163"/>
      <c r="AT91" s="158" t="s">
        <v>122</v>
      </c>
      <c r="AU91" s="158" t="s">
        <v>78</v>
      </c>
      <c r="AV91" s="10" t="s">
        <v>80</v>
      </c>
      <c r="AW91" s="10" t="s">
        <v>33</v>
      </c>
      <c r="AX91" s="10" t="s">
        <v>78</v>
      </c>
      <c r="AY91" s="158" t="s">
        <v>112</v>
      </c>
    </row>
    <row r="92" spans="2:65" s="1" customFormat="1" ht="22.5" customHeight="1">
      <c r="B92" s="35"/>
      <c r="C92" s="141" t="s">
        <v>132</v>
      </c>
      <c r="D92" s="141" t="s">
        <v>113</v>
      </c>
      <c r="E92" s="142" t="s">
        <v>133</v>
      </c>
      <c r="F92" s="143" t="s">
        <v>134</v>
      </c>
      <c r="G92" s="144" t="s">
        <v>116</v>
      </c>
      <c r="H92" s="145">
        <v>3</v>
      </c>
      <c r="I92" s="146"/>
      <c r="J92" s="147">
        <f>ROUND(I92*H92,2)</f>
        <v>0</v>
      </c>
      <c r="K92" s="143" t="s">
        <v>21</v>
      </c>
      <c r="L92" s="35"/>
      <c r="M92" s="148" t="s">
        <v>21</v>
      </c>
      <c r="N92" s="149" t="s">
        <v>41</v>
      </c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AR92" s="19" t="s">
        <v>117</v>
      </c>
      <c r="AT92" s="19" t="s">
        <v>113</v>
      </c>
      <c r="AU92" s="19" t="s">
        <v>78</v>
      </c>
      <c r="AY92" s="19" t="s">
        <v>112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9" t="s">
        <v>78</v>
      </c>
      <c r="BK92" s="152">
        <f>ROUND(I92*H92,2)</f>
        <v>0</v>
      </c>
      <c r="BL92" s="19" t="s">
        <v>117</v>
      </c>
      <c r="BM92" s="19" t="s">
        <v>135</v>
      </c>
    </row>
    <row r="93" spans="2:65" s="1" customFormat="1" ht="13.5">
      <c r="B93" s="35"/>
      <c r="D93" s="153" t="s">
        <v>119</v>
      </c>
      <c r="F93" s="154" t="s">
        <v>134</v>
      </c>
      <c r="I93" s="90"/>
      <c r="L93" s="35"/>
      <c r="M93" s="155"/>
      <c r="T93" s="60"/>
      <c r="AT93" s="19" t="s">
        <v>119</v>
      </c>
      <c r="AU93" s="19" t="s">
        <v>78</v>
      </c>
    </row>
    <row r="94" spans="2:65" s="1" customFormat="1" ht="40.5">
      <c r="B94" s="35"/>
      <c r="D94" s="153" t="s">
        <v>120</v>
      </c>
      <c r="F94" s="156" t="s">
        <v>136</v>
      </c>
      <c r="I94" s="90"/>
      <c r="L94" s="35"/>
      <c r="M94" s="155"/>
      <c r="T94" s="60"/>
      <c r="AT94" s="19" t="s">
        <v>120</v>
      </c>
      <c r="AU94" s="19" t="s">
        <v>78</v>
      </c>
    </row>
    <row r="95" spans="2:65" s="10" customFormat="1" ht="13.5">
      <c r="B95" s="157"/>
      <c r="D95" s="153" t="s">
        <v>122</v>
      </c>
      <c r="E95" s="158" t="s">
        <v>21</v>
      </c>
      <c r="F95" s="159" t="s">
        <v>127</v>
      </c>
      <c r="H95" s="160">
        <v>3</v>
      </c>
      <c r="I95" s="161"/>
      <c r="L95" s="157"/>
      <c r="M95" s="162"/>
      <c r="T95" s="163"/>
      <c r="AT95" s="158" t="s">
        <v>122</v>
      </c>
      <c r="AU95" s="158" t="s">
        <v>78</v>
      </c>
      <c r="AV95" s="10" t="s">
        <v>80</v>
      </c>
      <c r="AW95" s="10" t="s">
        <v>33</v>
      </c>
      <c r="AX95" s="10" t="s">
        <v>78</v>
      </c>
      <c r="AY95" s="158" t="s">
        <v>112</v>
      </c>
    </row>
    <row r="96" spans="2:65" s="1" customFormat="1" ht="22.5" customHeight="1">
      <c r="B96" s="35"/>
      <c r="C96" s="141" t="s">
        <v>137</v>
      </c>
      <c r="D96" s="141" t="s">
        <v>113</v>
      </c>
      <c r="E96" s="142" t="s">
        <v>138</v>
      </c>
      <c r="F96" s="143" t="s">
        <v>139</v>
      </c>
      <c r="G96" s="144" t="s">
        <v>116</v>
      </c>
      <c r="H96" s="145">
        <v>2</v>
      </c>
      <c r="I96" s="146"/>
      <c r="J96" s="147">
        <f>ROUND(I96*H96,2)</f>
        <v>0</v>
      </c>
      <c r="K96" s="143" t="s">
        <v>21</v>
      </c>
      <c r="L96" s="35"/>
      <c r="M96" s="148" t="s">
        <v>21</v>
      </c>
      <c r="N96" s="149" t="s">
        <v>41</v>
      </c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AR96" s="19" t="s">
        <v>117</v>
      </c>
      <c r="AT96" s="19" t="s">
        <v>113</v>
      </c>
      <c r="AU96" s="19" t="s">
        <v>78</v>
      </c>
      <c r="AY96" s="19" t="s">
        <v>112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9" t="s">
        <v>78</v>
      </c>
      <c r="BK96" s="152">
        <f>ROUND(I96*H96,2)</f>
        <v>0</v>
      </c>
      <c r="BL96" s="19" t="s">
        <v>117</v>
      </c>
      <c r="BM96" s="19" t="s">
        <v>140</v>
      </c>
    </row>
    <row r="97" spans="2:65" s="1" customFormat="1" ht="13.5">
      <c r="B97" s="35"/>
      <c r="D97" s="153" t="s">
        <v>119</v>
      </c>
      <c r="F97" s="154" t="s">
        <v>139</v>
      </c>
      <c r="I97" s="90"/>
      <c r="L97" s="35"/>
      <c r="M97" s="155"/>
      <c r="T97" s="60"/>
      <c r="AT97" s="19" t="s">
        <v>119</v>
      </c>
      <c r="AU97" s="19" t="s">
        <v>78</v>
      </c>
    </row>
    <row r="98" spans="2:65" s="1" customFormat="1" ht="54">
      <c r="B98" s="35"/>
      <c r="D98" s="153" t="s">
        <v>120</v>
      </c>
      <c r="F98" s="156" t="s">
        <v>141</v>
      </c>
      <c r="I98" s="90"/>
      <c r="L98" s="35"/>
      <c r="M98" s="155"/>
      <c r="T98" s="60"/>
      <c r="AT98" s="19" t="s">
        <v>120</v>
      </c>
      <c r="AU98" s="19" t="s">
        <v>78</v>
      </c>
    </row>
    <row r="99" spans="2:65" s="10" customFormat="1" ht="13.5">
      <c r="B99" s="157"/>
      <c r="D99" s="153" t="s">
        <v>122</v>
      </c>
      <c r="E99" s="158" t="s">
        <v>21</v>
      </c>
      <c r="F99" s="159" t="s">
        <v>80</v>
      </c>
      <c r="H99" s="160">
        <v>2</v>
      </c>
      <c r="I99" s="161"/>
      <c r="L99" s="157"/>
      <c r="M99" s="162"/>
      <c r="T99" s="163"/>
      <c r="AT99" s="158" t="s">
        <v>122</v>
      </c>
      <c r="AU99" s="158" t="s">
        <v>78</v>
      </c>
      <c r="AV99" s="10" t="s">
        <v>80</v>
      </c>
      <c r="AW99" s="10" t="s">
        <v>33</v>
      </c>
      <c r="AX99" s="10" t="s">
        <v>78</v>
      </c>
      <c r="AY99" s="158" t="s">
        <v>112</v>
      </c>
    </row>
    <row r="100" spans="2:65" s="9" customFormat="1" ht="37.35" customHeight="1">
      <c r="B100" s="131"/>
      <c r="D100" s="132" t="s">
        <v>69</v>
      </c>
      <c r="E100" s="133" t="s">
        <v>142</v>
      </c>
      <c r="F100" s="133" t="s">
        <v>143</v>
      </c>
      <c r="I100" s="134"/>
      <c r="J100" s="135">
        <f>BK100</f>
        <v>0</v>
      </c>
      <c r="L100" s="131"/>
      <c r="M100" s="136"/>
      <c r="P100" s="137">
        <f>SUM(P101:P106)</f>
        <v>0</v>
      </c>
      <c r="R100" s="137">
        <f>SUM(R101:R106)</f>
        <v>0</v>
      </c>
      <c r="T100" s="138">
        <f>SUM(T101:T106)</f>
        <v>0</v>
      </c>
      <c r="AR100" s="132" t="s">
        <v>78</v>
      </c>
      <c r="AT100" s="139" t="s">
        <v>69</v>
      </c>
      <c r="AU100" s="139" t="s">
        <v>70</v>
      </c>
      <c r="AY100" s="132" t="s">
        <v>112</v>
      </c>
      <c r="BK100" s="140">
        <f>SUM(BK101:BK106)</f>
        <v>0</v>
      </c>
    </row>
    <row r="101" spans="2:65" s="1" customFormat="1" ht="31.5" customHeight="1">
      <c r="B101" s="35"/>
      <c r="C101" s="141" t="s">
        <v>144</v>
      </c>
      <c r="D101" s="141" t="s">
        <v>113</v>
      </c>
      <c r="E101" s="142" t="s">
        <v>145</v>
      </c>
      <c r="F101" s="143" t="s">
        <v>146</v>
      </c>
      <c r="G101" s="144" t="s">
        <v>147</v>
      </c>
      <c r="H101" s="145">
        <v>2</v>
      </c>
      <c r="I101" s="146"/>
      <c r="J101" s="147">
        <f>ROUND(I101*H101,2)</f>
        <v>0</v>
      </c>
      <c r="K101" s="143" t="s">
        <v>21</v>
      </c>
      <c r="L101" s="35"/>
      <c r="M101" s="148" t="s">
        <v>21</v>
      </c>
      <c r="N101" s="149" t="s">
        <v>41</v>
      </c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AR101" s="19" t="s">
        <v>132</v>
      </c>
      <c r="AT101" s="19" t="s">
        <v>113</v>
      </c>
      <c r="AU101" s="19" t="s">
        <v>78</v>
      </c>
      <c r="AY101" s="19" t="s">
        <v>112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78</v>
      </c>
      <c r="BK101" s="152">
        <f>ROUND(I101*H101,2)</f>
        <v>0</v>
      </c>
      <c r="BL101" s="19" t="s">
        <v>132</v>
      </c>
      <c r="BM101" s="19" t="s">
        <v>148</v>
      </c>
    </row>
    <row r="102" spans="2:65" s="1" customFormat="1" ht="27">
      <c r="B102" s="35"/>
      <c r="D102" s="153" t="s">
        <v>119</v>
      </c>
      <c r="F102" s="154" t="s">
        <v>146</v>
      </c>
      <c r="I102" s="90"/>
      <c r="L102" s="35"/>
      <c r="M102" s="155"/>
      <c r="T102" s="60"/>
      <c r="AT102" s="19" t="s">
        <v>119</v>
      </c>
      <c r="AU102" s="19" t="s">
        <v>78</v>
      </c>
    </row>
    <row r="103" spans="2:65" s="1" customFormat="1" ht="27">
      <c r="B103" s="35"/>
      <c r="D103" s="153" t="s">
        <v>120</v>
      </c>
      <c r="F103" s="156" t="s">
        <v>149</v>
      </c>
      <c r="I103" s="90"/>
      <c r="L103" s="35"/>
      <c r="M103" s="155"/>
      <c r="T103" s="60"/>
      <c r="AT103" s="19" t="s">
        <v>120</v>
      </c>
      <c r="AU103" s="19" t="s">
        <v>78</v>
      </c>
    </row>
    <row r="104" spans="2:65" s="1" customFormat="1" ht="22.5" customHeight="1">
      <c r="B104" s="35"/>
      <c r="C104" s="141" t="s">
        <v>150</v>
      </c>
      <c r="D104" s="141" t="s">
        <v>113</v>
      </c>
      <c r="E104" s="142" t="s">
        <v>151</v>
      </c>
      <c r="F104" s="143" t="s">
        <v>152</v>
      </c>
      <c r="G104" s="144" t="s">
        <v>147</v>
      </c>
      <c r="H104" s="145">
        <v>6</v>
      </c>
      <c r="I104" s="146"/>
      <c r="J104" s="147">
        <f>ROUND(I104*H104,2)</f>
        <v>0</v>
      </c>
      <c r="K104" s="143" t="s">
        <v>21</v>
      </c>
      <c r="L104" s="35"/>
      <c r="M104" s="148" t="s">
        <v>21</v>
      </c>
      <c r="N104" s="149" t="s">
        <v>41</v>
      </c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AR104" s="19" t="s">
        <v>132</v>
      </c>
      <c r="AT104" s="19" t="s">
        <v>113</v>
      </c>
      <c r="AU104" s="19" t="s">
        <v>78</v>
      </c>
      <c r="AY104" s="19" t="s">
        <v>112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78</v>
      </c>
      <c r="BK104" s="152">
        <f>ROUND(I104*H104,2)</f>
        <v>0</v>
      </c>
      <c r="BL104" s="19" t="s">
        <v>132</v>
      </c>
      <c r="BM104" s="19" t="s">
        <v>153</v>
      </c>
    </row>
    <row r="105" spans="2:65" s="1" customFormat="1" ht="13.5">
      <c r="B105" s="35"/>
      <c r="D105" s="153" t="s">
        <v>119</v>
      </c>
      <c r="F105" s="154" t="s">
        <v>152</v>
      </c>
      <c r="I105" s="90"/>
      <c r="L105" s="35"/>
      <c r="M105" s="155"/>
      <c r="T105" s="60"/>
      <c r="AT105" s="19" t="s">
        <v>119</v>
      </c>
      <c r="AU105" s="19" t="s">
        <v>78</v>
      </c>
    </row>
    <row r="106" spans="2:65" s="1" customFormat="1" ht="27">
      <c r="B106" s="35"/>
      <c r="D106" s="153" t="s">
        <v>120</v>
      </c>
      <c r="F106" s="156" t="s">
        <v>149</v>
      </c>
      <c r="I106" s="90"/>
      <c r="L106" s="35"/>
      <c r="M106" s="164"/>
      <c r="N106" s="165"/>
      <c r="O106" s="165"/>
      <c r="P106" s="165"/>
      <c r="Q106" s="165"/>
      <c r="R106" s="165"/>
      <c r="S106" s="165"/>
      <c r="T106" s="166"/>
      <c r="AT106" s="19" t="s">
        <v>120</v>
      </c>
      <c r="AU106" s="19" t="s">
        <v>78</v>
      </c>
    </row>
    <row r="107" spans="2:65" s="1" customFormat="1" ht="6.95" customHeight="1">
      <c r="B107" s="48"/>
      <c r="C107" s="49"/>
      <c r="D107" s="49"/>
      <c r="E107" s="49"/>
      <c r="F107" s="49"/>
      <c r="G107" s="49"/>
      <c r="H107" s="49"/>
      <c r="I107" s="108"/>
      <c r="J107" s="49"/>
      <c r="K107" s="49"/>
      <c r="L107" s="35"/>
    </row>
  </sheetData>
  <sheetProtection algorithmName="SHA-512" hashValue="dL0OJV2K/H2YdjZ34ls8cDZfaL1Py83KdrFepK5LXTWSr/1XNhNEE46HnoKr2FxM97FQ2vhWKfA58mC4RHrpTQ==" saltValue="gsabk1ClkRt7siNSQmRCPg==" spinCount="100000" sheet="1" objects="1" scenarios="1" formatCells="0" formatColumns="0" formatRows="0" sort="0" autoFilter="0"/>
  <autoFilter ref="C77:K106" xr:uid="{00000000-0009-0000-0000-000001000000}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77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67" customWidth="1"/>
    <col min="2" max="2" width="1.6640625" style="167" customWidth="1"/>
    <col min="3" max="4" width="5" style="167" customWidth="1"/>
    <col min="5" max="5" width="11.6640625" style="167" customWidth="1"/>
    <col min="6" max="6" width="9.1640625" style="167" customWidth="1"/>
    <col min="7" max="7" width="5" style="167" customWidth="1"/>
    <col min="8" max="8" width="77.83203125" style="167" customWidth="1"/>
    <col min="9" max="10" width="20" style="167" customWidth="1"/>
    <col min="11" max="11" width="1.6640625" style="167" customWidth="1"/>
  </cols>
  <sheetData>
    <row r="1" spans="2:11" ht="37.5" customHeight="1"/>
    <row r="2" spans="2:11" ht="7.5" customHeight="1">
      <c r="B2" s="168"/>
      <c r="C2" s="169"/>
      <c r="D2" s="169"/>
      <c r="E2" s="169"/>
      <c r="F2" s="169"/>
      <c r="G2" s="169"/>
      <c r="H2" s="169"/>
      <c r="I2" s="169"/>
      <c r="J2" s="169"/>
      <c r="K2" s="170"/>
    </row>
    <row r="3" spans="2:11" s="11" customFormat="1" ht="45" customHeight="1">
      <c r="B3" s="171"/>
      <c r="C3" s="287" t="s">
        <v>154</v>
      </c>
      <c r="D3" s="287"/>
      <c r="E3" s="287"/>
      <c r="F3" s="287"/>
      <c r="G3" s="287"/>
      <c r="H3" s="287"/>
      <c r="I3" s="287"/>
      <c r="J3" s="287"/>
      <c r="K3" s="172"/>
    </row>
    <row r="4" spans="2:11" ht="25.5" customHeight="1">
      <c r="B4" s="173"/>
      <c r="C4" s="291" t="s">
        <v>155</v>
      </c>
      <c r="D4" s="291"/>
      <c r="E4" s="291"/>
      <c r="F4" s="291"/>
      <c r="G4" s="291"/>
      <c r="H4" s="291"/>
      <c r="I4" s="291"/>
      <c r="J4" s="291"/>
      <c r="K4" s="174"/>
    </row>
    <row r="5" spans="2:11" ht="5.25" customHeight="1">
      <c r="B5" s="173"/>
      <c r="C5" s="175"/>
      <c r="D5" s="175"/>
      <c r="E5" s="175"/>
      <c r="F5" s="175"/>
      <c r="G5" s="175"/>
      <c r="H5" s="175"/>
      <c r="I5" s="175"/>
      <c r="J5" s="175"/>
      <c r="K5" s="174"/>
    </row>
    <row r="6" spans="2:11" ht="15" customHeight="1">
      <c r="B6" s="173"/>
      <c r="C6" s="290" t="s">
        <v>156</v>
      </c>
      <c r="D6" s="290"/>
      <c r="E6" s="290"/>
      <c r="F6" s="290"/>
      <c r="G6" s="290"/>
      <c r="H6" s="290"/>
      <c r="I6" s="290"/>
      <c r="J6" s="290"/>
      <c r="K6" s="174"/>
    </row>
    <row r="7" spans="2:11" ht="15" customHeight="1">
      <c r="B7" s="177"/>
      <c r="C7" s="290" t="s">
        <v>157</v>
      </c>
      <c r="D7" s="290"/>
      <c r="E7" s="290"/>
      <c r="F7" s="290"/>
      <c r="G7" s="290"/>
      <c r="H7" s="290"/>
      <c r="I7" s="290"/>
      <c r="J7" s="290"/>
      <c r="K7" s="174"/>
    </row>
    <row r="8" spans="2:11" ht="12.75" customHeight="1">
      <c r="B8" s="177"/>
      <c r="C8" s="176"/>
      <c r="D8" s="176"/>
      <c r="E8" s="176"/>
      <c r="F8" s="176"/>
      <c r="G8" s="176"/>
      <c r="H8" s="176"/>
      <c r="I8" s="176"/>
      <c r="J8" s="176"/>
      <c r="K8" s="174"/>
    </row>
    <row r="9" spans="2:11" ht="15" customHeight="1">
      <c r="B9" s="177"/>
      <c r="C9" s="290" t="s">
        <v>158</v>
      </c>
      <c r="D9" s="290"/>
      <c r="E9" s="290"/>
      <c r="F9" s="290"/>
      <c r="G9" s="290"/>
      <c r="H9" s="290"/>
      <c r="I9" s="290"/>
      <c r="J9" s="290"/>
      <c r="K9" s="174"/>
    </row>
    <row r="10" spans="2:11" ht="15" customHeight="1">
      <c r="B10" s="177"/>
      <c r="C10" s="176"/>
      <c r="D10" s="290" t="s">
        <v>159</v>
      </c>
      <c r="E10" s="290"/>
      <c r="F10" s="290"/>
      <c r="G10" s="290"/>
      <c r="H10" s="290"/>
      <c r="I10" s="290"/>
      <c r="J10" s="290"/>
      <c r="K10" s="174"/>
    </row>
    <row r="11" spans="2:11" ht="15" customHeight="1">
      <c r="B11" s="177"/>
      <c r="C11" s="178"/>
      <c r="D11" s="290" t="s">
        <v>160</v>
      </c>
      <c r="E11" s="290"/>
      <c r="F11" s="290"/>
      <c r="G11" s="290"/>
      <c r="H11" s="290"/>
      <c r="I11" s="290"/>
      <c r="J11" s="290"/>
      <c r="K11" s="174"/>
    </row>
    <row r="12" spans="2:11" ht="12.75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4"/>
    </row>
    <row r="13" spans="2:11" ht="15" customHeight="1">
      <c r="B13" s="177"/>
      <c r="C13" s="178"/>
      <c r="D13" s="290" t="s">
        <v>161</v>
      </c>
      <c r="E13" s="290"/>
      <c r="F13" s="290"/>
      <c r="G13" s="290"/>
      <c r="H13" s="290"/>
      <c r="I13" s="290"/>
      <c r="J13" s="290"/>
      <c r="K13" s="174"/>
    </row>
    <row r="14" spans="2:11" ht="15" customHeight="1">
      <c r="B14" s="177"/>
      <c r="C14" s="178"/>
      <c r="D14" s="290" t="s">
        <v>162</v>
      </c>
      <c r="E14" s="290"/>
      <c r="F14" s="290"/>
      <c r="G14" s="290"/>
      <c r="H14" s="290"/>
      <c r="I14" s="290"/>
      <c r="J14" s="290"/>
      <c r="K14" s="174"/>
    </row>
    <row r="15" spans="2:11" ht="15" customHeight="1">
      <c r="B15" s="177"/>
      <c r="C15" s="178"/>
      <c r="D15" s="290" t="s">
        <v>163</v>
      </c>
      <c r="E15" s="290"/>
      <c r="F15" s="290"/>
      <c r="G15" s="290"/>
      <c r="H15" s="290"/>
      <c r="I15" s="290"/>
      <c r="J15" s="290"/>
      <c r="K15" s="174"/>
    </row>
    <row r="16" spans="2:11" ht="15" customHeight="1">
      <c r="B16" s="177"/>
      <c r="C16" s="178"/>
      <c r="D16" s="178"/>
      <c r="E16" s="179" t="s">
        <v>77</v>
      </c>
      <c r="F16" s="290" t="s">
        <v>164</v>
      </c>
      <c r="G16" s="290"/>
      <c r="H16" s="290"/>
      <c r="I16" s="290"/>
      <c r="J16" s="290"/>
      <c r="K16" s="174"/>
    </row>
    <row r="17" spans="2:11" ht="15" customHeight="1">
      <c r="B17" s="177"/>
      <c r="C17" s="178"/>
      <c r="D17" s="178"/>
      <c r="E17" s="179" t="s">
        <v>165</v>
      </c>
      <c r="F17" s="290" t="s">
        <v>166</v>
      </c>
      <c r="G17" s="290"/>
      <c r="H17" s="290"/>
      <c r="I17" s="290"/>
      <c r="J17" s="290"/>
      <c r="K17" s="174"/>
    </row>
    <row r="18" spans="2:11" ht="15" customHeight="1">
      <c r="B18" s="177"/>
      <c r="C18" s="178"/>
      <c r="D18" s="178"/>
      <c r="E18" s="179" t="s">
        <v>167</v>
      </c>
      <c r="F18" s="290" t="s">
        <v>168</v>
      </c>
      <c r="G18" s="290"/>
      <c r="H18" s="290"/>
      <c r="I18" s="290"/>
      <c r="J18" s="290"/>
      <c r="K18" s="174"/>
    </row>
    <row r="19" spans="2:11" ht="15" customHeight="1">
      <c r="B19" s="177"/>
      <c r="C19" s="178"/>
      <c r="D19" s="178"/>
      <c r="E19" s="179" t="s">
        <v>169</v>
      </c>
      <c r="F19" s="290" t="s">
        <v>170</v>
      </c>
      <c r="G19" s="290"/>
      <c r="H19" s="290"/>
      <c r="I19" s="290"/>
      <c r="J19" s="290"/>
      <c r="K19" s="174"/>
    </row>
    <row r="20" spans="2:11" ht="15" customHeight="1">
      <c r="B20" s="177"/>
      <c r="C20" s="178"/>
      <c r="D20" s="178"/>
      <c r="E20" s="179" t="s">
        <v>171</v>
      </c>
      <c r="F20" s="290" t="s">
        <v>172</v>
      </c>
      <c r="G20" s="290"/>
      <c r="H20" s="290"/>
      <c r="I20" s="290"/>
      <c r="J20" s="290"/>
      <c r="K20" s="174"/>
    </row>
    <row r="21" spans="2:11" ht="15" customHeight="1">
      <c r="B21" s="177"/>
      <c r="C21" s="178"/>
      <c r="D21" s="178"/>
      <c r="E21" s="179" t="s">
        <v>173</v>
      </c>
      <c r="F21" s="290" t="s">
        <v>174</v>
      </c>
      <c r="G21" s="290"/>
      <c r="H21" s="290"/>
      <c r="I21" s="290"/>
      <c r="J21" s="290"/>
      <c r="K21" s="174"/>
    </row>
    <row r="22" spans="2:11" ht="12.75" customHeight="1">
      <c r="B22" s="177"/>
      <c r="C22" s="178"/>
      <c r="D22" s="178"/>
      <c r="E22" s="178"/>
      <c r="F22" s="178"/>
      <c r="G22" s="178"/>
      <c r="H22" s="178"/>
      <c r="I22" s="178"/>
      <c r="J22" s="178"/>
      <c r="K22" s="174"/>
    </row>
    <row r="23" spans="2:11" ht="15" customHeight="1">
      <c r="B23" s="177"/>
      <c r="C23" s="290" t="s">
        <v>175</v>
      </c>
      <c r="D23" s="290"/>
      <c r="E23" s="290"/>
      <c r="F23" s="290"/>
      <c r="G23" s="290"/>
      <c r="H23" s="290"/>
      <c r="I23" s="290"/>
      <c r="J23" s="290"/>
      <c r="K23" s="174"/>
    </row>
    <row r="24" spans="2:11" ht="15" customHeight="1">
      <c r="B24" s="177"/>
      <c r="C24" s="290" t="s">
        <v>176</v>
      </c>
      <c r="D24" s="290"/>
      <c r="E24" s="290"/>
      <c r="F24" s="290"/>
      <c r="G24" s="290"/>
      <c r="H24" s="290"/>
      <c r="I24" s="290"/>
      <c r="J24" s="290"/>
      <c r="K24" s="174"/>
    </row>
    <row r="25" spans="2:11" ht="15" customHeight="1">
      <c r="B25" s="177"/>
      <c r="C25" s="176"/>
      <c r="D25" s="290" t="s">
        <v>177</v>
      </c>
      <c r="E25" s="290"/>
      <c r="F25" s="290"/>
      <c r="G25" s="290"/>
      <c r="H25" s="290"/>
      <c r="I25" s="290"/>
      <c r="J25" s="290"/>
      <c r="K25" s="174"/>
    </row>
    <row r="26" spans="2:11" ht="15" customHeight="1">
      <c r="B26" s="177"/>
      <c r="C26" s="178"/>
      <c r="D26" s="290" t="s">
        <v>178</v>
      </c>
      <c r="E26" s="290"/>
      <c r="F26" s="290"/>
      <c r="G26" s="290"/>
      <c r="H26" s="290"/>
      <c r="I26" s="290"/>
      <c r="J26" s="290"/>
      <c r="K26" s="174"/>
    </row>
    <row r="27" spans="2:11" ht="12.75" customHeight="1">
      <c r="B27" s="177"/>
      <c r="C27" s="178"/>
      <c r="D27" s="178"/>
      <c r="E27" s="178"/>
      <c r="F27" s="178"/>
      <c r="G27" s="178"/>
      <c r="H27" s="178"/>
      <c r="I27" s="178"/>
      <c r="J27" s="178"/>
      <c r="K27" s="174"/>
    </row>
    <row r="28" spans="2:11" ht="15" customHeight="1">
      <c r="B28" s="177"/>
      <c r="C28" s="178"/>
      <c r="D28" s="290" t="s">
        <v>179</v>
      </c>
      <c r="E28" s="290"/>
      <c r="F28" s="290"/>
      <c r="G28" s="290"/>
      <c r="H28" s="290"/>
      <c r="I28" s="290"/>
      <c r="J28" s="290"/>
      <c r="K28" s="174"/>
    </row>
    <row r="29" spans="2:11" ht="15" customHeight="1">
      <c r="B29" s="177"/>
      <c r="C29" s="178"/>
      <c r="D29" s="290" t="s">
        <v>180</v>
      </c>
      <c r="E29" s="290"/>
      <c r="F29" s="290"/>
      <c r="G29" s="290"/>
      <c r="H29" s="290"/>
      <c r="I29" s="290"/>
      <c r="J29" s="290"/>
      <c r="K29" s="174"/>
    </row>
    <row r="30" spans="2:11" ht="12.75" customHeight="1">
      <c r="B30" s="177"/>
      <c r="C30" s="178"/>
      <c r="D30" s="178"/>
      <c r="E30" s="178"/>
      <c r="F30" s="178"/>
      <c r="G30" s="178"/>
      <c r="H30" s="178"/>
      <c r="I30" s="178"/>
      <c r="J30" s="178"/>
      <c r="K30" s="174"/>
    </row>
    <row r="31" spans="2:11" ht="15" customHeight="1">
      <c r="B31" s="177"/>
      <c r="C31" s="178"/>
      <c r="D31" s="290" t="s">
        <v>181</v>
      </c>
      <c r="E31" s="290"/>
      <c r="F31" s="290"/>
      <c r="G31" s="290"/>
      <c r="H31" s="290"/>
      <c r="I31" s="290"/>
      <c r="J31" s="290"/>
      <c r="K31" s="174"/>
    </row>
    <row r="32" spans="2:11" ht="15" customHeight="1">
      <c r="B32" s="177"/>
      <c r="C32" s="178"/>
      <c r="D32" s="290" t="s">
        <v>182</v>
      </c>
      <c r="E32" s="290"/>
      <c r="F32" s="290"/>
      <c r="G32" s="290"/>
      <c r="H32" s="290"/>
      <c r="I32" s="290"/>
      <c r="J32" s="290"/>
      <c r="K32" s="174"/>
    </row>
    <row r="33" spans="2:11" ht="15" customHeight="1">
      <c r="B33" s="177"/>
      <c r="C33" s="178"/>
      <c r="D33" s="290" t="s">
        <v>183</v>
      </c>
      <c r="E33" s="290"/>
      <c r="F33" s="290"/>
      <c r="G33" s="290"/>
      <c r="H33" s="290"/>
      <c r="I33" s="290"/>
      <c r="J33" s="290"/>
      <c r="K33" s="174"/>
    </row>
    <row r="34" spans="2:11" ht="15" customHeight="1">
      <c r="B34" s="177"/>
      <c r="C34" s="178"/>
      <c r="D34" s="176"/>
      <c r="E34" s="180" t="s">
        <v>97</v>
      </c>
      <c r="F34" s="176"/>
      <c r="G34" s="290" t="s">
        <v>184</v>
      </c>
      <c r="H34" s="290"/>
      <c r="I34" s="290"/>
      <c r="J34" s="290"/>
      <c r="K34" s="174"/>
    </row>
    <row r="35" spans="2:11" ht="30.75" customHeight="1">
      <c r="B35" s="177"/>
      <c r="C35" s="178"/>
      <c r="D35" s="176"/>
      <c r="E35" s="180" t="s">
        <v>185</v>
      </c>
      <c r="F35" s="176"/>
      <c r="G35" s="290" t="s">
        <v>186</v>
      </c>
      <c r="H35" s="290"/>
      <c r="I35" s="290"/>
      <c r="J35" s="290"/>
      <c r="K35" s="174"/>
    </row>
    <row r="36" spans="2:11" ht="15" customHeight="1">
      <c r="B36" s="177"/>
      <c r="C36" s="178"/>
      <c r="D36" s="176"/>
      <c r="E36" s="180" t="s">
        <v>51</v>
      </c>
      <c r="F36" s="176"/>
      <c r="G36" s="290" t="s">
        <v>187</v>
      </c>
      <c r="H36" s="290"/>
      <c r="I36" s="290"/>
      <c r="J36" s="290"/>
      <c r="K36" s="174"/>
    </row>
    <row r="37" spans="2:11" ht="15" customHeight="1">
      <c r="B37" s="177"/>
      <c r="C37" s="178"/>
      <c r="D37" s="176"/>
      <c r="E37" s="180" t="s">
        <v>98</v>
      </c>
      <c r="F37" s="176"/>
      <c r="G37" s="290" t="s">
        <v>188</v>
      </c>
      <c r="H37" s="290"/>
      <c r="I37" s="290"/>
      <c r="J37" s="290"/>
      <c r="K37" s="174"/>
    </row>
    <row r="38" spans="2:11" ht="15" customHeight="1">
      <c r="B38" s="177"/>
      <c r="C38" s="178"/>
      <c r="D38" s="176"/>
      <c r="E38" s="180" t="s">
        <v>99</v>
      </c>
      <c r="F38" s="176"/>
      <c r="G38" s="290" t="s">
        <v>189</v>
      </c>
      <c r="H38" s="290"/>
      <c r="I38" s="290"/>
      <c r="J38" s="290"/>
      <c r="K38" s="174"/>
    </row>
    <row r="39" spans="2:11" ht="15" customHeight="1">
      <c r="B39" s="177"/>
      <c r="C39" s="178"/>
      <c r="D39" s="176"/>
      <c r="E39" s="180" t="s">
        <v>100</v>
      </c>
      <c r="F39" s="176"/>
      <c r="G39" s="290" t="s">
        <v>190</v>
      </c>
      <c r="H39" s="290"/>
      <c r="I39" s="290"/>
      <c r="J39" s="290"/>
      <c r="K39" s="174"/>
    </row>
    <row r="40" spans="2:11" ht="15" customHeight="1">
      <c r="B40" s="177"/>
      <c r="C40" s="178"/>
      <c r="D40" s="176"/>
      <c r="E40" s="180" t="s">
        <v>191</v>
      </c>
      <c r="F40" s="176"/>
      <c r="G40" s="290" t="s">
        <v>192</v>
      </c>
      <c r="H40" s="290"/>
      <c r="I40" s="290"/>
      <c r="J40" s="290"/>
      <c r="K40" s="174"/>
    </row>
    <row r="41" spans="2:11" ht="15" customHeight="1">
      <c r="B41" s="177"/>
      <c r="C41" s="178"/>
      <c r="D41" s="176"/>
      <c r="E41" s="180"/>
      <c r="F41" s="176"/>
      <c r="G41" s="290" t="s">
        <v>193</v>
      </c>
      <c r="H41" s="290"/>
      <c r="I41" s="290"/>
      <c r="J41" s="290"/>
      <c r="K41" s="174"/>
    </row>
    <row r="42" spans="2:11" ht="15" customHeight="1">
      <c r="B42" s="177"/>
      <c r="C42" s="178"/>
      <c r="D42" s="176"/>
      <c r="E42" s="180" t="s">
        <v>194</v>
      </c>
      <c r="F42" s="176"/>
      <c r="G42" s="290" t="s">
        <v>195</v>
      </c>
      <c r="H42" s="290"/>
      <c r="I42" s="290"/>
      <c r="J42" s="290"/>
      <c r="K42" s="174"/>
    </row>
    <row r="43" spans="2:11" ht="15" customHeight="1">
      <c r="B43" s="177"/>
      <c r="C43" s="178"/>
      <c r="D43" s="176"/>
      <c r="E43" s="180" t="s">
        <v>102</v>
      </c>
      <c r="F43" s="176"/>
      <c r="G43" s="290" t="s">
        <v>196</v>
      </c>
      <c r="H43" s="290"/>
      <c r="I43" s="290"/>
      <c r="J43" s="290"/>
      <c r="K43" s="174"/>
    </row>
    <row r="44" spans="2:11" ht="12.75" customHeight="1">
      <c r="B44" s="177"/>
      <c r="C44" s="178"/>
      <c r="D44" s="176"/>
      <c r="E44" s="176"/>
      <c r="F44" s="176"/>
      <c r="G44" s="176"/>
      <c r="H44" s="176"/>
      <c r="I44" s="176"/>
      <c r="J44" s="176"/>
      <c r="K44" s="174"/>
    </row>
    <row r="45" spans="2:11" ht="15" customHeight="1">
      <c r="B45" s="177"/>
      <c r="C45" s="178"/>
      <c r="D45" s="290" t="s">
        <v>197</v>
      </c>
      <c r="E45" s="290"/>
      <c r="F45" s="290"/>
      <c r="G45" s="290"/>
      <c r="H45" s="290"/>
      <c r="I45" s="290"/>
      <c r="J45" s="290"/>
      <c r="K45" s="174"/>
    </row>
    <row r="46" spans="2:11" ht="15" customHeight="1">
      <c r="B46" s="177"/>
      <c r="C46" s="178"/>
      <c r="D46" s="178"/>
      <c r="E46" s="290" t="s">
        <v>198</v>
      </c>
      <c r="F46" s="290"/>
      <c r="G46" s="290"/>
      <c r="H46" s="290"/>
      <c r="I46" s="290"/>
      <c r="J46" s="290"/>
      <c r="K46" s="174"/>
    </row>
    <row r="47" spans="2:11" ht="15" customHeight="1">
      <c r="B47" s="177"/>
      <c r="C47" s="178"/>
      <c r="D47" s="178"/>
      <c r="E47" s="290" t="s">
        <v>199</v>
      </c>
      <c r="F47" s="290"/>
      <c r="G47" s="290"/>
      <c r="H47" s="290"/>
      <c r="I47" s="290"/>
      <c r="J47" s="290"/>
      <c r="K47" s="174"/>
    </row>
    <row r="48" spans="2:11" ht="15" customHeight="1">
      <c r="B48" s="177"/>
      <c r="C48" s="178"/>
      <c r="D48" s="178"/>
      <c r="E48" s="290" t="s">
        <v>200</v>
      </c>
      <c r="F48" s="290"/>
      <c r="G48" s="290"/>
      <c r="H48" s="290"/>
      <c r="I48" s="290"/>
      <c r="J48" s="290"/>
      <c r="K48" s="174"/>
    </row>
    <row r="49" spans="2:11" ht="15" customHeight="1">
      <c r="B49" s="177"/>
      <c r="C49" s="178"/>
      <c r="D49" s="290" t="s">
        <v>201</v>
      </c>
      <c r="E49" s="290"/>
      <c r="F49" s="290"/>
      <c r="G49" s="290"/>
      <c r="H49" s="290"/>
      <c r="I49" s="290"/>
      <c r="J49" s="290"/>
      <c r="K49" s="174"/>
    </row>
    <row r="50" spans="2:11" ht="25.5" customHeight="1">
      <c r="B50" s="173"/>
      <c r="C50" s="291" t="s">
        <v>202</v>
      </c>
      <c r="D50" s="291"/>
      <c r="E50" s="291"/>
      <c r="F50" s="291"/>
      <c r="G50" s="291"/>
      <c r="H50" s="291"/>
      <c r="I50" s="291"/>
      <c r="J50" s="291"/>
      <c r="K50" s="174"/>
    </row>
    <row r="51" spans="2:11" ht="5.25" customHeight="1">
      <c r="B51" s="173"/>
      <c r="C51" s="175"/>
      <c r="D51" s="175"/>
      <c r="E51" s="175"/>
      <c r="F51" s="175"/>
      <c r="G51" s="175"/>
      <c r="H51" s="175"/>
      <c r="I51" s="175"/>
      <c r="J51" s="175"/>
      <c r="K51" s="174"/>
    </row>
    <row r="52" spans="2:11" ht="15" customHeight="1">
      <c r="B52" s="173"/>
      <c r="C52" s="290" t="s">
        <v>203</v>
      </c>
      <c r="D52" s="290"/>
      <c r="E52" s="290"/>
      <c r="F52" s="290"/>
      <c r="G52" s="290"/>
      <c r="H52" s="290"/>
      <c r="I52" s="290"/>
      <c r="J52" s="290"/>
      <c r="K52" s="174"/>
    </row>
    <row r="53" spans="2:11" ht="15" customHeight="1">
      <c r="B53" s="173"/>
      <c r="C53" s="290" t="s">
        <v>204</v>
      </c>
      <c r="D53" s="290"/>
      <c r="E53" s="290"/>
      <c r="F53" s="290"/>
      <c r="G53" s="290"/>
      <c r="H53" s="290"/>
      <c r="I53" s="290"/>
      <c r="J53" s="290"/>
      <c r="K53" s="174"/>
    </row>
    <row r="54" spans="2:11" ht="12.75" customHeight="1">
      <c r="B54" s="173"/>
      <c r="C54" s="176"/>
      <c r="D54" s="176"/>
      <c r="E54" s="176"/>
      <c r="F54" s="176"/>
      <c r="G54" s="176"/>
      <c r="H54" s="176"/>
      <c r="I54" s="176"/>
      <c r="J54" s="176"/>
      <c r="K54" s="174"/>
    </row>
    <row r="55" spans="2:11" ht="15" customHeight="1">
      <c r="B55" s="173"/>
      <c r="C55" s="290" t="s">
        <v>205</v>
      </c>
      <c r="D55" s="290"/>
      <c r="E55" s="290"/>
      <c r="F55" s="290"/>
      <c r="G55" s="290"/>
      <c r="H55" s="290"/>
      <c r="I55" s="290"/>
      <c r="J55" s="290"/>
      <c r="K55" s="174"/>
    </row>
    <row r="56" spans="2:11" ht="15" customHeight="1">
      <c r="B56" s="173"/>
      <c r="C56" s="178"/>
      <c r="D56" s="290" t="s">
        <v>206</v>
      </c>
      <c r="E56" s="290"/>
      <c r="F56" s="290"/>
      <c r="G56" s="290"/>
      <c r="H56" s="290"/>
      <c r="I56" s="290"/>
      <c r="J56" s="290"/>
      <c r="K56" s="174"/>
    </row>
    <row r="57" spans="2:11" ht="15" customHeight="1">
      <c r="B57" s="173"/>
      <c r="C57" s="178"/>
      <c r="D57" s="290" t="s">
        <v>207</v>
      </c>
      <c r="E57" s="290"/>
      <c r="F57" s="290"/>
      <c r="G57" s="290"/>
      <c r="H57" s="290"/>
      <c r="I57" s="290"/>
      <c r="J57" s="290"/>
      <c r="K57" s="174"/>
    </row>
    <row r="58" spans="2:11" ht="15" customHeight="1">
      <c r="B58" s="173"/>
      <c r="C58" s="178"/>
      <c r="D58" s="290" t="s">
        <v>208</v>
      </c>
      <c r="E58" s="290"/>
      <c r="F58" s="290"/>
      <c r="G58" s="290"/>
      <c r="H58" s="290"/>
      <c r="I58" s="290"/>
      <c r="J58" s="290"/>
      <c r="K58" s="174"/>
    </row>
    <row r="59" spans="2:11" ht="15" customHeight="1">
      <c r="B59" s="173"/>
      <c r="C59" s="178"/>
      <c r="D59" s="290" t="s">
        <v>209</v>
      </c>
      <c r="E59" s="290"/>
      <c r="F59" s="290"/>
      <c r="G59" s="290"/>
      <c r="H59" s="290"/>
      <c r="I59" s="290"/>
      <c r="J59" s="290"/>
      <c r="K59" s="174"/>
    </row>
    <row r="60" spans="2:11" ht="15" customHeight="1">
      <c r="B60" s="173"/>
      <c r="C60" s="178"/>
      <c r="D60" s="289" t="s">
        <v>210</v>
      </c>
      <c r="E60" s="289"/>
      <c r="F60" s="289"/>
      <c r="G60" s="289"/>
      <c r="H60" s="289"/>
      <c r="I60" s="289"/>
      <c r="J60" s="289"/>
      <c r="K60" s="174"/>
    </row>
    <row r="61" spans="2:11" ht="15" customHeight="1">
      <c r="B61" s="173"/>
      <c r="C61" s="178"/>
      <c r="D61" s="290" t="s">
        <v>211</v>
      </c>
      <c r="E61" s="290"/>
      <c r="F61" s="290"/>
      <c r="G61" s="290"/>
      <c r="H61" s="290"/>
      <c r="I61" s="290"/>
      <c r="J61" s="290"/>
      <c r="K61" s="174"/>
    </row>
    <row r="62" spans="2:11" ht="12.75" customHeight="1">
      <c r="B62" s="173"/>
      <c r="C62" s="178"/>
      <c r="D62" s="178"/>
      <c r="E62" s="181"/>
      <c r="F62" s="178"/>
      <c r="G62" s="178"/>
      <c r="H62" s="178"/>
      <c r="I62" s="178"/>
      <c r="J62" s="178"/>
      <c r="K62" s="174"/>
    </row>
    <row r="63" spans="2:11" ht="15" customHeight="1">
      <c r="B63" s="173"/>
      <c r="C63" s="178"/>
      <c r="D63" s="290" t="s">
        <v>212</v>
      </c>
      <c r="E63" s="290"/>
      <c r="F63" s="290"/>
      <c r="G63" s="290"/>
      <c r="H63" s="290"/>
      <c r="I63" s="290"/>
      <c r="J63" s="290"/>
      <c r="K63" s="174"/>
    </row>
    <row r="64" spans="2:11" ht="15" customHeight="1">
      <c r="B64" s="173"/>
      <c r="C64" s="178"/>
      <c r="D64" s="289" t="s">
        <v>213</v>
      </c>
      <c r="E64" s="289"/>
      <c r="F64" s="289"/>
      <c r="G64" s="289"/>
      <c r="H64" s="289"/>
      <c r="I64" s="289"/>
      <c r="J64" s="289"/>
      <c r="K64" s="174"/>
    </row>
    <row r="65" spans="2:11" ht="15" customHeight="1">
      <c r="B65" s="173"/>
      <c r="C65" s="178"/>
      <c r="D65" s="290" t="s">
        <v>214</v>
      </c>
      <c r="E65" s="290"/>
      <c r="F65" s="290"/>
      <c r="G65" s="290"/>
      <c r="H65" s="290"/>
      <c r="I65" s="290"/>
      <c r="J65" s="290"/>
      <c r="K65" s="174"/>
    </row>
    <row r="66" spans="2:11" ht="15" customHeight="1">
      <c r="B66" s="173"/>
      <c r="C66" s="178"/>
      <c r="D66" s="290" t="s">
        <v>215</v>
      </c>
      <c r="E66" s="290"/>
      <c r="F66" s="290"/>
      <c r="G66" s="290"/>
      <c r="H66" s="290"/>
      <c r="I66" s="290"/>
      <c r="J66" s="290"/>
      <c r="K66" s="174"/>
    </row>
    <row r="67" spans="2:11" ht="15" customHeight="1">
      <c r="B67" s="173"/>
      <c r="C67" s="178"/>
      <c r="D67" s="290" t="s">
        <v>216</v>
      </c>
      <c r="E67" s="290"/>
      <c r="F67" s="290"/>
      <c r="G67" s="290"/>
      <c r="H67" s="290"/>
      <c r="I67" s="290"/>
      <c r="J67" s="290"/>
      <c r="K67" s="174"/>
    </row>
    <row r="68" spans="2:11" ht="15" customHeight="1">
      <c r="B68" s="173"/>
      <c r="C68" s="178"/>
      <c r="D68" s="290" t="s">
        <v>217</v>
      </c>
      <c r="E68" s="290"/>
      <c r="F68" s="290"/>
      <c r="G68" s="290"/>
      <c r="H68" s="290"/>
      <c r="I68" s="290"/>
      <c r="J68" s="290"/>
      <c r="K68" s="174"/>
    </row>
    <row r="69" spans="2:11" ht="12.75" customHeight="1">
      <c r="B69" s="182"/>
      <c r="C69" s="183"/>
      <c r="D69" s="183"/>
      <c r="E69" s="183"/>
      <c r="F69" s="183"/>
      <c r="G69" s="183"/>
      <c r="H69" s="183"/>
      <c r="I69" s="183"/>
      <c r="J69" s="183"/>
      <c r="K69" s="184"/>
    </row>
    <row r="70" spans="2:11" ht="18.75" customHeight="1">
      <c r="B70" s="185"/>
      <c r="C70" s="185"/>
      <c r="D70" s="185"/>
      <c r="E70" s="185"/>
      <c r="F70" s="185"/>
      <c r="G70" s="185"/>
      <c r="H70" s="185"/>
      <c r="I70" s="185"/>
      <c r="J70" s="185"/>
      <c r="K70" s="186"/>
    </row>
    <row r="71" spans="2:11" ht="18.75" customHeight="1">
      <c r="B71" s="186"/>
      <c r="C71" s="186"/>
      <c r="D71" s="186"/>
      <c r="E71" s="186"/>
      <c r="F71" s="186"/>
      <c r="G71" s="186"/>
      <c r="H71" s="186"/>
      <c r="I71" s="186"/>
      <c r="J71" s="186"/>
      <c r="K71" s="186"/>
    </row>
    <row r="72" spans="2:11" ht="7.5" customHeight="1">
      <c r="B72" s="187"/>
      <c r="C72" s="188"/>
      <c r="D72" s="188"/>
      <c r="E72" s="188"/>
      <c r="F72" s="188"/>
      <c r="G72" s="188"/>
      <c r="H72" s="188"/>
      <c r="I72" s="188"/>
      <c r="J72" s="188"/>
      <c r="K72" s="189"/>
    </row>
    <row r="73" spans="2:11" ht="45" customHeight="1">
      <c r="B73" s="190"/>
      <c r="C73" s="288" t="s">
        <v>85</v>
      </c>
      <c r="D73" s="288"/>
      <c r="E73" s="288"/>
      <c r="F73" s="288"/>
      <c r="G73" s="288"/>
      <c r="H73" s="288"/>
      <c r="I73" s="288"/>
      <c r="J73" s="288"/>
      <c r="K73" s="191"/>
    </row>
    <row r="74" spans="2:11" ht="17.25" customHeight="1">
      <c r="B74" s="190"/>
      <c r="C74" s="192" t="s">
        <v>218</v>
      </c>
      <c r="D74" s="192"/>
      <c r="E74" s="192"/>
      <c r="F74" s="192" t="s">
        <v>219</v>
      </c>
      <c r="G74" s="193"/>
      <c r="H74" s="192" t="s">
        <v>98</v>
      </c>
      <c r="I74" s="192" t="s">
        <v>55</v>
      </c>
      <c r="J74" s="192" t="s">
        <v>220</v>
      </c>
      <c r="K74" s="191"/>
    </row>
    <row r="75" spans="2:11" ht="17.25" customHeight="1">
      <c r="B75" s="190"/>
      <c r="C75" s="194" t="s">
        <v>221</v>
      </c>
      <c r="D75" s="194"/>
      <c r="E75" s="194"/>
      <c r="F75" s="195" t="s">
        <v>222</v>
      </c>
      <c r="G75" s="196"/>
      <c r="H75" s="194"/>
      <c r="I75" s="194"/>
      <c r="J75" s="194" t="s">
        <v>223</v>
      </c>
      <c r="K75" s="191"/>
    </row>
    <row r="76" spans="2:11" ht="5.25" customHeight="1">
      <c r="B76" s="190"/>
      <c r="C76" s="197"/>
      <c r="D76" s="197"/>
      <c r="E76" s="197"/>
      <c r="F76" s="197"/>
      <c r="G76" s="198"/>
      <c r="H76" s="197"/>
      <c r="I76" s="197"/>
      <c r="J76" s="197"/>
      <c r="K76" s="191"/>
    </row>
    <row r="77" spans="2:11" ht="15" customHeight="1">
      <c r="B77" s="190"/>
      <c r="C77" s="180" t="s">
        <v>51</v>
      </c>
      <c r="D77" s="197"/>
      <c r="E77" s="197"/>
      <c r="F77" s="199" t="s">
        <v>224</v>
      </c>
      <c r="G77" s="198"/>
      <c r="H77" s="180" t="s">
        <v>225</v>
      </c>
      <c r="I77" s="180" t="s">
        <v>226</v>
      </c>
      <c r="J77" s="180">
        <v>20</v>
      </c>
      <c r="K77" s="191"/>
    </row>
    <row r="78" spans="2:11" ht="15" customHeight="1">
      <c r="B78" s="190"/>
      <c r="C78" s="180" t="s">
        <v>227</v>
      </c>
      <c r="D78" s="180"/>
      <c r="E78" s="180"/>
      <c r="F78" s="199" t="s">
        <v>224</v>
      </c>
      <c r="G78" s="198"/>
      <c r="H78" s="180" t="s">
        <v>228</v>
      </c>
      <c r="I78" s="180" t="s">
        <v>226</v>
      </c>
      <c r="J78" s="180">
        <v>120</v>
      </c>
      <c r="K78" s="191"/>
    </row>
    <row r="79" spans="2:11" ht="15" customHeight="1">
      <c r="B79" s="200"/>
      <c r="C79" s="180" t="s">
        <v>229</v>
      </c>
      <c r="D79" s="180"/>
      <c r="E79" s="180"/>
      <c r="F79" s="199" t="s">
        <v>230</v>
      </c>
      <c r="G79" s="198"/>
      <c r="H79" s="180" t="s">
        <v>231</v>
      </c>
      <c r="I79" s="180" t="s">
        <v>226</v>
      </c>
      <c r="J79" s="180">
        <v>50</v>
      </c>
      <c r="K79" s="191"/>
    </row>
    <row r="80" spans="2:11" ht="15" customHeight="1">
      <c r="B80" s="200"/>
      <c r="C80" s="180" t="s">
        <v>232</v>
      </c>
      <c r="D80" s="180"/>
      <c r="E80" s="180"/>
      <c r="F80" s="199" t="s">
        <v>224</v>
      </c>
      <c r="G80" s="198"/>
      <c r="H80" s="180" t="s">
        <v>233</v>
      </c>
      <c r="I80" s="180" t="s">
        <v>234</v>
      </c>
      <c r="J80" s="180"/>
      <c r="K80" s="191"/>
    </row>
    <row r="81" spans="2:11" ht="15" customHeight="1">
      <c r="B81" s="200"/>
      <c r="C81" s="201" t="s">
        <v>235</v>
      </c>
      <c r="D81" s="201"/>
      <c r="E81" s="201"/>
      <c r="F81" s="202" t="s">
        <v>230</v>
      </c>
      <c r="G81" s="201"/>
      <c r="H81" s="201" t="s">
        <v>236</v>
      </c>
      <c r="I81" s="201" t="s">
        <v>226</v>
      </c>
      <c r="J81" s="201">
        <v>15</v>
      </c>
      <c r="K81" s="191"/>
    </row>
    <row r="82" spans="2:11" ht="15" customHeight="1">
      <c r="B82" s="200"/>
      <c r="C82" s="201" t="s">
        <v>237</v>
      </c>
      <c r="D82" s="201"/>
      <c r="E82" s="201"/>
      <c r="F82" s="202" t="s">
        <v>230</v>
      </c>
      <c r="G82" s="201"/>
      <c r="H82" s="201" t="s">
        <v>238</v>
      </c>
      <c r="I82" s="201" t="s">
        <v>226</v>
      </c>
      <c r="J82" s="201">
        <v>15</v>
      </c>
      <c r="K82" s="191"/>
    </row>
    <row r="83" spans="2:11" ht="15" customHeight="1">
      <c r="B83" s="200"/>
      <c r="C83" s="201" t="s">
        <v>239</v>
      </c>
      <c r="D83" s="201"/>
      <c r="E83" s="201"/>
      <c r="F83" s="202" t="s">
        <v>230</v>
      </c>
      <c r="G83" s="201"/>
      <c r="H83" s="201" t="s">
        <v>240</v>
      </c>
      <c r="I83" s="201" t="s">
        <v>226</v>
      </c>
      <c r="J83" s="201">
        <v>20</v>
      </c>
      <c r="K83" s="191"/>
    </row>
    <row r="84" spans="2:11" ht="15" customHeight="1">
      <c r="B84" s="200"/>
      <c r="C84" s="201" t="s">
        <v>241</v>
      </c>
      <c r="D84" s="201"/>
      <c r="E84" s="201"/>
      <c r="F84" s="202" t="s">
        <v>230</v>
      </c>
      <c r="G84" s="201"/>
      <c r="H84" s="201" t="s">
        <v>242</v>
      </c>
      <c r="I84" s="201" t="s">
        <v>226</v>
      </c>
      <c r="J84" s="201">
        <v>20</v>
      </c>
      <c r="K84" s="191"/>
    </row>
    <row r="85" spans="2:11" ht="15" customHeight="1">
      <c r="B85" s="200"/>
      <c r="C85" s="180" t="s">
        <v>243</v>
      </c>
      <c r="D85" s="180"/>
      <c r="E85" s="180"/>
      <c r="F85" s="199" t="s">
        <v>230</v>
      </c>
      <c r="G85" s="198"/>
      <c r="H85" s="180" t="s">
        <v>244</v>
      </c>
      <c r="I85" s="180" t="s">
        <v>226</v>
      </c>
      <c r="J85" s="180">
        <v>50</v>
      </c>
      <c r="K85" s="191"/>
    </row>
    <row r="86" spans="2:11" ht="15" customHeight="1">
      <c r="B86" s="200"/>
      <c r="C86" s="180" t="s">
        <v>245</v>
      </c>
      <c r="D86" s="180"/>
      <c r="E86" s="180"/>
      <c r="F86" s="199" t="s">
        <v>230</v>
      </c>
      <c r="G86" s="198"/>
      <c r="H86" s="180" t="s">
        <v>246</v>
      </c>
      <c r="I86" s="180" t="s">
        <v>226</v>
      </c>
      <c r="J86" s="180">
        <v>20</v>
      </c>
      <c r="K86" s="191"/>
    </row>
    <row r="87" spans="2:11" ht="15" customHeight="1">
      <c r="B87" s="200"/>
      <c r="C87" s="180" t="s">
        <v>247</v>
      </c>
      <c r="D87" s="180"/>
      <c r="E87" s="180"/>
      <c r="F87" s="199" t="s">
        <v>230</v>
      </c>
      <c r="G87" s="198"/>
      <c r="H87" s="180" t="s">
        <v>248</v>
      </c>
      <c r="I87" s="180" t="s">
        <v>226</v>
      </c>
      <c r="J87" s="180">
        <v>20</v>
      </c>
      <c r="K87" s="191"/>
    </row>
    <row r="88" spans="2:11" ht="15" customHeight="1">
      <c r="B88" s="200"/>
      <c r="C88" s="180" t="s">
        <v>249</v>
      </c>
      <c r="D88" s="180"/>
      <c r="E88" s="180"/>
      <c r="F88" s="199" t="s">
        <v>230</v>
      </c>
      <c r="G88" s="198"/>
      <c r="H88" s="180" t="s">
        <v>250</v>
      </c>
      <c r="I88" s="180" t="s">
        <v>226</v>
      </c>
      <c r="J88" s="180">
        <v>50</v>
      </c>
      <c r="K88" s="191"/>
    </row>
    <row r="89" spans="2:11" ht="15" customHeight="1">
      <c r="B89" s="200"/>
      <c r="C89" s="180" t="s">
        <v>251</v>
      </c>
      <c r="D89" s="180"/>
      <c r="E89" s="180"/>
      <c r="F89" s="199" t="s">
        <v>230</v>
      </c>
      <c r="G89" s="198"/>
      <c r="H89" s="180" t="s">
        <v>251</v>
      </c>
      <c r="I89" s="180" t="s">
        <v>226</v>
      </c>
      <c r="J89" s="180">
        <v>50</v>
      </c>
      <c r="K89" s="191"/>
    </row>
    <row r="90" spans="2:11" ht="15" customHeight="1">
      <c r="B90" s="200"/>
      <c r="C90" s="180" t="s">
        <v>103</v>
      </c>
      <c r="D90" s="180"/>
      <c r="E90" s="180"/>
      <c r="F90" s="199" t="s">
        <v>230</v>
      </c>
      <c r="G90" s="198"/>
      <c r="H90" s="180" t="s">
        <v>252</v>
      </c>
      <c r="I90" s="180" t="s">
        <v>226</v>
      </c>
      <c r="J90" s="180">
        <v>255</v>
      </c>
      <c r="K90" s="191"/>
    </row>
    <row r="91" spans="2:11" ht="15" customHeight="1">
      <c r="B91" s="200"/>
      <c r="C91" s="180" t="s">
        <v>253</v>
      </c>
      <c r="D91" s="180"/>
      <c r="E91" s="180"/>
      <c r="F91" s="199" t="s">
        <v>224</v>
      </c>
      <c r="G91" s="198"/>
      <c r="H91" s="180" t="s">
        <v>254</v>
      </c>
      <c r="I91" s="180" t="s">
        <v>255</v>
      </c>
      <c r="J91" s="180"/>
      <c r="K91" s="191"/>
    </row>
    <row r="92" spans="2:11" ht="15" customHeight="1">
      <c r="B92" s="200"/>
      <c r="C92" s="180" t="s">
        <v>256</v>
      </c>
      <c r="D92" s="180"/>
      <c r="E92" s="180"/>
      <c r="F92" s="199" t="s">
        <v>224</v>
      </c>
      <c r="G92" s="198"/>
      <c r="H92" s="180" t="s">
        <v>257</v>
      </c>
      <c r="I92" s="180" t="s">
        <v>258</v>
      </c>
      <c r="J92" s="180"/>
      <c r="K92" s="191"/>
    </row>
    <row r="93" spans="2:11" ht="15" customHeight="1">
      <c r="B93" s="200"/>
      <c r="C93" s="180" t="s">
        <v>259</v>
      </c>
      <c r="D93" s="180"/>
      <c r="E93" s="180"/>
      <c r="F93" s="199" t="s">
        <v>224</v>
      </c>
      <c r="G93" s="198"/>
      <c r="H93" s="180" t="s">
        <v>259</v>
      </c>
      <c r="I93" s="180" t="s">
        <v>258</v>
      </c>
      <c r="J93" s="180"/>
      <c r="K93" s="191"/>
    </row>
    <row r="94" spans="2:11" ht="15" customHeight="1">
      <c r="B94" s="200"/>
      <c r="C94" s="180" t="s">
        <v>36</v>
      </c>
      <c r="D94" s="180"/>
      <c r="E94" s="180"/>
      <c r="F94" s="199" t="s">
        <v>224</v>
      </c>
      <c r="G94" s="198"/>
      <c r="H94" s="180" t="s">
        <v>260</v>
      </c>
      <c r="I94" s="180" t="s">
        <v>258</v>
      </c>
      <c r="J94" s="180"/>
      <c r="K94" s="191"/>
    </row>
    <row r="95" spans="2:11" ht="15" customHeight="1">
      <c r="B95" s="200"/>
      <c r="C95" s="180" t="s">
        <v>46</v>
      </c>
      <c r="D95" s="180"/>
      <c r="E95" s="180"/>
      <c r="F95" s="199" t="s">
        <v>224</v>
      </c>
      <c r="G95" s="198"/>
      <c r="H95" s="180" t="s">
        <v>261</v>
      </c>
      <c r="I95" s="180" t="s">
        <v>258</v>
      </c>
      <c r="J95" s="180"/>
      <c r="K95" s="191"/>
    </row>
    <row r="96" spans="2:11" ht="15" customHeight="1">
      <c r="B96" s="203"/>
      <c r="C96" s="204"/>
      <c r="D96" s="204"/>
      <c r="E96" s="204"/>
      <c r="F96" s="204"/>
      <c r="G96" s="204"/>
      <c r="H96" s="204"/>
      <c r="I96" s="204"/>
      <c r="J96" s="204"/>
      <c r="K96" s="205"/>
    </row>
    <row r="97" spans="2:11" ht="18.75" customHeight="1">
      <c r="B97" s="206"/>
      <c r="C97" s="207"/>
      <c r="D97" s="207"/>
      <c r="E97" s="207"/>
      <c r="F97" s="207"/>
      <c r="G97" s="207"/>
      <c r="H97" s="207"/>
      <c r="I97" s="207"/>
      <c r="J97" s="207"/>
      <c r="K97" s="206"/>
    </row>
    <row r="98" spans="2:11" ht="18.75" customHeight="1">
      <c r="B98" s="186"/>
      <c r="C98" s="186"/>
      <c r="D98" s="186"/>
      <c r="E98" s="186"/>
      <c r="F98" s="186"/>
      <c r="G98" s="186"/>
      <c r="H98" s="186"/>
      <c r="I98" s="186"/>
      <c r="J98" s="186"/>
      <c r="K98" s="186"/>
    </row>
    <row r="99" spans="2:11" ht="7.5" customHeight="1">
      <c r="B99" s="187"/>
      <c r="C99" s="188"/>
      <c r="D99" s="188"/>
      <c r="E99" s="188"/>
      <c r="F99" s="188"/>
      <c r="G99" s="188"/>
      <c r="H99" s="188"/>
      <c r="I99" s="188"/>
      <c r="J99" s="188"/>
      <c r="K99" s="189"/>
    </row>
    <row r="100" spans="2:11" ht="45" customHeight="1">
      <c r="B100" s="190"/>
      <c r="C100" s="288" t="s">
        <v>262</v>
      </c>
      <c r="D100" s="288"/>
      <c r="E100" s="288"/>
      <c r="F100" s="288"/>
      <c r="G100" s="288"/>
      <c r="H100" s="288"/>
      <c r="I100" s="288"/>
      <c r="J100" s="288"/>
      <c r="K100" s="191"/>
    </row>
    <row r="101" spans="2:11" ht="17.25" customHeight="1">
      <c r="B101" s="190"/>
      <c r="C101" s="192" t="s">
        <v>218</v>
      </c>
      <c r="D101" s="192"/>
      <c r="E101" s="192"/>
      <c r="F101" s="192" t="s">
        <v>219</v>
      </c>
      <c r="G101" s="193"/>
      <c r="H101" s="192" t="s">
        <v>98</v>
      </c>
      <c r="I101" s="192" t="s">
        <v>55</v>
      </c>
      <c r="J101" s="192" t="s">
        <v>220</v>
      </c>
      <c r="K101" s="191"/>
    </row>
    <row r="102" spans="2:11" ht="17.25" customHeight="1">
      <c r="B102" s="190"/>
      <c r="C102" s="194" t="s">
        <v>221</v>
      </c>
      <c r="D102" s="194"/>
      <c r="E102" s="194"/>
      <c r="F102" s="195" t="s">
        <v>222</v>
      </c>
      <c r="G102" s="196"/>
      <c r="H102" s="194"/>
      <c r="I102" s="194"/>
      <c r="J102" s="194" t="s">
        <v>223</v>
      </c>
      <c r="K102" s="191"/>
    </row>
    <row r="103" spans="2:11" ht="5.25" customHeight="1">
      <c r="B103" s="190"/>
      <c r="C103" s="192"/>
      <c r="D103" s="192"/>
      <c r="E103" s="192"/>
      <c r="F103" s="192"/>
      <c r="G103" s="208"/>
      <c r="H103" s="192"/>
      <c r="I103" s="192"/>
      <c r="J103" s="192"/>
      <c r="K103" s="191"/>
    </row>
    <row r="104" spans="2:11" ht="15" customHeight="1">
      <c r="B104" s="190"/>
      <c r="C104" s="180" t="s">
        <v>51</v>
      </c>
      <c r="D104" s="197"/>
      <c r="E104" s="197"/>
      <c r="F104" s="199" t="s">
        <v>224</v>
      </c>
      <c r="G104" s="208"/>
      <c r="H104" s="180" t="s">
        <v>263</v>
      </c>
      <c r="I104" s="180" t="s">
        <v>226</v>
      </c>
      <c r="J104" s="180">
        <v>20</v>
      </c>
      <c r="K104" s="191"/>
    </row>
    <row r="105" spans="2:11" ht="15" customHeight="1">
      <c r="B105" s="190"/>
      <c r="C105" s="180" t="s">
        <v>227</v>
      </c>
      <c r="D105" s="180"/>
      <c r="E105" s="180"/>
      <c r="F105" s="199" t="s">
        <v>224</v>
      </c>
      <c r="G105" s="180"/>
      <c r="H105" s="180" t="s">
        <v>263</v>
      </c>
      <c r="I105" s="180" t="s">
        <v>226</v>
      </c>
      <c r="J105" s="180">
        <v>120</v>
      </c>
      <c r="K105" s="191"/>
    </row>
    <row r="106" spans="2:11" ht="15" customHeight="1">
      <c r="B106" s="200"/>
      <c r="C106" s="180" t="s">
        <v>229</v>
      </c>
      <c r="D106" s="180"/>
      <c r="E106" s="180"/>
      <c r="F106" s="199" t="s">
        <v>230</v>
      </c>
      <c r="G106" s="180"/>
      <c r="H106" s="180" t="s">
        <v>263</v>
      </c>
      <c r="I106" s="180" t="s">
        <v>226</v>
      </c>
      <c r="J106" s="180">
        <v>50</v>
      </c>
      <c r="K106" s="191"/>
    </row>
    <row r="107" spans="2:11" ht="15" customHeight="1">
      <c r="B107" s="200"/>
      <c r="C107" s="180" t="s">
        <v>232</v>
      </c>
      <c r="D107" s="180"/>
      <c r="E107" s="180"/>
      <c r="F107" s="199" t="s">
        <v>224</v>
      </c>
      <c r="G107" s="180"/>
      <c r="H107" s="180" t="s">
        <v>263</v>
      </c>
      <c r="I107" s="180" t="s">
        <v>234</v>
      </c>
      <c r="J107" s="180"/>
      <c r="K107" s="191"/>
    </row>
    <row r="108" spans="2:11" ht="15" customHeight="1">
      <c r="B108" s="200"/>
      <c r="C108" s="180" t="s">
        <v>243</v>
      </c>
      <c r="D108" s="180"/>
      <c r="E108" s="180"/>
      <c r="F108" s="199" t="s">
        <v>230</v>
      </c>
      <c r="G108" s="180"/>
      <c r="H108" s="180" t="s">
        <v>263</v>
      </c>
      <c r="I108" s="180" t="s">
        <v>226</v>
      </c>
      <c r="J108" s="180">
        <v>50</v>
      </c>
      <c r="K108" s="191"/>
    </row>
    <row r="109" spans="2:11" ht="15" customHeight="1">
      <c r="B109" s="200"/>
      <c r="C109" s="180" t="s">
        <v>251</v>
      </c>
      <c r="D109" s="180"/>
      <c r="E109" s="180"/>
      <c r="F109" s="199" t="s">
        <v>230</v>
      </c>
      <c r="G109" s="180"/>
      <c r="H109" s="180" t="s">
        <v>263</v>
      </c>
      <c r="I109" s="180" t="s">
        <v>226</v>
      </c>
      <c r="J109" s="180">
        <v>50</v>
      </c>
      <c r="K109" s="191"/>
    </row>
    <row r="110" spans="2:11" ht="15" customHeight="1">
      <c r="B110" s="200"/>
      <c r="C110" s="180" t="s">
        <v>249</v>
      </c>
      <c r="D110" s="180"/>
      <c r="E110" s="180"/>
      <c r="F110" s="199" t="s">
        <v>230</v>
      </c>
      <c r="G110" s="180"/>
      <c r="H110" s="180" t="s">
        <v>263</v>
      </c>
      <c r="I110" s="180" t="s">
        <v>226</v>
      </c>
      <c r="J110" s="180">
        <v>50</v>
      </c>
      <c r="K110" s="191"/>
    </row>
    <row r="111" spans="2:11" ht="15" customHeight="1">
      <c r="B111" s="200"/>
      <c r="C111" s="180" t="s">
        <v>51</v>
      </c>
      <c r="D111" s="180"/>
      <c r="E111" s="180"/>
      <c r="F111" s="199" t="s">
        <v>224</v>
      </c>
      <c r="G111" s="180"/>
      <c r="H111" s="180" t="s">
        <v>264</v>
      </c>
      <c r="I111" s="180" t="s">
        <v>226</v>
      </c>
      <c r="J111" s="180">
        <v>20</v>
      </c>
      <c r="K111" s="191"/>
    </row>
    <row r="112" spans="2:11" ht="15" customHeight="1">
      <c r="B112" s="200"/>
      <c r="C112" s="180" t="s">
        <v>265</v>
      </c>
      <c r="D112" s="180"/>
      <c r="E112" s="180"/>
      <c r="F112" s="199" t="s">
        <v>224</v>
      </c>
      <c r="G112" s="180"/>
      <c r="H112" s="180" t="s">
        <v>266</v>
      </c>
      <c r="I112" s="180" t="s">
        <v>226</v>
      </c>
      <c r="J112" s="180">
        <v>120</v>
      </c>
      <c r="K112" s="191"/>
    </row>
    <row r="113" spans="2:11" ht="15" customHeight="1">
      <c r="B113" s="200"/>
      <c r="C113" s="180" t="s">
        <v>36</v>
      </c>
      <c r="D113" s="180"/>
      <c r="E113" s="180"/>
      <c r="F113" s="199" t="s">
        <v>224</v>
      </c>
      <c r="G113" s="180"/>
      <c r="H113" s="180" t="s">
        <v>267</v>
      </c>
      <c r="I113" s="180" t="s">
        <v>258</v>
      </c>
      <c r="J113" s="180"/>
      <c r="K113" s="191"/>
    </row>
    <row r="114" spans="2:11" ht="15" customHeight="1">
      <c r="B114" s="200"/>
      <c r="C114" s="180" t="s">
        <v>46</v>
      </c>
      <c r="D114" s="180"/>
      <c r="E114" s="180"/>
      <c r="F114" s="199" t="s">
        <v>224</v>
      </c>
      <c r="G114" s="180"/>
      <c r="H114" s="180" t="s">
        <v>268</v>
      </c>
      <c r="I114" s="180" t="s">
        <v>258</v>
      </c>
      <c r="J114" s="180"/>
      <c r="K114" s="191"/>
    </row>
    <row r="115" spans="2:11" ht="15" customHeight="1">
      <c r="B115" s="200"/>
      <c r="C115" s="180" t="s">
        <v>55</v>
      </c>
      <c r="D115" s="180"/>
      <c r="E115" s="180"/>
      <c r="F115" s="199" t="s">
        <v>224</v>
      </c>
      <c r="G115" s="180"/>
      <c r="H115" s="180" t="s">
        <v>269</v>
      </c>
      <c r="I115" s="180" t="s">
        <v>270</v>
      </c>
      <c r="J115" s="180"/>
      <c r="K115" s="191"/>
    </row>
    <row r="116" spans="2:11" ht="15" customHeight="1">
      <c r="B116" s="203"/>
      <c r="C116" s="209"/>
      <c r="D116" s="209"/>
      <c r="E116" s="209"/>
      <c r="F116" s="209"/>
      <c r="G116" s="209"/>
      <c r="H116" s="209"/>
      <c r="I116" s="209"/>
      <c r="J116" s="209"/>
      <c r="K116" s="205"/>
    </row>
    <row r="117" spans="2:11" ht="18.75" customHeight="1">
      <c r="B117" s="210"/>
      <c r="C117" s="176"/>
      <c r="D117" s="176"/>
      <c r="E117" s="176"/>
      <c r="F117" s="211"/>
      <c r="G117" s="176"/>
      <c r="H117" s="176"/>
      <c r="I117" s="176"/>
      <c r="J117" s="176"/>
      <c r="K117" s="210"/>
    </row>
    <row r="118" spans="2:11" ht="18.75" customHeight="1"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</row>
    <row r="119" spans="2:11" ht="7.5" customHeight="1">
      <c r="B119" s="212"/>
      <c r="C119" s="213"/>
      <c r="D119" s="213"/>
      <c r="E119" s="213"/>
      <c r="F119" s="213"/>
      <c r="G119" s="213"/>
      <c r="H119" s="213"/>
      <c r="I119" s="213"/>
      <c r="J119" s="213"/>
      <c r="K119" s="214"/>
    </row>
    <row r="120" spans="2:11" ht="45" customHeight="1">
      <c r="B120" s="215"/>
      <c r="C120" s="287" t="s">
        <v>271</v>
      </c>
      <c r="D120" s="287"/>
      <c r="E120" s="287"/>
      <c r="F120" s="287"/>
      <c r="G120" s="287"/>
      <c r="H120" s="287"/>
      <c r="I120" s="287"/>
      <c r="J120" s="287"/>
      <c r="K120" s="216"/>
    </row>
    <row r="121" spans="2:11" ht="17.25" customHeight="1">
      <c r="B121" s="217"/>
      <c r="C121" s="192" t="s">
        <v>218</v>
      </c>
      <c r="D121" s="192"/>
      <c r="E121" s="192"/>
      <c r="F121" s="192" t="s">
        <v>219</v>
      </c>
      <c r="G121" s="193"/>
      <c r="H121" s="192" t="s">
        <v>98</v>
      </c>
      <c r="I121" s="192" t="s">
        <v>55</v>
      </c>
      <c r="J121" s="192" t="s">
        <v>220</v>
      </c>
      <c r="K121" s="218"/>
    </row>
    <row r="122" spans="2:11" ht="17.25" customHeight="1">
      <c r="B122" s="217"/>
      <c r="C122" s="194" t="s">
        <v>221</v>
      </c>
      <c r="D122" s="194"/>
      <c r="E122" s="194"/>
      <c r="F122" s="195" t="s">
        <v>222</v>
      </c>
      <c r="G122" s="196"/>
      <c r="H122" s="194"/>
      <c r="I122" s="194"/>
      <c r="J122" s="194" t="s">
        <v>223</v>
      </c>
      <c r="K122" s="218"/>
    </row>
    <row r="123" spans="2:11" ht="5.25" customHeight="1">
      <c r="B123" s="219"/>
      <c r="C123" s="197"/>
      <c r="D123" s="197"/>
      <c r="E123" s="197"/>
      <c r="F123" s="197"/>
      <c r="G123" s="180"/>
      <c r="H123" s="197"/>
      <c r="I123" s="197"/>
      <c r="J123" s="197"/>
      <c r="K123" s="220"/>
    </row>
    <row r="124" spans="2:11" ht="15" customHeight="1">
      <c r="B124" s="219"/>
      <c r="C124" s="180" t="s">
        <v>227</v>
      </c>
      <c r="D124" s="197"/>
      <c r="E124" s="197"/>
      <c r="F124" s="199" t="s">
        <v>224</v>
      </c>
      <c r="G124" s="180"/>
      <c r="H124" s="180" t="s">
        <v>263</v>
      </c>
      <c r="I124" s="180" t="s">
        <v>226</v>
      </c>
      <c r="J124" s="180">
        <v>120</v>
      </c>
      <c r="K124" s="221"/>
    </row>
    <row r="125" spans="2:11" ht="15" customHeight="1">
      <c r="B125" s="219"/>
      <c r="C125" s="180" t="s">
        <v>272</v>
      </c>
      <c r="D125" s="180"/>
      <c r="E125" s="180"/>
      <c r="F125" s="199" t="s">
        <v>224</v>
      </c>
      <c r="G125" s="180"/>
      <c r="H125" s="180" t="s">
        <v>273</v>
      </c>
      <c r="I125" s="180" t="s">
        <v>226</v>
      </c>
      <c r="J125" s="180" t="s">
        <v>274</v>
      </c>
      <c r="K125" s="221"/>
    </row>
    <row r="126" spans="2:11" ht="15" customHeight="1">
      <c r="B126" s="219"/>
      <c r="C126" s="180" t="s">
        <v>173</v>
      </c>
      <c r="D126" s="180"/>
      <c r="E126" s="180"/>
      <c r="F126" s="199" t="s">
        <v>224</v>
      </c>
      <c r="G126" s="180"/>
      <c r="H126" s="180" t="s">
        <v>275</v>
      </c>
      <c r="I126" s="180" t="s">
        <v>226</v>
      </c>
      <c r="J126" s="180" t="s">
        <v>274</v>
      </c>
      <c r="K126" s="221"/>
    </row>
    <row r="127" spans="2:11" ht="15" customHeight="1">
      <c r="B127" s="219"/>
      <c r="C127" s="180" t="s">
        <v>235</v>
      </c>
      <c r="D127" s="180"/>
      <c r="E127" s="180"/>
      <c r="F127" s="199" t="s">
        <v>230</v>
      </c>
      <c r="G127" s="180"/>
      <c r="H127" s="180" t="s">
        <v>236</v>
      </c>
      <c r="I127" s="180" t="s">
        <v>226</v>
      </c>
      <c r="J127" s="180">
        <v>15</v>
      </c>
      <c r="K127" s="221"/>
    </row>
    <row r="128" spans="2:11" ht="15" customHeight="1">
      <c r="B128" s="219"/>
      <c r="C128" s="201" t="s">
        <v>237</v>
      </c>
      <c r="D128" s="201"/>
      <c r="E128" s="201"/>
      <c r="F128" s="202" t="s">
        <v>230</v>
      </c>
      <c r="G128" s="201"/>
      <c r="H128" s="201" t="s">
        <v>238</v>
      </c>
      <c r="I128" s="201" t="s">
        <v>226</v>
      </c>
      <c r="J128" s="201">
        <v>15</v>
      </c>
      <c r="K128" s="221"/>
    </row>
    <row r="129" spans="2:11" ht="15" customHeight="1">
      <c r="B129" s="219"/>
      <c r="C129" s="201" t="s">
        <v>239</v>
      </c>
      <c r="D129" s="201"/>
      <c r="E129" s="201"/>
      <c r="F129" s="202" t="s">
        <v>230</v>
      </c>
      <c r="G129" s="201"/>
      <c r="H129" s="201" t="s">
        <v>240</v>
      </c>
      <c r="I129" s="201" t="s">
        <v>226</v>
      </c>
      <c r="J129" s="201">
        <v>20</v>
      </c>
      <c r="K129" s="221"/>
    </row>
    <row r="130" spans="2:11" ht="15" customHeight="1">
      <c r="B130" s="219"/>
      <c r="C130" s="201" t="s">
        <v>241</v>
      </c>
      <c r="D130" s="201"/>
      <c r="E130" s="201"/>
      <c r="F130" s="202" t="s">
        <v>230</v>
      </c>
      <c r="G130" s="201"/>
      <c r="H130" s="201" t="s">
        <v>242</v>
      </c>
      <c r="I130" s="201" t="s">
        <v>226</v>
      </c>
      <c r="J130" s="201">
        <v>20</v>
      </c>
      <c r="K130" s="221"/>
    </row>
    <row r="131" spans="2:11" ht="15" customHeight="1">
      <c r="B131" s="219"/>
      <c r="C131" s="180" t="s">
        <v>229</v>
      </c>
      <c r="D131" s="180"/>
      <c r="E131" s="180"/>
      <c r="F131" s="199" t="s">
        <v>230</v>
      </c>
      <c r="G131" s="180"/>
      <c r="H131" s="180" t="s">
        <v>263</v>
      </c>
      <c r="I131" s="180" t="s">
        <v>226</v>
      </c>
      <c r="J131" s="180">
        <v>50</v>
      </c>
      <c r="K131" s="221"/>
    </row>
    <row r="132" spans="2:11" ht="15" customHeight="1">
      <c r="B132" s="219"/>
      <c r="C132" s="180" t="s">
        <v>243</v>
      </c>
      <c r="D132" s="180"/>
      <c r="E132" s="180"/>
      <c r="F132" s="199" t="s">
        <v>230</v>
      </c>
      <c r="G132" s="180"/>
      <c r="H132" s="180" t="s">
        <v>263</v>
      </c>
      <c r="I132" s="180" t="s">
        <v>226</v>
      </c>
      <c r="J132" s="180">
        <v>50</v>
      </c>
      <c r="K132" s="221"/>
    </row>
    <row r="133" spans="2:11" ht="15" customHeight="1">
      <c r="B133" s="219"/>
      <c r="C133" s="180" t="s">
        <v>249</v>
      </c>
      <c r="D133" s="180"/>
      <c r="E133" s="180"/>
      <c r="F133" s="199" t="s">
        <v>230</v>
      </c>
      <c r="G133" s="180"/>
      <c r="H133" s="180" t="s">
        <v>263</v>
      </c>
      <c r="I133" s="180" t="s">
        <v>226</v>
      </c>
      <c r="J133" s="180">
        <v>50</v>
      </c>
      <c r="K133" s="221"/>
    </row>
    <row r="134" spans="2:11" ht="15" customHeight="1">
      <c r="B134" s="219"/>
      <c r="C134" s="180" t="s">
        <v>251</v>
      </c>
      <c r="D134" s="180"/>
      <c r="E134" s="180"/>
      <c r="F134" s="199" t="s">
        <v>230</v>
      </c>
      <c r="G134" s="180"/>
      <c r="H134" s="180" t="s">
        <v>263</v>
      </c>
      <c r="I134" s="180" t="s">
        <v>226</v>
      </c>
      <c r="J134" s="180">
        <v>50</v>
      </c>
      <c r="K134" s="221"/>
    </row>
    <row r="135" spans="2:11" ht="15" customHeight="1">
      <c r="B135" s="219"/>
      <c r="C135" s="180" t="s">
        <v>103</v>
      </c>
      <c r="D135" s="180"/>
      <c r="E135" s="180"/>
      <c r="F135" s="199" t="s">
        <v>230</v>
      </c>
      <c r="G135" s="180"/>
      <c r="H135" s="180" t="s">
        <v>276</v>
      </c>
      <c r="I135" s="180" t="s">
        <v>226</v>
      </c>
      <c r="J135" s="180">
        <v>255</v>
      </c>
      <c r="K135" s="221"/>
    </row>
    <row r="136" spans="2:11" ht="15" customHeight="1">
      <c r="B136" s="219"/>
      <c r="C136" s="180" t="s">
        <v>253</v>
      </c>
      <c r="D136" s="180"/>
      <c r="E136" s="180"/>
      <c r="F136" s="199" t="s">
        <v>224</v>
      </c>
      <c r="G136" s="180"/>
      <c r="H136" s="180" t="s">
        <v>277</v>
      </c>
      <c r="I136" s="180" t="s">
        <v>255</v>
      </c>
      <c r="J136" s="180"/>
      <c r="K136" s="221"/>
    </row>
    <row r="137" spans="2:11" ht="15" customHeight="1">
      <c r="B137" s="219"/>
      <c r="C137" s="180" t="s">
        <v>256</v>
      </c>
      <c r="D137" s="180"/>
      <c r="E137" s="180"/>
      <c r="F137" s="199" t="s">
        <v>224</v>
      </c>
      <c r="G137" s="180"/>
      <c r="H137" s="180" t="s">
        <v>278</v>
      </c>
      <c r="I137" s="180" t="s">
        <v>258</v>
      </c>
      <c r="J137" s="180"/>
      <c r="K137" s="221"/>
    </row>
    <row r="138" spans="2:11" ht="15" customHeight="1">
      <c r="B138" s="219"/>
      <c r="C138" s="180" t="s">
        <v>259</v>
      </c>
      <c r="D138" s="180"/>
      <c r="E138" s="180"/>
      <c r="F138" s="199" t="s">
        <v>224</v>
      </c>
      <c r="G138" s="180"/>
      <c r="H138" s="180" t="s">
        <v>259</v>
      </c>
      <c r="I138" s="180" t="s">
        <v>258</v>
      </c>
      <c r="J138" s="180"/>
      <c r="K138" s="221"/>
    </row>
    <row r="139" spans="2:11" ht="15" customHeight="1">
      <c r="B139" s="219"/>
      <c r="C139" s="180" t="s">
        <v>36</v>
      </c>
      <c r="D139" s="180"/>
      <c r="E139" s="180"/>
      <c r="F139" s="199" t="s">
        <v>224</v>
      </c>
      <c r="G139" s="180"/>
      <c r="H139" s="180" t="s">
        <v>279</v>
      </c>
      <c r="I139" s="180" t="s">
        <v>258</v>
      </c>
      <c r="J139" s="180"/>
      <c r="K139" s="221"/>
    </row>
    <row r="140" spans="2:11" ht="15" customHeight="1">
      <c r="B140" s="219"/>
      <c r="C140" s="180" t="s">
        <v>280</v>
      </c>
      <c r="D140" s="180"/>
      <c r="E140" s="180"/>
      <c r="F140" s="199" t="s">
        <v>224</v>
      </c>
      <c r="G140" s="180"/>
      <c r="H140" s="180" t="s">
        <v>281</v>
      </c>
      <c r="I140" s="180" t="s">
        <v>258</v>
      </c>
      <c r="J140" s="180"/>
      <c r="K140" s="221"/>
    </row>
    <row r="141" spans="2:11" ht="15" customHeight="1">
      <c r="B141" s="222"/>
      <c r="C141" s="223"/>
      <c r="D141" s="223"/>
      <c r="E141" s="223"/>
      <c r="F141" s="223"/>
      <c r="G141" s="223"/>
      <c r="H141" s="223"/>
      <c r="I141" s="223"/>
      <c r="J141" s="223"/>
      <c r="K141" s="224"/>
    </row>
    <row r="142" spans="2:11" ht="18.75" customHeight="1">
      <c r="B142" s="176"/>
      <c r="C142" s="176"/>
      <c r="D142" s="176"/>
      <c r="E142" s="176"/>
      <c r="F142" s="211"/>
      <c r="G142" s="176"/>
      <c r="H142" s="176"/>
      <c r="I142" s="176"/>
      <c r="J142" s="176"/>
      <c r="K142" s="176"/>
    </row>
    <row r="143" spans="2:11" ht="18.75" customHeight="1"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</row>
    <row r="144" spans="2:11" ht="7.5" customHeight="1">
      <c r="B144" s="187"/>
      <c r="C144" s="188"/>
      <c r="D144" s="188"/>
      <c r="E144" s="188"/>
      <c r="F144" s="188"/>
      <c r="G144" s="188"/>
      <c r="H144" s="188"/>
      <c r="I144" s="188"/>
      <c r="J144" s="188"/>
      <c r="K144" s="189"/>
    </row>
    <row r="145" spans="2:11" ht="45" customHeight="1">
      <c r="B145" s="190"/>
      <c r="C145" s="288" t="s">
        <v>282</v>
      </c>
      <c r="D145" s="288"/>
      <c r="E145" s="288"/>
      <c r="F145" s="288"/>
      <c r="G145" s="288"/>
      <c r="H145" s="288"/>
      <c r="I145" s="288"/>
      <c r="J145" s="288"/>
      <c r="K145" s="191"/>
    </row>
    <row r="146" spans="2:11" ht="17.25" customHeight="1">
      <c r="B146" s="190"/>
      <c r="C146" s="192" t="s">
        <v>218</v>
      </c>
      <c r="D146" s="192"/>
      <c r="E146" s="192"/>
      <c r="F146" s="192" t="s">
        <v>219</v>
      </c>
      <c r="G146" s="193"/>
      <c r="H146" s="192" t="s">
        <v>98</v>
      </c>
      <c r="I146" s="192" t="s">
        <v>55</v>
      </c>
      <c r="J146" s="192" t="s">
        <v>220</v>
      </c>
      <c r="K146" s="191"/>
    </row>
    <row r="147" spans="2:11" ht="17.25" customHeight="1">
      <c r="B147" s="190"/>
      <c r="C147" s="194" t="s">
        <v>221</v>
      </c>
      <c r="D147" s="194"/>
      <c r="E147" s="194"/>
      <c r="F147" s="195" t="s">
        <v>222</v>
      </c>
      <c r="G147" s="196"/>
      <c r="H147" s="194"/>
      <c r="I147" s="194"/>
      <c r="J147" s="194" t="s">
        <v>223</v>
      </c>
      <c r="K147" s="191"/>
    </row>
    <row r="148" spans="2:11" ht="5.25" customHeight="1">
      <c r="B148" s="200"/>
      <c r="C148" s="197"/>
      <c r="D148" s="197"/>
      <c r="E148" s="197"/>
      <c r="F148" s="197"/>
      <c r="G148" s="198"/>
      <c r="H148" s="197"/>
      <c r="I148" s="197"/>
      <c r="J148" s="197"/>
      <c r="K148" s="221"/>
    </row>
    <row r="149" spans="2:11" ht="15" customHeight="1">
      <c r="B149" s="200"/>
      <c r="C149" s="225" t="s">
        <v>227</v>
      </c>
      <c r="D149" s="180"/>
      <c r="E149" s="180"/>
      <c r="F149" s="226" t="s">
        <v>224</v>
      </c>
      <c r="G149" s="180"/>
      <c r="H149" s="225" t="s">
        <v>263</v>
      </c>
      <c r="I149" s="225" t="s">
        <v>226</v>
      </c>
      <c r="J149" s="225">
        <v>120</v>
      </c>
      <c r="K149" s="221"/>
    </row>
    <row r="150" spans="2:11" ht="15" customHeight="1">
      <c r="B150" s="200"/>
      <c r="C150" s="225" t="s">
        <v>272</v>
      </c>
      <c r="D150" s="180"/>
      <c r="E150" s="180"/>
      <c r="F150" s="226" t="s">
        <v>224</v>
      </c>
      <c r="G150" s="180"/>
      <c r="H150" s="225" t="s">
        <v>283</v>
      </c>
      <c r="I150" s="225" t="s">
        <v>226</v>
      </c>
      <c r="J150" s="225" t="s">
        <v>274</v>
      </c>
      <c r="K150" s="221"/>
    </row>
    <row r="151" spans="2:11" ht="15" customHeight="1">
      <c r="B151" s="200"/>
      <c r="C151" s="225" t="s">
        <v>173</v>
      </c>
      <c r="D151" s="180"/>
      <c r="E151" s="180"/>
      <c r="F151" s="226" t="s">
        <v>224</v>
      </c>
      <c r="G151" s="180"/>
      <c r="H151" s="225" t="s">
        <v>284</v>
      </c>
      <c r="I151" s="225" t="s">
        <v>226</v>
      </c>
      <c r="J151" s="225" t="s">
        <v>274</v>
      </c>
      <c r="K151" s="221"/>
    </row>
    <row r="152" spans="2:11" ht="15" customHeight="1">
      <c r="B152" s="200"/>
      <c r="C152" s="225" t="s">
        <v>229</v>
      </c>
      <c r="D152" s="180"/>
      <c r="E152" s="180"/>
      <c r="F152" s="226" t="s">
        <v>230</v>
      </c>
      <c r="G152" s="180"/>
      <c r="H152" s="225" t="s">
        <v>263</v>
      </c>
      <c r="I152" s="225" t="s">
        <v>226</v>
      </c>
      <c r="J152" s="225">
        <v>50</v>
      </c>
      <c r="K152" s="221"/>
    </row>
    <row r="153" spans="2:11" ht="15" customHeight="1">
      <c r="B153" s="200"/>
      <c r="C153" s="225" t="s">
        <v>232</v>
      </c>
      <c r="D153" s="180"/>
      <c r="E153" s="180"/>
      <c r="F153" s="226" t="s">
        <v>224</v>
      </c>
      <c r="G153" s="180"/>
      <c r="H153" s="225" t="s">
        <v>263</v>
      </c>
      <c r="I153" s="225" t="s">
        <v>234</v>
      </c>
      <c r="J153" s="225"/>
      <c r="K153" s="221"/>
    </row>
    <row r="154" spans="2:11" ht="15" customHeight="1">
      <c r="B154" s="200"/>
      <c r="C154" s="225" t="s">
        <v>243</v>
      </c>
      <c r="D154" s="180"/>
      <c r="E154" s="180"/>
      <c r="F154" s="226" t="s">
        <v>230</v>
      </c>
      <c r="G154" s="180"/>
      <c r="H154" s="225" t="s">
        <v>263</v>
      </c>
      <c r="I154" s="225" t="s">
        <v>226</v>
      </c>
      <c r="J154" s="225">
        <v>50</v>
      </c>
      <c r="K154" s="221"/>
    </row>
    <row r="155" spans="2:11" ht="15" customHeight="1">
      <c r="B155" s="200"/>
      <c r="C155" s="225" t="s">
        <v>251</v>
      </c>
      <c r="D155" s="180"/>
      <c r="E155" s="180"/>
      <c r="F155" s="226" t="s">
        <v>230</v>
      </c>
      <c r="G155" s="180"/>
      <c r="H155" s="225" t="s">
        <v>263</v>
      </c>
      <c r="I155" s="225" t="s">
        <v>226</v>
      </c>
      <c r="J155" s="225">
        <v>50</v>
      </c>
      <c r="K155" s="221"/>
    </row>
    <row r="156" spans="2:11" ht="15" customHeight="1">
      <c r="B156" s="200"/>
      <c r="C156" s="225" t="s">
        <v>249</v>
      </c>
      <c r="D156" s="180"/>
      <c r="E156" s="180"/>
      <c r="F156" s="226" t="s">
        <v>230</v>
      </c>
      <c r="G156" s="180"/>
      <c r="H156" s="225" t="s">
        <v>263</v>
      </c>
      <c r="I156" s="225" t="s">
        <v>226</v>
      </c>
      <c r="J156" s="225">
        <v>50</v>
      </c>
      <c r="K156" s="221"/>
    </row>
    <row r="157" spans="2:11" ht="15" customHeight="1">
      <c r="B157" s="200"/>
      <c r="C157" s="225" t="s">
        <v>90</v>
      </c>
      <c r="D157" s="180"/>
      <c r="E157" s="180"/>
      <c r="F157" s="226" t="s">
        <v>224</v>
      </c>
      <c r="G157" s="180"/>
      <c r="H157" s="225" t="s">
        <v>285</v>
      </c>
      <c r="I157" s="225" t="s">
        <v>226</v>
      </c>
      <c r="J157" s="225" t="s">
        <v>286</v>
      </c>
      <c r="K157" s="221"/>
    </row>
    <row r="158" spans="2:11" ht="15" customHeight="1">
      <c r="B158" s="200"/>
      <c r="C158" s="225" t="s">
        <v>287</v>
      </c>
      <c r="D158" s="180"/>
      <c r="E158" s="180"/>
      <c r="F158" s="226" t="s">
        <v>224</v>
      </c>
      <c r="G158" s="180"/>
      <c r="H158" s="225" t="s">
        <v>288</v>
      </c>
      <c r="I158" s="225" t="s">
        <v>258</v>
      </c>
      <c r="J158" s="225"/>
      <c r="K158" s="221"/>
    </row>
    <row r="159" spans="2:11" ht="15" customHeight="1">
      <c r="B159" s="227"/>
      <c r="C159" s="209"/>
      <c r="D159" s="209"/>
      <c r="E159" s="209"/>
      <c r="F159" s="209"/>
      <c r="G159" s="209"/>
      <c r="H159" s="209"/>
      <c r="I159" s="209"/>
      <c r="J159" s="209"/>
      <c r="K159" s="228"/>
    </row>
    <row r="160" spans="2:11" ht="18.75" customHeight="1">
      <c r="B160" s="176"/>
      <c r="C160" s="180"/>
      <c r="D160" s="180"/>
      <c r="E160" s="180"/>
      <c r="F160" s="199"/>
      <c r="G160" s="180"/>
      <c r="H160" s="180"/>
      <c r="I160" s="180"/>
      <c r="J160" s="180"/>
      <c r="K160" s="176"/>
    </row>
    <row r="161" spans="2:11" ht="18.75" customHeight="1"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</row>
    <row r="162" spans="2:11" ht="7.5" customHeight="1">
      <c r="B162" s="168"/>
      <c r="C162" s="169"/>
      <c r="D162" s="169"/>
      <c r="E162" s="169"/>
      <c r="F162" s="169"/>
      <c r="G162" s="169"/>
      <c r="H162" s="169"/>
      <c r="I162" s="169"/>
      <c r="J162" s="169"/>
      <c r="K162" s="170"/>
    </row>
    <row r="163" spans="2:11" ht="45" customHeight="1">
      <c r="B163" s="171"/>
      <c r="C163" s="287" t="s">
        <v>289</v>
      </c>
      <c r="D163" s="287"/>
      <c r="E163" s="287"/>
      <c r="F163" s="287"/>
      <c r="G163" s="287"/>
      <c r="H163" s="287"/>
      <c r="I163" s="287"/>
      <c r="J163" s="287"/>
      <c r="K163" s="172"/>
    </row>
    <row r="164" spans="2:11" ht="17.25" customHeight="1">
      <c r="B164" s="171"/>
      <c r="C164" s="192" t="s">
        <v>218</v>
      </c>
      <c r="D164" s="192"/>
      <c r="E164" s="192"/>
      <c r="F164" s="192" t="s">
        <v>219</v>
      </c>
      <c r="G164" s="229"/>
      <c r="H164" s="230" t="s">
        <v>98</v>
      </c>
      <c r="I164" s="230" t="s">
        <v>55</v>
      </c>
      <c r="J164" s="192" t="s">
        <v>220</v>
      </c>
      <c r="K164" s="172"/>
    </row>
    <row r="165" spans="2:11" ht="17.25" customHeight="1">
      <c r="B165" s="173"/>
      <c r="C165" s="194" t="s">
        <v>221</v>
      </c>
      <c r="D165" s="194"/>
      <c r="E165" s="194"/>
      <c r="F165" s="195" t="s">
        <v>222</v>
      </c>
      <c r="G165" s="231"/>
      <c r="H165" s="232"/>
      <c r="I165" s="232"/>
      <c r="J165" s="194" t="s">
        <v>223</v>
      </c>
      <c r="K165" s="174"/>
    </row>
    <row r="166" spans="2:11" ht="5.25" customHeight="1">
      <c r="B166" s="200"/>
      <c r="C166" s="197"/>
      <c r="D166" s="197"/>
      <c r="E166" s="197"/>
      <c r="F166" s="197"/>
      <c r="G166" s="198"/>
      <c r="H166" s="197"/>
      <c r="I166" s="197"/>
      <c r="J166" s="197"/>
      <c r="K166" s="221"/>
    </row>
    <row r="167" spans="2:11" ht="15" customHeight="1">
      <c r="B167" s="200"/>
      <c r="C167" s="180" t="s">
        <v>227</v>
      </c>
      <c r="D167" s="180"/>
      <c r="E167" s="180"/>
      <c r="F167" s="199" t="s">
        <v>224</v>
      </c>
      <c r="G167" s="180"/>
      <c r="H167" s="180" t="s">
        <v>263</v>
      </c>
      <c r="I167" s="180" t="s">
        <v>226</v>
      </c>
      <c r="J167" s="180">
        <v>120</v>
      </c>
      <c r="K167" s="221"/>
    </row>
    <row r="168" spans="2:11" ht="15" customHeight="1">
      <c r="B168" s="200"/>
      <c r="C168" s="180" t="s">
        <v>272</v>
      </c>
      <c r="D168" s="180"/>
      <c r="E168" s="180"/>
      <c r="F168" s="199" t="s">
        <v>224</v>
      </c>
      <c r="G168" s="180"/>
      <c r="H168" s="180" t="s">
        <v>273</v>
      </c>
      <c r="I168" s="180" t="s">
        <v>226</v>
      </c>
      <c r="J168" s="180" t="s">
        <v>274</v>
      </c>
      <c r="K168" s="221"/>
    </row>
    <row r="169" spans="2:11" ht="15" customHeight="1">
      <c r="B169" s="200"/>
      <c r="C169" s="180" t="s">
        <v>173</v>
      </c>
      <c r="D169" s="180"/>
      <c r="E169" s="180"/>
      <c r="F169" s="199" t="s">
        <v>224</v>
      </c>
      <c r="G169" s="180"/>
      <c r="H169" s="180" t="s">
        <v>290</v>
      </c>
      <c r="I169" s="180" t="s">
        <v>226</v>
      </c>
      <c r="J169" s="180" t="s">
        <v>274</v>
      </c>
      <c r="K169" s="221"/>
    </row>
    <row r="170" spans="2:11" ht="15" customHeight="1">
      <c r="B170" s="200"/>
      <c r="C170" s="180" t="s">
        <v>229</v>
      </c>
      <c r="D170" s="180"/>
      <c r="E170" s="180"/>
      <c r="F170" s="199" t="s">
        <v>230</v>
      </c>
      <c r="G170" s="180"/>
      <c r="H170" s="180" t="s">
        <v>290</v>
      </c>
      <c r="I170" s="180" t="s">
        <v>226</v>
      </c>
      <c r="J170" s="180">
        <v>50</v>
      </c>
      <c r="K170" s="221"/>
    </row>
    <row r="171" spans="2:11" ht="15" customHeight="1">
      <c r="B171" s="200"/>
      <c r="C171" s="180" t="s">
        <v>232</v>
      </c>
      <c r="D171" s="180"/>
      <c r="E171" s="180"/>
      <c r="F171" s="199" t="s">
        <v>224</v>
      </c>
      <c r="G171" s="180"/>
      <c r="H171" s="180" t="s">
        <v>290</v>
      </c>
      <c r="I171" s="180" t="s">
        <v>234</v>
      </c>
      <c r="J171" s="180"/>
      <c r="K171" s="221"/>
    </row>
    <row r="172" spans="2:11" ht="15" customHeight="1">
      <c r="B172" s="200"/>
      <c r="C172" s="180" t="s">
        <v>243</v>
      </c>
      <c r="D172" s="180"/>
      <c r="E172" s="180"/>
      <c r="F172" s="199" t="s">
        <v>230</v>
      </c>
      <c r="G172" s="180"/>
      <c r="H172" s="180" t="s">
        <v>290</v>
      </c>
      <c r="I172" s="180" t="s">
        <v>226</v>
      </c>
      <c r="J172" s="180">
        <v>50</v>
      </c>
      <c r="K172" s="221"/>
    </row>
    <row r="173" spans="2:11" ht="15" customHeight="1">
      <c r="B173" s="200"/>
      <c r="C173" s="180" t="s">
        <v>251</v>
      </c>
      <c r="D173" s="180"/>
      <c r="E173" s="180"/>
      <c r="F173" s="199" t="s">
        <v>230</v>
      </c>
      <c r="G173" s="180"/>
      <c r="H173" s="180" t="s">
        <v>290</v>
      </c>
      <c r="I173" s="180" t="s">
        <v>226</v>
      </c>
      <c r="J173" s="180">
        <v>50</v>
      </c>
      <c r="K173" s="221"/>
    </row>
    <row r="174" spans="2:11" ht="15" customHeight="1">
      <c r="B174" s="200"/>
      <c r="C174" s="180" t="s">
        <v>249</v>
      </c>
      <c r="D174" s="180"/>
      <c r="E174" s="180"/>
      <c r="F174" s="199" t="s">
        <v>230</v>
      </c>
      <c r="G174" s="180"/>
      <c r="H174" s="180" t="s">
        <v>290</v>
      </c>
      <c r="I174" s="180" t="s">
        <v>226</v>
      </c>
      <c r="J174" s="180">
        <v>50</v>
      </c>
      <c r="K174" s="221"/>
    </row>
    <row r="175" spans="2:11" ht="15" customHeight="1">
      <c r="B175" s="200"/>
      <c r="C175" s="180" t="s">
        <v>97</v>
      </c>
      <c r="D175" s="180"/>
      <c r="E175" s="180"/>
      <c r="F175" s="199" t="s">
        <v>224</v>
      </c>
      <c r="G175" s="180"/>
      <c r="H175" s="180" t="s">
        <v>291</v>
      </c>
      <c r="I175" s="180" t="s">
        <v>292</v>
      </c>
      <c r="J175" s="180"/>
      <c r="K175" s="221"/>
    </row>
    <row r="176" spans="2:11" ht="15" customHeight="1">
      <c r="B176" s="200"/>
      <c r="C176" s="180" t="s">
        <v>55</v>
      </c>
      <c r="D176" s="180"/>
      <c r="E176" s="180"/>
      <c r="F176" s="199" t="s">
        <v>224</v>
      </c>
      <c r="G176" s="180"/>
      <c r="H176" s="180" t="s">
        <v>293</v>
      </c>
      <c r="I176" s="180" t="s">
        <v>294</v>
      </c>
      <c r="J176" s="180">
        <v>1</v>
      </c>
      <c r="K176" s="221"/>
    </row>
    <row r="177" spans="2:11" ht="15" customHeight="1">
      <c r="B177" s="200"/>
      <c r="C177" s="180" t="s">
        <v>51</v>
      </c>
      <c r="D177" s="180"/>
      <c r="E177" s="180"/>
      <c r="F177" s="199" t="s">
        <v>224</v>
      </c>
      <c r="G177" s="180"/>
      <c r="H177" s="180" t="s">
        <v>295</v>
      </c>
      <c r="I177" s="180" t="s">
        <v>226</v>
      </c>
      <c r="J177" s="180">
        <v>20</v>
      </c>
      <c r="K177" s="221"/>
    </row>
    <row r="178" spans="2:11" ht="15" customHeight="1">
      <c r="B178" s="200"/>
      <c r="C178" s="180" t="s">
        <v>98</v>
      </c>
      <c r="D178" s="180"/>
      <c r="E178" s="180"/>
      <c r="F178" s="199" t="s">
        <v>224</v>
      </c>
      <c r="G178" s="180"/>
      <c r="H178" s="180" t="s">
        <v>296</v>
      </c>
      <c r="I178" s="180" t="s">
        <v>226</v>
      </c>
      <c r="J178" s="180">
        <v>255</v>
      </c>
      <c r="K178" s="221"/>
    </row>
    <row r="179" spans="2:11" ht="15" customHeight="1">
      <c r="B179" s="200"/>
      <c r="C179" s="180" t="s">
        <v>99</v>
      </c>
      <c r="D179" s="180"/>
      <c r="E179" s="180"/>
      <c r="F179" s="199" t="s">
        <v>224</v>
      </c>
      <c r="G179" s="180"/>
      <c r="H179" s="180" t="s">
        <v>189</v>
      </c>
      <c r="I179" s="180" t="s">
        <v>226</v>
      </c>
      <c r="J179" s="180">
        <v>10</v>
      </c>
      <c r="K179" s="221"/>
    </row>
    <row r="180" spans="2:11" ht="15" customHeight="1">
      <c r="B180" s="200"/>
      <c r="C180" s="180" t="s">
        <v>100</v>
      </c>
      <c r="D180" s="180"/>
      <c r="E180" s="180"/>
      <c r="F180" s="199" t="s">
        <v>224</v>
      </c>
      <c r="G180" s="180"/>
      <c r="H180" s="180" t="s">
        <v>297</v>
      </c>
      <c r="I180" s="180" t="s">
        <v>258</v>
      </c>
      <c r="J180" s="180"/>
      <c r="K180" s="221"/>
    </row>
    <row r="181" spans="2:11" ht="15" customHeight="1">
      <c r="B181" s="200"/>
      <c r="C181" s="180" t="s">
        <v>298</v>
      </c>
      <c r="D181" s="180"/>
      <c r="E181" s="180"/>
      <c r="F181" s="199" t="s">
        <v>224</v>
      </c>
      <c r="G181" s="180"/>
      <c r="H181" s="180" t="s">
        <v>299</v>
      </c>
      <c r="I181" s="180" t="s">
        <v>258</v>
      </c>
      <c r="J181" s="180"/>
      <c r="K181" s="221"/>
    </row>
    <row r="182" spans="2:11" ht="15" customHeight="1">
      <c r="B182" s="200"/>
      <c r="C182" s="180" t="s">
        <v>287</v>
      </c>
      <c r="D182" s="180"/>
      <c r="E182" s="180"/>
      <c r="F182" s="199" t="s">
        <v>224</v>
      </c>
      <c r="G182" s="180"/>
      <c r="H182" s="180" t="s">
        <v>300</v>
      </c>
      <c r="I182" s="180" t="s">
        <v>258</v>
      </c>
      <c r="J182" s="180"/>
      <c r="K182" s="221"/>
    </row>
    <row r="183" spans="2:11" ht="15" customHeight="1">
      <c r="B183" s="200"/>
      <c r="C183" s="180" t="s">
        <v>102</v>
      </c>
      <c r="D183" s="180"/>
      <c r="E183" s="180"/>
      <c r="F183" s="199" t="s">
        <v>230</v>
      </c>
      <c r="G183" s="180"/>
      <c r="H183" s="180" t="s">
        <v>301</v>
      </c>
      <c r="I183" s="180" t="s">
        <v>226</v>
      </c>
      <c r="J183" s="180">
        <v>50</v>
      </c>
      <c r="K183" s="221"/>
    </row>
    <row r="184" spans="2:11" ht="15" customHeight="1">
      <c r="B184" s="200"/>
      <c r="C184" s="180" t="s">
        <v>302</v>
      </c>
      <c r="D184" s="180"/>
      <c r="E184" s="180"/>
      <c r="F184" s="199" t="s">
        <v>230</v>
      </c>
      <c r="G184" s="180"/>
      <c r="H184" s="180" t="s">
        <v>303</v>
      </c>
      <c r="I184" s="180" t="s">
        <v>304</v>
      </c>
      <c r="J184" s="180"/>
      <c r="K184" s="221"/>
    </row>
    <row r="185" spans="2:11" ht="15" customHeight="1">
      <c r="B185" s="200"/>
      <c r="C185" s="180" t="s">
        <v>305</v>
      </c>
      <c r="D185" s="180"/>
      <c r="E185" s="180"/>
      <c r="F185" s="199" t="s">
        <v>230</v>
      </c>
      <c r="G185" s="180"/>
      <c r="H185" s="180" t="s">
        <v>306</v>
      </c>
      <c r="I185" s="180" t="s">
        <v>304</v>
      </c>
      <c r="J185" s="180"/>
      <c r="K185" s="221"/>
    </row>
    <row r="186" spans="2:11" ht="15" customHeight="1">
      <c r="B186" s="200"/>
      <c r="C186" s="180" t="s">
        <v>307</v>
      </c>
      <c r="D186" s="180"/>
      <c r="E186" s="180"/>
      <c r="F186" s="199" t="s">
        <v>230</v>
      </c>
      <c r="G186" s="180"/>
      <c r="H186" s="180" t="s">
        <v>308</v>
      </c>
      <c r="I186" s="180" t="s">
        <v>304</v>
      </c>
      <c r="J186" s="180"/>
      <c r="K186" s="221"/>
    </row>
    <row r="187" spans="2:11" ht="15" customHeight="1">
      <c r="B187" s="200"/>
      <c r="C187" s="233" t="s">
        <v>309</v>
      </c>
      <c r="D187" s="180"/>
      <c r="E187" s="180"/>
      <c r="F187" s="199" t="s">
        <v>230</v>
      </c>
      <c r="G187" s="180"/>
      <c r="H187" s="180" t="s">
        <v>310</v>
      </c>
      <c r="I187" s="180" t="s">
        <v>311</v>
      </c>
      <c r="J187" s="234" t="s">
        <v>312</v>
      </c>
      <c r="K187" s="221"/>
    </row>
    <row r="188" spans="2:11" ht="15" customHeight="1">
      <c r="B188" s="200"/>
      <c r="C188" s="185" t="s">
        <v>40</v>
      </c>
      <c r="D188" s="180"/>
      <c r="E188" s="180"/>
      <c r="F188" s="199" t="s">
        <v>224</v>
      </c>
      <c r="G188" s="180"/>
      <c r="H188" s="176" t="s">
        <v>313</v>
      </c>
      <c r="I188" s="180" t="s">
        <v>314</v>
      </c>
      <c r="J188" s="180"/>
      <c r="K188" s="221"/>
    </row>
    <row r="189" spans="2:11" ht="15" customHeight="1">
      <c r="B189" s="200"/>
      <c r="C189" s="185" t="s">
        <v>315</v>
      </c>
      <c r="D189" s="180"/>
      <c r="E189" s="180"/>
      <c r="F189" s="199" t="s">
        <v>224</v>
      </c>
      <c r="G189" s="180"/>
      <c r="H189" s="180" t="s">
        <v>316</v>
      </c>
      <c r="I189" s="180" t="s">
        <v>258</v>
      </c>
      <c r="J189" s="180"/>
      <c r="K189" s="221"/>
    </row>
    <row r="190" spans="2:11" ht="15" customHeight="1">
      <c r="B190" s="200"/>
      <c r="C190" s="185" t="s">
        <v>317</v>
      </c>
      <c r="D190" s="180"/>
      <c r="E190" s="180"/>
      <c r="F190" s="199" t="s">
        <v>224</v>
      </c>
      <c r="G190" s="180"/>
      <c r="H190" s="180" t="s">
        <v>318</v>
      </c>
      <c r="I190" s="180" t="s">
        <v>258</v>
      </c>
      <c r="J190" s="180"/>
      <c r="K190" s="221"/>
    </row>
    <row r="191" spans="2:11" ht="15" customHeight="1">
      <c r="B191" s="200"/>
      <c r="C191" s="185" t="s">
        <v>319</v>
      </c>
      <c r="D191" s="180"/>
      <c r="E191" s="180"/>
      <c r="F191" s="199" t="s">
        <v>230</v>
      </c>
      <c r="G191" s="180"/>
      <c r="H191" s="180" t="s">
        <v>320</v>
      </c>
      <c r="I191" s="180" t="s">
        <v>258</v>
      </c>
      <c r="J191" s="180"/>
      <c r="K191" s="221"/>
    </row>
    <row r="192" spans="2:11" ht="15" customHeight="1">
      <c r="B192" s="227"/>
      <c r="C192" s="235"/>
      <c r="D192" s="209"/>
      <c r="E192" s="209"/>
      <c r="F192" s="209"/>
      <c r="G192" s="209"/>
      <c r="H192" s="209"/>
      <c r="I192" s="209"/>
      <c r="J192" s="209"/>
      <c r="K192" s="228"/>
    </row>
    <row r="193" spans="2:11" ht="18.75" customHeight="1">
      <c r="B193" s="176"/>
      <c r="C193" s="180"/>
      <c r="D193" s="180"/>
      <c r="E193" s="180"/>
      <c r="F193" s="199"/>
      <c r="G193" s="180"/>
      <c r="H193" s="180"/>
      <c r="I193" s="180"/>
      <c r="J193" s="180"/>
      <c r="K193" s="176"/>
    </row>
    <row r="194" spans="2:11" ht="18.75" customHeight="1">
      <c r="B194" s="176"/>
      <c r="C194" s="180"/>
      <c r="D194" s="180"/>
      <c r="E194" s="180"/>
      <c r="F194" s="199"/>
      <c r="G194" s="180"/>
      <c r="H194" s="180"/>
      <c r="I194" s="180"/>
      <c r="J194" s="180"/>
      <c r="K194" s="176"/>
    </row>
    <row r="195" spans="2:11" ht="18.75" customHeight="1"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</row>
    <row r="196" spans="2:11">
      <c r="B196" s="168"/>
      <c r="C196" s="169"/>
      <c r="D196" s="169"/>
      <c r="E196" s="169"/>
      <c r="F196" s="169"/>
      <c r="G196" s="169"/>
      <c r="H196" s="169"/>
      <c r="I196" s="169"/>
      <c r="J196" s="169"/>
      <c r="K196" s="170"/>
    </row>
    <row r="197" spans="2:11" ht="21">
      <c r="B197" s="171"/>
      <c r="C197" s="287" t="s">
        <v>321</v>
      </c>
      <c r="D197" s="287"/>
      <c r="E197" s="287"/>
      <c r="F197" s="287"/>
      <c r="G197" s="287"/>
      <c r="H197" s="287"/>
      <c r="I197" s="287"/>
      <c r="J197" s="287"/>
      <c r="K197" s="172"/>
    </row>
    <row r="198" spans="2:11" ht="25.5" customHeight="1">
      <c r="B198" s="171"/>
      <c r="C198" s="236" t="s">
        <v>322</v>
      </c>
      <c r="D198" s="236"/>
      <c r="E198" s="236"/>
      <c r="F198" s="236" t="s">
        <v>323</v>
      </c>
      <c r="G198" s="237"/>
      <c r="H198" s="286" t="s">
        <v>324</v>
      </c>
      <c r="I198" s="286"/>
      <c r="J198" s="286"/>
      <c r="K198" s="172"/>
    </row>
    <row r="199" spans="2:11" ht="5.25" customHeight="1">
      <c r="B199" s="200"/>
      <c r="C199" s="197"/>
      <c r="D199" s="197"/>
      <c r="E199" s="197"/>
      <c r="F199" s="197"/>
      <c r="G199" s="180"/>
      <c r="H199" s="197"/>
      <c r="I199" s="197"/>
      <c r="J199" s="197"/>
      <c r="K199" s="221"/>
    </row>
    <row r="200" spans="2:11" ht="15" customHeight="1">
      <c r="B200" s="200"/>
      <c r="C200" s="180" t="s">
        <v>314</v>
      </c>
      <c r="D200" s="180"/>
      <c r="E200" s="180"/>
      <c r="F200" s="199" t="s">
        <v>41</v>
      </c>
      <c r="G200" s="180"/>
      <c r="H200" s="284" t="s">
        <v>325</v>
      </c>
      <c r="I200" s="284"/>
      <c r="J200" s="284"/>
      <c r="K200" s="221"/>
    </row>
    <row r="201" spans="2:11" ht="15" customHeight="1">
      <c r="B201" s="200"/>
      <c r="C201" s="206"/>
      <c r="D201" s="180"/>
      <c r="E201" s="180"/>
      <c r="F201" s="199" t="s">
        <v>42</v>
      </c>
      <c r="G201" s="180"/>
      <c r="H201" s="284" t="s">
        <v>326</v>
      </c>
      <c r="I201" s="284"/>
      <c r="J201" s="284"/>
      <c r="K201" s="221"/>
    </row>
    <row r="202" spans="2:11" ht="15" customHeight="1">
      <c r="B202" s="200"/>
      <c r="C202" s="206"/>
      <c r="D202" s="180"/>
      <c r="E202" s="180"/>
      <c r="F202" s="199" t="s">
        <v>45</v>
      </c>
      <c r="G202" s="180"/>
      <c r="H202" s="284" t="s">
        <v>327</v>
      </c>
      <c r="I202" s="284"/>
      <c r="J202" s="284"/>
      <c r="K202" s="221"/>
    </row>
    <row r="203" spans="2:11" ht="15" customHeight="1">
      <c r="B203" s="200"/>
      <c r="C203" s="180"/>
      <c r="D203" s="180"/>
      <c r="E203" s="180"/>
      <c r="F203" s="199" t="s">
        <v>43</v>
      </c>
      <c r="G203" s="180"/>
      <c r="H203" s="284" t="s">
        <v>328</v>
      </c>
      <c r="I203" s="284"/>
      <c r="J203" s="284"/>
      <c r="K203" s="221"/>
    </row>
    <row r="204" spans="2:11" ht="15" customHeight="1">
      <c r="B204" s="200"/>
      <c r="C204" s="180"/>
      <c r="D204" s="180"/>
      <c r="E204" s="180"/>
      <c r="F204" s="199" t="s">
        <v>44</v>
      </c>
      <c r="G204" s="180"/>
      <c r="H204" s="284" t="s">
        <v>329</v>
      </c>
      <c r="I204" s="284"/>
      <c r="J204" s="284"/>
      <c r="K204" s="221"/>
    </row>
    <row r="205" spans="2:11" ht="15" customHeight="1">
      <c r="B205" s="200"/>
      <c r="C205" s="180"/>
      <c r="D205" s="180"/>
      <c r="E205" s="180"/>
      <c r="F205" s="199"/>
      <c r="G205" s="180"/>
      <c r="H205" s="180"/>
      <c r="I205" s="180"/>
      <c r="J205" s="180"/>
      <c r="K205" s="221"/>
    </row>
    <row r="206" spans="2:11" ht="15" customHeight="1">
      <c r="B206" s="200"/>
      <c r="C206" s="180" t="s">
        <v>270</v>
      </c>
      <c r="D206" s="180"/>
      <c r="E206" s="180"/>
      <c r="F206" s="199" t="s">
        <v>77</v>
      </c>
      <c r="G206" s="180"/>
      <c r="H206" s="284" t="s">
        <v>330</v>
      </c>
      <c r="I206" s="284"/>
      <c r="J206" s="284"/>
      <c r="K206" s="221"/>
    </row>
    <row r="207" spans="2:11" ht="15" customHeight="1">
      <c r="B207" s="200"/>
      <c r="C207" s="206"/>
      <c r="D207" s="180"/>
      <c r="E207" s="180"/>
      <c r="F207" s="199" t="s">
        <v>167</v>
      </c>
      <c r="G207" s="180"/>
      <c r="H207" s="284" t="s">
        <v>168</v>
      </c>
      <c r="I207" s="284"/>
      <c r="J207" s="284"/>
      <c r="K207" s="221"/>
    </row>
    <row r="208" spans="2:11" ht="15" customHeight="1">
      <c r="B208" s="200"/>
      <c r="C208" s="180"/>
      <c r="D208" s="180"/>
      <c r="E208" s="180"/>
      <c r="F208" s="199" t="s">
        <v>165</v>
      </c>
      <c r="G208" s="180"/>
      <c r="H208" s="284" t="s">
        <v>331</v>
      </c>
      <c r="I208" s="284"/>
      <c r="J208" s="284"/>
      <c r="K208" s="221"/>
    </row>
    <row r="209" spans="2:11" ht="15" customHeight="1">
      <c r="B209" s="238"/>
      <c r="C209" s="206"/>
      <c r="D209" s="206"/>
      <c r="E209" s="206"/>
      <c r="F209" s="199" t="s">
        <v>169</v>
      </c>
      <c r="G209" s="185"/>
      <c r="H209" s="285" t="s">
        <v>170</v>
      </c>
      <c r="I209" s="285"/>
      <c r="J209" s="285"/>
      <c r="K209" s="239"/>
    </row>
    <row r="210" spans="2:11" ht="15" customHeight="1">
      <c r="B210" s="238"/>
      <c r="C210" s="206"/>
      <c r="D210" s="206"/>
      <c r="E210" s="206"/>
      <c r="F210" s="199" t="s">
        <v>171</v>
      </c>
      <c r="G210" s="185"/>
      <c r="H210" s="285" t="s">
        <v>332</v>
      </c>
      <c r="I210" s="285"/>
      <c r="J210" s="285"/>
      <c r="K210" s="239"/>
    </row>
    <row r="211" spans="2:11" ht="15" customHeight="1">
      <c r="B211" s="238"/>
      <c r="C211" s="206"/>
      <c r="D211" s="206"/>
      <c r="E211" s="206"/>
      <c r="F211" s="240"/>
      <c r="G211" s="185"/>
      <c r="H211" s="241"/>
      <c r="I211" s="241"/>
      <c r="J211" s="241"/>
      <c r="K211" s="239"/>
    </row>
    <row r="212" spans="2:11" ht="15" customHeight="1">
      <c r="B212" s="238"/>
      <c r="C212" s="180" t="s">
        <v>294</v>
      </c>
      <c r="D212" s="206"/>
      <c r="E212" s="206"/>
      <c r="F212" s="199">
        <v>1</v>
      </c>
      <c r="G212" s="185"/>
      <c r="H212" s="285" t="s">
        <v>333</v>
      </c>
      <c r="I212" s="285"/>
      <c r="J212" s="285"/>
      <c r="K212" s="239"/>
    </row>
    <row r="213" spans="2:11" ht="15" customHeight="1">
      <c r="B213" s="238"/>
      <c r="C213" s="206"/>
      <c r="D213" s="206"/>
      <c r="E213" s="206"/>
      <c r="F213" s="199">
        <v>2</v>
      </c>
      <c r="G213" s="185"/>
      <c r="H213" s="285" t="s">
        <v>334</v>
      </c>
      <c r="I213" s="285"/>
      <c r="J213" s="285"/>
      <c r="K213" s="239"/>
    </row>
    <row r="214" spans="2:11" ht="15" customHeight="1">
      <c r="B214" s="238"/>
      <c r="C214" s="206"/>
      <c r="D214" s="206"/>
      <c r="E214" s="206"/>
      <c r="F214" s="199">
        <v>3</v>
      </c>
      <c r="G214" s="185"/>
      <c r="H214" s="285" t="s">
        <v>335</v>
      </c>
      <c r="I214" s="285"/>
      <c r="J214" s="285"/>
      <c r="K214" s="239"/>
    </row>
    <row r="215" spans="2:11" ht="15" customHeight="1">
      <c r="B215" s="238"/>
      <c r="C215" s="206"/>
      <c r="D215" s="206"/>
      <c r="E215" s="206"/>
      <c r="F215" s="199">
        <v>4</v>
      </c>
      <c r="G215" s="185"/>
      <c r="H215" s="285" t="s">
        <v>336</v>
      </c>
      <c r="I215" s="285"/>
      <c r="J215" s="285"/>
      <c r="K215" s="239"/>
    </row>
    <row r="216" spans="2:11" ht="12.75" customHeight="1">
      <c r="B216" s="242"/>
      <c r="C216" s="243"/>
      <c r="D216" s="243"/>
      <c r="E216" s="243"/>
      <c r="F216" s="243"/>
      <c r="G216" s="243"/>
      <c r="H216" s="243"/>
      <c r="I216" s="243"/>
      <c r="J216" s="243"/>
      <c r="K216" s="244"/>
    </row>
  </sheetData>
  <sheetProtection algorithmName="SHA-512" hashValue="M8/LHz+NighDTRtlbePJ38cFYkKTggXE22rpDfxyBNzd3zRxesl/agyBVMcq44rEkawZTR5dLouRelTTh46O3Q==" saltValue="wJwVMJwvY48HmYIPdFWsEA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Vybavení</vt:lpstr>
      <vt:lpstr>Pokyny pro vyplnění</vt:lpstr>
      <vt:lpstr>'01 - Vybavení'!Názvy_tisku</vt:lpstr>
      <vt:lpstr>'Rekapitulace stavby'!Názvy_tisku</vt:lpstr>
      <vt:lpstr>'01 -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2019-04-04T18:54:51Z</dcterms:created>
  <dcterms:modified xsi:type="dcterms:W3CDTF">2019-04-04T18:54:58Z</dcterms:modified>
</cp:coreProperties>
</file>