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4780" windowHeight="12405"/>
  </bookViews>
  <sheets>
    <sheet name="01" sheetId="1" r:id="rId1"/>
  </sheets>
  <definedNames>
    <definedName name="_xlnm.Database">'01'!$A$77:$F$373</definedName>
  </definedNames>
  <calcPr calcId="125725"/>
</workbook>
</file>

<file path=xl/calcChain.xml><?xml version="1.0" encoding="utf-8"?>
<calcChain xmlns="http://schemas.openxmlformats.org/spreadsheetml/2006/main">
  <c r="F423" i="1"/>
  <c r="F51"/>
  <c r="F402"/>
  <c r="B164"/>
  <c r="D101"/>
  <c r="F101" s="1"/>
  <c r="F422"/>
  <c r="F55" s="1"/>
  <c r="F416"/>
  <c r="F54" s="1"/>
  <c r="F410"/>
  <c r="F53" s="1"/>
  <c r="F404"/>
  <c r="F395"/>
  <c r="F45" s="1"/>
  <c r="F393"/>
  <c r="F44" s="1"/>
  <c r="F386"/>
  <c r="F43" s="1"/>
  <c r="D366"/>
  <c r="F366" s="1"/>
  <c r="D369"/>
  <c r="F369" s="1"/>
  <c r="F356"/>
  <c r="F357"/>
  <c r="F355"/>
  <c r="D334"/>
  <c r="F334" s="1"/>
  <c r="D286"/>
  <c r="F286" s="1"/>
  <c r="D277"/>
  <c r="D264"/>
  <c r="F264" s="1"/>
  <c r="D256"/>
  <c r="F256" s="1"/>
  <c r="D228"/>
  <c r="F228" s="1"/>
  <c r="D232"/>
  <c r="F232" s="1"/>
  <c r="D212"/>
  <c r="F212" s="1"/>
  <c r="F175"/>
  <c r="D197"/>
  <c r="F197" s="1"/>
  <c r="D189"/>
  <c r="F189" s="1"/>
  <c r="D178"/>
  <c r="F178" s="1"/>
  <c r="D167"/>
  <c r="F167" s="1"/>
  <c r="D163"/>
  <c r="F163" s="1"/>
  <c r="D155"/>
  <c r="F155" s="1"/>
  <c r="D143"/>
  <c r="F143" s="1"/>
  <c r="D128"/>
  <c r="F128" s="1"/>
  <c r="D90"/>
  <c r="D77"/>
  <c r="F77" s="1"/>
  <c r="F292"/>
  <c r="F294"/>
  <c r="F296"/>
  <c r="F298"/>
  <c r="F300"/>
  <c r="F302"/>
  <c r="F304"/>
  <c r="F307"/>
  <c r="F308"/>
  <c r="F309"/>
  <c r="F310"/>
  <c r="F311"/>
  <c r="F312"/>
  <c r="F313"/>
  <c r="F254"/>
  <c r="F262"/>
  <c r="F267"/>
  <c r="F269"/>
  <c r="F271"/>
  <c r="F252"/>
  <c r="F238"/>
  <c r="F241"/>
  <c r="F243"/>
  <c r="F247"/>
  <c r="F237"/>
  <c r="F210"/>
  <c r="F215"/>
  <c r="F217"/>
  <c r="F218"/>
  <c r="F219"/>
  <c r="F220"/>
  <c r="F221"/>
  <c r="F201"/>
  <c r="F205"/>
  <c r="F186"/>
  <c r="F172"/>
  <c r="F69"/>
  <c r="F70"/>
  <c r="F71"/>
  <c r="F72"/>
  <c r="F67"/>
  <c r="F83"/>
  <c r="F84"/>
  <c r="F85"/>
  <c r="F86"/>
  <c r="F342"/>
  <c r="F318"/>
  <c r="F322"/>
  <c r="F326"/>
  <c r="F330"/>
  <c r="F317"/>
  <c r="F379"/>
  <c r="F37" s="1"/>
  <c r="F362"/>
  <c r="F32" s="1"/>
  <c r="F351"/>
  <c r="F224"/>
  <c r="F22" s="1"/>
  <c r="F82"/>
  <c r="F373" l="1"/>
  <c r="F33" s="1"/>
  <c r="F46"/>
  <c r="F52"/>
  <c r="F56" s="1"/>
  <c r="F399"/>
  <c r="D306"/>
  <c r="D358"/>
  <c r="F358" s="1"/>
  <c r="F359" s="1"/>
  <c r="F31" s="1"/>
  <c r="D341"/>
  <c r="F341" s="1"/>
  <c r="F343" s="1"/>
  <c r="F30" s="1"/>
  <c r="D272"/>
  <c r="F207"/>
  <c r="F20" s="1"/>
  <c r="F87"/>
  <c r="F18" s="1"/>
  <c r="F222"/>
  <c r="F21" s="1"/>
  <c r="F90"/>
  <c r="F19" s="1"/>
  <c r="F277"/>
  <c r="D282" s="1"/>
  <c r="F282" s="1"/>
  <c r="F73"/>
  <c r="F17" s="1"/>
  <c r="D246"/>
  <c r="F283" l="1"/>
  <c r="F28" s="1"/>
  <c r="F306"/>
  <c r="F314" s="1"/>
  <c r="F29" s="1"/>
  <c r="F272"/>
  <c r="F273" s="1"/>
  <c r="F27" s="1"/>
  <c r="F246"/>
  <c r="F23"/>
  <c r="F249" l="1"/>
  <c r="F26" s="1"/>
  <c r="F34" s="1"/>
  <c r="F40" s="1"/>
  <c r="F59" l="1"/>
  <c r="F60" s="1"/>
  <c r="F61" s="1"/>
</calcChain>
</file>

<file path=xl/sharedStrings.xml><?xml version="1.0" encoding="utf-8"?>
<sst xmlns="http://schemas.openxmlformats.org/spreadsheetml/2006/main" count="629" uniqueCount="376">
  <si>
    <t>941941031</t>
  </si>
  <si>
    <t>MTŽ LEŠENÍ 1 ŘAD S PODL S1M H10M</t>
  </si>
  <si>
    <t>M2</t>
  </si>
  <si>
    <t>941941191</t>
  </si>
  <si>
    <t>941941831</t>
  </si>
  <si>
    <t>DMTŽ LEŠENÍ 1 ŘAD S PODL Š1M H 10M</t>
  </si>
  <si>
    <t>M3</t>
  </si>
  <si>
    <t>620991121</t>
  </si>
  <si>
    <t>ZAKRÝVÁNÍ VÝPLŇ VNĚ OTVORŮ LEŠENÍ</t>
  </si>
  <si>
    <t>622711124</t>
  </si>
  <si>
    <t>622531021</t>
  </si>
  <si>
    <t>622511111</t>
  </si>
  <si>
    <t>AKRYL MOZAIK OMÍTKA STŘED VNĚ STĚNA</t>
  </si>
  <si>
    <t>622751324</t>
  </si>
  <si>
    <t>KZS LIŠTA SOKLOVÁ AL TL 1MM Š 143MM</t>
  </si>
  <si>
    <t>M</t>
  </si>
  <si>
    <t>622752221</t>
  </si>
  <si>
    <t>KZS LIŠTA ROH AL+TKANINA 10X10MM</t>
  </si>
  <si>
    <t>950000000</t>
  </si>
  <si>
    <t>KUS</t>
  </si>
  <si>
    <t>622731212</t>
  </si>
  <si>
    <t>632451023</t>
  </si>
  <si>
    <t>VYROV POTĚR TL -4CM MC15 PÁS</t>
  </si>
  <si>
    <t>T</t>
  </si>
  <si>
    <t>968062376</t>
  </si>
  <si>
    <t>VYB OKEN+KŘ RÁM DŘ ZDVOJ -4M2</t>
  </si>
  <si>
    <t>968062377</t>
  </si>
  <si>
    <t>VYB OKEN+KŘ RÁM DŘ ZDVOJ 4M2-</t>
  </si>
  <si>
    <t>968062375</t>
  </si>
  <si>
    <t>VYB OKEN+KŘ RÁM DŘ ZDVOJ -2M2</t>
  </si>
  <si>
    <t>979082111</t>
  </si>
  <si>
    <t>VNITROSTAV DOPRAVA SUTI DO 10M</t>
  </si>
  <si>
    <t>979082121</t>
  </si>
  <si>
    <t>VNITROSTAV DOPRAVA SUTI ZKD 5M</t>
  </si>
  <si>
    <t>979088212</t>
  </si>
  <si>
    <t>NAKLÁDÁNÍ SUTI</t>
  </si>
  <si>
    <t>979080000</t>
  </si>
  <si>
    <t>ODVOZ SUTI NA SKLÁDKU VCETNE POPLATKU ZA SLOZ</t>
  </si>
  <si>
    <t>LABORATORNI ROZBOR SUTI</t>
  </si>
  <si>
    <t>KPL</t>
  </si>
  <si>
    <t>612425931</t>
  </si>
  <si>
    <t>OMÍT VNI OSTENÍ OKNA DVEŘ VÁP ŠTUK</t>
  </si>
  <si>
    <t>622903110</t>
  </si>
  <si>
    <t>MYTÍ VNĚ OMÍTEK SLOŽ 1-2 TLAK.VODOU</t>
  </si>
  <si>
    <t>999281211</t>
  </si>
  <si>
    <t>712391171</t>
  </si>
  <si>
    <t>IZOL STŘECH -10° TEXTILIE PODKLAD.</t>
  </si>
  <si>
    <t>712361703</t>
  </si>
  <si>
    <t>IZOL STŘECH -10° FOLIE PŘILEPENÁ</t>
  </si>
  <si>
    <t>712300000</t>
  </si>
  <si>
    <t>MONTAZ A DODAVKA ATIK NABEHOVEHO KLINIU</t>
  </si>
  <si>
    <t>713131145</t>
  </si>
  <si>
    <t>POLYSYTREN EPS 100 STABIL TL 60 MM</t>
  </si>
  <si>
    <t>CELOPLOSNE BEDNENI ATIKY TL 25 MM</t>
  </si>
  <si>
    <t>764410850</t>
  </si>
  <si>
    <t>DMTŽ OPLECH PARAPETU RŠ -330</t>
  </si>
  <si>
    <t>764323830</t>
  </si>
  <si>
    <t>DMTŽ OPLECH OKAP LEPEN KRYT RŠ 330</t>
  </si>
  <si>
    <t>DMTŽ KOTLÍK KÓNICKÝ -30°</t>
  </si>
  <si>
    <t>MONTAZ PLASTOVYCH VYPLNI OTVORU</t>
  </si>
  <si>
    <t>OBNOV 2XDISPERZNI OMYV BÍLÁ M-3,8</t>
  </si>
  <si>
    <t>STAVEBNÍ ÚPRAVY STÁVAJÍCÍHO OBJEKTU</t>
  </si>
  <si>
    <t>Střední průmyslová škola,střední odborná škola</t>
  </si>
  <si>
    <t>a střední odborné učiliště Nové Město nad Metují</t>
  </si>
  <si>
    <t>FINANČNÍ PROPOČET STAVBY</t>
  </si>
  <si>
    <t>CELKOVÁ REKAPITULACE</t>
  </si>
  <si>
    <t>JKSO</t>
  </si>
  <si>
    <t>801.3</t>
  </si>
  <si>
    <t>LEŠENÍ</t>
  </si>
  <si>
    <t>SVISLÉ KONSTRUKCE</t>
  </si>
  <si>
    <t>ÚPRAVY POVRCHŮ</t>
  </si>
  <si>
    <t>desky z expandovaného pěnového polystyrenu tl 140 mm</t>
  </si>
  <si>
    <t xml:space="preserve">penetrace podkladu disperzním vodou ředitelným nátěrem </t>
  </si>
  <si>
    <t xml:space="preserve"> </t>
  </si>
  <si>
    <t>lepené jednosložkovou stěrkovou hmotou na bázi cementu</t>
  </si>
  <si>
    <t>desky z pěnového samozhášivého a stabilizovaného</t>
  </si>
  <si>
    <t xml:space="preserve">polystyrenu vypěněného do formy EPS P  </t>
  </si>
  <si>
    <t>jednosložková lepící hmota na bázi cementu s výztužnou vrstvou</t>
  </si>
  <si>
    <t>skleněné síťoviny</t>
  </si>
  <si>
    <t>desky z extrudovaného polystyrenu tl 20 mm</t>
  </si>
  <si>
    <t>KONTAKTNÍ ZATEPLOVACÍ SYSTÉM ostění  š. 200 mm</t>
  </si>
  <si>
    <t>DEKORATIVNÍ TENKOVRSTVÁ  SILOKONOVÁ OMÍTKA</t>
  </si>
  <si>
    <t>zatíranou struktrou zrnitosti Z10, Z15, Z20, Z30</t>
  </si>
  <si>
    <t xml:space="preserve">na podklad probarvený penetrační nátěr pod </t>
  </si>
  <si>
    <t>tenkovrstvou omítku</t>
  </si>
  <si>
    <t>BOURÁNÍ</t>
  </si>
  <si>
    <t>SOUČET</t>
  </si>
  <si>
    <t>POVLAKOVÉ KRYTINY STŘECH</t>
  </si>
  <si>
    <t>IZOLACE TEPELNÉ</t>
  </si>
  <si>
    <t>KONSTRUKE TESAŘSKÉ</t>
  </si>
  <si>
    <t>KONSTRUKCE KLEMPÍŘSKÉ</t>
  </si>
  <si>
    <t>KONSTRUKCE TRUHLÁŘSKÉ</t>
  </si>
  <si>
    <t>STAVEBNÍ KOVOVÉ KONSTRUKCE</t>
  </si>
  <si>
    <t>NÁTĚRY</t>
  </si>
  <si>
    <t>MALBY</t>
  </si>
  <si>
    <t>HROMOSVOD</t>
  </si>
  <si>
    <t>PŘESUN HMOT</t>
  </si>
  <si>
    <t>R762000000</t>
  </si>
  <si>
    <t xml:space="preserve">OPLECHOVÁNÍ PARAPETŮ TIZN RŠ 355  TL 0,7 MM přírodní </t>
  </si>
  <si>
    <t>plastový profil PVC prostup tepla max 1,4 W/( m2.K)</t>
  </si>
  <si>
    <t>barva bílá RAL 9010   tepelně izolační dvojsklo 4-16-4  U= 1,1 W/km2</t>
  </si>
  <si>
    <t>kování celoobvodové umožňující mikrovetilaci, vnitřní shrnovací žaluzie</t>
  </si>
  <si>
    <t>kování exterier klika interiar panikové kování</t>
  </si>
  <si>
    <t>plastový profil PVC prostup tepla max 1,3 W/( m2.K)</t>
  </si>
  <si>
    <t>R766000000</t>
  </si>
  <si>
    <t>šíře  250 mm+ přesah přes zdivo 25 mm</t>
  </si>
  <si>
    <t>POVLAKOVÉ KRYTINY</t>
  </si>
  <si>
    <t>KONSTRUKCE TESAŘSKÉ</t>
  </si>
  <si>
    <t>KONSTRUKCE KLEMPÍŘKSÉ</t>
  </si>
  <si>
    <t>OSTATNÍ</t>
  </si>
  <si>
    <t>DPH</t>
  </si>
  <si>
    <t>HSV</t>
  </si>
  <si>
    <t>PSV</t>
  </si>
  <si>
    <t>okna</t>
  </si>
  <si>
    <t>(1,5*1,5*5+0,75*1,45+0,8*1,7)</t>
  </si>
  <si>
    <t>w01</t>
  </si>
  <si>
    <t>w02</t>
  </si>
  <si>
    <t>w03</t>
  </si>
  <si>
    <t>w04</t>
  </si>
  <si>
    <t>na bázi silikonových pryskyřic s rýhovanou nebo</t>
  </si>
  <si>
    <t>OP1</t>
  </si>
  <si>
    <t>ostění</t>
  </si>
  <si>
    <t>viz ostění</t>
  </si>
  <si>
    <t>MONT+DOD VNITŘNÍ PARAPETY MDF  DESKA  S FOLII IMITACE DŘEVA</t>
  </si>
  <si>
    <t>PROREZANI BOULI+VYOVNANI PODKLADU STAV STRECH</t>
  </si>
  <si>
    <t xml:space="preserve">DODAVKA   TEXTILIE Z NETKANYCH POLYPROPYLENOVYCG VLAKEN </t>
  </si>
  <si>
    <t>o plošné hmotnosti 300.gm - 2</t>
  </si>
  <si>
    <t>vyrovnání přířezy z asfalt pásů, vysušení podkladu</t>
  </si>
  <si>
    <t>parapety</t>
  </si>
  <si>
    <t>povrch jednosložková lepící hmota na bázi cementu s výztužnou vrstvou</t>
  </si>
  <si>
    <t xml:space="preserve">okna   </t>
  </si>
  <si>
    <t>atika</t>
  </si>
  <si>
    <t>PŘESUN HMOT  HSV</t>
  </si>
  <si>
    <t>DEMONTÁŽ OKENNÍCH PARAPETŮ</t>
  </si>
  <si>
    <t>R76450000</t>
  </si>
  <si>
    <t>R764530000</t>
  </si>
  <si>
    <t>R764453000</t>
  </si>
  <si>
    <t>R764000000</t>
  </si>
  <si>
    <t>zatmelení v oplechování silikonem</t>
  </si>
  <si>
    <t>napětí v tlaku při 10% deformaci  70 kPa , kotveno hmoždinkami s výtahovou zkouškou</t>
  </si>
  <si>
    <t>napětí v tlaku při 10% deformaci  150 kPa    tl  120 mm kotveno hmoždinkami s výtahovou zkouškou</t>
  </si>
  <si>
    <t>DODAVKA  FOLIE Z MĚKČENÉHO PVC URČENÁ k mechanickému kotvení</t>
  </si>
  <si>
    <t>vyztužená polyesterovou  rohoží</t>
  </si>
  <si>
    <t>R412000000</t>
  </si>
  <si>
    <t>R712000000</t>
  </si>
  <si>
    <t>ODRIZNUTI IZOLACE PO OBVODU ATIKY</t>
  </si>
  <si>
    <t>ODSTRANENI POVLAKOVE KRYTINY</t>
  </si>
  <si>
    <t xml:space="preserve">PŘESUN HMOT  DO 12 M V </t>
  </si>
  <si>
    <t>IZOLACE TEP STROPŮ VRCHEM  lepená</t>
  </si>
  <si>
    <t>MECHANICKE KOTVENI STRESNI SKLADBY S VYTAH ZKOUSKOU</t>
  </si>
  <si>
    <t>IZOL TEP STĚN LEPENÍM  ATIKA</t>
  </si>
  <si>
    <t>IZOLACE TEP STROPŮ VRCHEM  hlava atiky</t>
  </si>
  <si>
    <t>EXTRUDOVANY SPADOVY POLYSTYREN TL TL 50-25 MM</t>
  </si>
  <si>
    <t>kotvené do2*  latě  30/35 osazené do cem potěru</t>
  </si>
  <si>
    <t>ZEMNÍ PRÁCE</t>
  </si>
  <si>
    <t>RUČNÍ ODKOP PRO OKAPOVÝ CHODNÍK</t>
  </si>
  <si>
    <t>NAKLADANÍ VÝKOPU</t>
  </si>
  <si>
    <t>ULOŽENÍ VÝKOPU NA SKLADKU</t>
  </si>
  <si>
    <t>POPLATEK ZA SLOŽNÉ VÝKOPU</t>
  </si>
  <si>
    <t>R78300000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</si>
  <si>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</si>
  <si>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</si>
  <si>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</si>
  <si>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</si>
  <si>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</si>
  <si>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</si>
  <si>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</si>
  <si>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</si>
  <si>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</si>
  <si>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</si>
  <si>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</si>
  <si>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</si>
  <si>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</si>
  <si>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</si>
  <si>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</si>
  <si>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</si>
  <si>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</si>
  <si>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</si>
  <si>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</si>
  <si>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</si>
  <si>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</si>
  <si>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</si>
  <si>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</si>
  <si>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HROMOSVOD demontáž, opravy a prodloužení stáv hromosvodů</t>
  </si>
  <si>
    <t>DODAVATEL PROVEDE NA ZÁKLADĚ MÍSTNÍ KONTROLY NACENĚNÍ</t>
  </si>
  <si>
    <t>OKA ZACHYTNEHO SYSTEMU                                                                           Z11</t>
  </si>
  <si>
    <t xml:space="preserve">vývrt do zdiva atiky hl 250 mm,výroba a osazení kotvícího oka, </t>
  </si>
  <si>
    <t>kruhová broušená tyč D 20 mm žárově zinkovaná, úchyt R 60 mm</t>
  </si>
  <si>
    <t>odolná proti působení vody a rozmrazovacím látkám, vysoce otěruvzdorná</t>
  </si>
  <si>
    <t>OKAPNÍ CHODNÍK  Z VIBROLISOVANÉ BETONOVÉ MRAZUVZDORNÉ DLAŽBY</t>
  </si>
  <si>
    <t xml:space="preserve">  M2</t>
  </si>
  <si>
    <t>tryskaná nášlapná vrstva do štěrkového podsypu frakce 16/22 tl  80 mm</t>
  </si>
  <si>
    <t>OKAPNÍ CHODNÍK BETONOVÝ OBRUBNÍK  barva šedá</t>
  </si>
  <si>
    <t>KONTAKTNÍ ZATEPLOVACÍ SYSTÉM                                                skladba  OP1</t>
  </si>
  <si>
    <t>KONTAKTNÍ ZATEPLOVACÍ SYSTÉM                                              skladba  OP2</t>
  </si>
  <si>
    <t>MONTÁŽ OCHRANNÉ SÍTĚ</t>
  </si>
  <si>
    <t>DEMONTÁŽ OCHRANNÉ SÍTĚ</t>
  </si>
  <si>
    <t>VODOROVNÉ PŘEMÍSTĚNÍ VÝKOPU NA SKLÁDKU</t>
  </si>
  <si>
    <t>předpoklad  prodloužení každého svodu o 1 0 m</t>
  </si>
  <si>
    <t>R12220700</t>
  </si>
  <si>
    <t>SOUČET   HSV+PSV+MONTÁŽNÍ PRÁCE</t>
  </si>
  <si>
    <t>MONTÁŽNÍ PRÁCE</t>
  </si>
  <si>
    <t>ZAŘÍZENÍ STAVENIŠTĚ</t>
  </si>
  <si>
    <t>CELKOVÉ NÁKLADY ZA STAVBU</t>
  </si>
  <si>
    <t>0,5*(30,7+20,3+25,925)*0,12</t>
  </si>
  <si>
    <t>vstup</t>
  </si>
  <si>
    <t>31,7*(7,755-0,35+7,755+0,35)*0,5</t>
  </si>
  <si>
    <t>štít</t>
  </si>
  <si>
    <t>21,3*(7,55-0,35+7,755-0,68)*0,5</t>
  </si>
  <si>
    <t>ze dvora</t>
  </si>
  <si>
    <t>k 01</t>
  </si>
  <si>
    <t>(9+5,925)*7,5</t>
  </si>
  <si>
    <t>PŘÍPL ZKD MĚS POUŽ LEŠ K CENĚ 1031   odhad 3 měsíce</t>
  </si>
  <si>
    <t>PŘÍPLATEK ZA POUŽITÍ     658,967*3*30</t>
  </si>
  <si>
    <t>R31113200</t>
  </si>
  <si>
    <t>čelo</t>
  </si>
  <si>
    <t>0,3*0,255*30,7</t>
  </si>
  <si>
    <t>boky</t>
  </si>
  <si>
    <t>0,3*0,255*10,64*2</t>
  </si>
  <si>
    <t>0,3*(7,585-1,71)*8,15*2</t>
  </si>
  <si>
    <t>ZVÝŠENÍ  ATIKY DOZDĚNÍM - ZTRACENE BEDNENI  PD 500*150*250 mm</t>
  </si>
  <si>
    <t>vibrolisovaný beton tvárnice prolité betonem, ZVÝŠENÉ ZTRATNÉ</t>
  </si>
  <si>
    <t>30,7*(7,755-0,68)</t>
  </si>
  <si>
    <t>okna w01</t>
  </si>
  <si>
    <t>0,9*0,9*4</t>
  </si>
  <si>
    <t>2,5*4,25*6</t>
  </si>
  <si>
    <t>11,15*(7,755-0,68+6,63)*0,5</t>
  </si>
  <si>
    <t>0,9*0,9*8</t>
  </si>
  <si>
    <t>1,3*4,3</t>
  </si>
  <si>
    <t>do dvora</t>
  </si>
  <si>
    <t>2,5*0,85*6</t>
  </si>
  <si>
    <t>k A01</t>
  </si>
  <si>
    <t>W01</t>
  </si>
  <si>
    <t>W03</t>
  </si>
  <si>
    <t>1,2*4,25</t>
  </si>
  <si>
    <t>na střeše</t>
  </si>
  <si>
    <t>11,3*3,95</t>
  </si>
  <si>
    <t>0,9*0,9*3</t>
  </si>
  <si>
    <t>18,6*(1,03+0,33)*0,5+12,1*0,33</t>
  </si>
  <si>
    <t>šíít</t>
  </si>
  <si>
    <t>11,15*(0,35+0,33)*0,5</t>
  </si>
  <si>
    <t>8,15*(0,43+0,93)*0,5</t>
  </si>
  <si>
    <t>21,925*0,3</t>
  </si>
  <si>
    <t>5,925*0,725</t>
  </si>
  <si>
    <t>0,9*3*19</t>
  </si>
  <si>
    <t>(1,3+4,3*2)</t>
  </si>
  <si>
    <t>1,2+4,25*2</t>
  </si>
  <si>
    <t>(2,5+0,85*2)*6</t>
  </si>
  <si>
    <t>stáv okna</t>
  </si>
  <si>
    <t>(2,5+4,25*2)*6</t>
  </si>
  <si>
    <t>(2,5+2,62*2)*6</t>
  </si>
  <si>
    <t>208,54*0,2</t>
  </si>
  <si>
    <t>30+0,7</t>
  </si>
  <si>
    <t>19+0,3</t>
  </si>
  <si>
    <t>dvůr</t>
  </si>
  <si>
    <t>24,925+5,925</t>
  </si>
  <si>
    <t>8,14+8,15</t>
  </si>
  <si>
    <t>(1,2+4,25*2)*6</t>
  </si>
  <si>
    <t>95,25*0,25</t>
  </si>
  <si>
    <t>(2,5+0,8*2)*6</t>
  </si>
  <si>
    <t>w01   0,9*0,9*19</t>
  </si>
  <si>
    <t>w02  1,3*4,3</t>
  </si>
  <si>
    <t>w03  1,2*4,25</t>
  </si>
  <si>
    <t>stáv okna      2,5*4,25*6</t>
  </si>
  <si>
    <t xml:space="preserve">                       2,5*2,62*6</t>
  </si>
  <si>
    <t>w01-w04   64,6*0,5</t>
  </si>
  <si>
    <t>viz bednění atiky</t>
  </si>
  <si>
    <t>0,5*(30,7+20,3+25,925)</t>
  </si>
  <si>
    <t>38,463/0,5</t>
  </si>
  <si>
    <t>KZS LIŠTA DILATAČNÍ</t>
  </si>
  <si>
    <t>7,55-0,35+7,55</t>
  </si>
  <si>
    <t>W04</t>
  </si>
  <si>
    <t>W02</t>
  </si>
  <si>
    <t>0,9*0,9*19</t>
  </si>
  <si>
    <t>lem K10</t>
  </si>
  <si>
    <t>(0,51+0,15)*29,68</t>
  </si>
  <si>
    <t>(0,51+0,15+0,51+0,795)*0,5*18,79*2</t>
  </si>
  <si>
    <t xml:space="preserve">DILCE Z PEN POLYSTYRENU SAMOZHASIVEHO TL 100    </t>
  </si>
  <si>
    <t>(0,15+0,2)*29,68</t>
  </si>
  <si>
    <t xml:space="preserve">atika </t>
  </si>
  <si>
    <t>odskok</t>
  </si>
  <si>
    <t>0,585*23,905</t>
  </si>
  <si>
    <t>boky pult</t>
  </si>
  <si>
    <t>(0,15+0,2+0,255+0,2)*0,5*10,64*2</t>
  </si>
  <si>
    <t>(0,52+0,2+0,795+0,2)*0,5*8,15*2</t>
  </si>
  <si>
    <t>46,914*1,02</t>
  </si>
  <si>
    <t>k10</t>
  </si>
  <si>
    <t>0,51*70</t>
  </si>
  <si>
    <t>k17</t>
  </si>
  <si>
    <t>0,3*11</t>
  </si>
  <si>
    <t>(0,05+0,025)*0,5*39 *1,02</t>
  </si>
  <si>
    <t>29,68+(10,64+8,15)*2</t>
  </si>
  <si>
    <t>k 10    0,51*70</t>
  </si>
  <si>
    <t>k 15   0,3*55</t>
  </si>
  <si>
    <t>K 17  0,3*11</t>
  </si>
  <si>
    <t>okapnice</t>
  </si>
  <si>
    <t>K01     0,96*19</t>
  </si>
  <si>
    <t>K02     1,36</t>
  </si>
  <si>
    <t>K03    1,26</t>
  </si>
  <si>
    <t>K04    2,56*6</t>
  </si>
  <si>
    <t>K05   2,56*12</t>
  </si>
  <si>
    <t>OPLECHOVÁNÍ TIZN ZDÍ RŠ  830  TL 0,7 MM přírodní</t>
  </si>
  <si>
    <t>K10    70</t>
  </si>
  <si>
    <t>K 11   4</t>
  </si>
  <si>
    <t>ČELO OKAPNÍHO  HRANATÉHO ŽLABU RŠ 370 MM TL 0,7 MM přírodní</t>
  </si>
  <si>
    <t>OKAPNÍ ŽLAB ČTYŘHRAN TIZN  RŠ 370 MM  TL 0,7 MM  přírodní</t>
  </si>
  <si>
    <t>K 13  17,5 + K 14   24</t>
  </si>
  <si>
    <t>DEŠŤOVÝ SVOD ČTYŘHRAN TIZN RŠ 480  MM TL 0,7 MM  přírodní</t>
  </si>
  <si>
    <t>LEMOVÁNÍ OKAPŮ TIZN  RŠ  395 MM TL 0,7 MM  přírodní</t>
  </si>
  <si>
    <t>ŽLABOVÝ KOTLÍK ČETYŘHRANNÝ + 4ČELA PRO SVOD 120/120</t>
  </si>
  <si>
    <t>K 16   3</t>
  </si>
  <si>
    <t>R 76400000</t>
  </si>
  <si>
    <t>OPLECHOVÁNÍ TIZN ZDÍ RŠ  395  TL 0,7 MM přírodní</t>
  </si>
  <si>
    <t>K 17  11</t>
  </si>
  <si>
    <t>K 15   55</t>
  </si>
  <si>
    <t>PLASTOVE OKNO PETIKOMOROVE TřA  900 /900  WO1</t>
  </si>
  <si>
    <t>PLASTOVE OKNO PETIKOMOROVE A  1300/4300   W02</t>
  </si>
  <si>
    <t>PLASTOVE OKNO PETIKOMOROVE A 1200/4250  W03</t>
  </si>
  <si>
    <t>PLASTOVE DVERE PETIKOMOROVE A 2500 /850     W04</t>
  </si>
  <si>
    <t>P01   0,9*19</t>
  </si>
  <si>
    <t>P02   1,3</t>
  </si>
  <si>
    <t>P03    1,2</t>
  </si>
  <si>
    <t>P04   2,5*6</t>
  </si>
  <si>
    <t>P05   2,5*12</t>
  </si>
  <si>
    <t>R767000000</t>
  </si>
  <si>
    <t>DEMONTAZ+MONTAZ OCEL ZEBRIKU  výlez na střechu</t>
  </si>
  <si>
    <t>NASTAVENI KOTVENI ZEBRIKU 140 MM</t>
  </si>
  <si>
    <t>DEMONTAZ OKENNICH MRIZI</t>
  </si>
  <si>
    <t>OBROUŠENÍ A OČIŠTĚNÍ,2*ZÁKLADNÍ NÁTĚR+FINÁLNÍ RAL 9010</t>
  </si>
  <si>
    <t>žebřík</t>
  </si>
  <si>
    <t>4*0,5*2</t>
  </si>
  <si>
    <t>1 np</t>
  </si>
  <si>
    <t>2,85*(3,6+10+5,7*2+9,9)</t>
  </si>
  <si>
    <t>2 np</t>
  </si>
  <si>
    <t>3,35*(3,6+10+5,7*2+9,9)</t>
  </si>
  <si>
    <t>OBNOV 2XDISPERZNI OMYV BÍLÁ M - 8</t>
  </si>
  <si>
    <t>5,5*23,72</t>
  </si>
  <si>
    <t>přes 4 m2</t>
  </si>
  <si>
    <t>4*6</t>
  </si>
  <si>
    <t>KČ</t>
  </si>
  <si>
    <t xml:space="preserve">DMTŽ OPLECHOVÁNÍ ZDÍ RŠ  -500 </t>
  </si>
  <si>
    <t>DMTŽ OPLECHOVÁNÍ ZDÍ RŠ 600 -</t>
  </si>
  <si>
    <t>DMTŽ ŽLAB PODOK ČTYŘHRAN ROV RŠ250-30°</t>
  </si>
  <si>
    <t>DMTŽ TROUBY ČTYŘHRAN  ČTVERCOVÉ 120MM</t>
  </si>
  <si>
    <t>OBJEKT  B    SO 02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</si>
  <si>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</si>
  <si>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</si>
  <si>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</si>
  <si>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</si>
  <si>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</si>
  <si>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R155000000</t>
  </si>
  <si>
    <t>R713000000</t>
  </si>
  <si>
    <t>R71230000</t>
  </si>
  <si>
    <t>PŘESUN % POVL KRYTINA OBJEKT V -12M</t>
  </si>
  <si>
    <t>PŘESUN % TEP IZOLACE OBJEKT V -12M</t>
  </si>
  <si>
    <t>PŘESUN % KLEMPÍŘ KCE OBJEKT V 12M</t>
  </si>
  <si>
    <t>PŘESUN HMOT DO 12 M V</t>
  </si>
  <si>
    <t>VYBUDOVÁNÍ,PROVOZ , ÚDRŽBA A ODSTRANĚNÍ ZAŘÍZENÍ STAVENIŠTĚ</t>
  </si>
  <si>
    <t>26,925*(6,79-1,33)</t>
  </si>
  <si>
    <t>8,15*(7,585-1,78)</t>
  </si>
  <si>
    <t>5,925*(7,115-0,725)</t>
  </si>
  <si>
    <t>2,5*2,62*6</t>
  </si>
  <si>
    <t>8,15*(7,5-0,675)</t>
  </si>
  <si>
    <t>24,925*(6,79-0,33)+0,51*(7,585-6,79)*2</t>
  </si>
  <si>
    <t>0,9*0,9*4+1,2*4,25</t>
  </si>
  <si>
    <t>544,211+42,349</t>
  </si>
  <si>
    <t>w04 2,5*0,85*6</t>
  </si>
  <si>
    <t>(29,68+0,12)*10,7+(23,905+0,12)*8,15</t>
  </si>
  <si>
    <t>29,8+18,85*2</t>
  </si>
  <si>
    <t>lem atiky       67,5*0,5</t>
  </si>
  <si>
    <t>514,664*2</t>
  </si>
  <si>
    <t>1029,328*1,02</t>
  </si>
  <si>
    <t>K12   31 + K 14  24</t>
  </si>
  <si>
    <t>PROJEKT SKUTEČNÉHO PROVEDENÍ STAVBY</t>
  </si>
  <si>
    <t>FINANČNÍ PROPOČET STAVBY CELKEM</t>
  </si>
  <si>
    <t>VYREGULOVÁNÍ OTOPNÉ SOUSTAVY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</si>
</sst>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45066682943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3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64" fontId="19" fillId="0" borderId="0" xfId="0" applyNumberFormat="1" applyFont="1" applyBorder="1"/>
    <xf numFmtId="2" fontId="19" fillId="0" borderId="0" xfId="0" applyNumberFormat="1" applyFont="1" applyBorder="1"/>
    <xf numFmtId="10" fontId="19" fillId="0" borderId="0" xfId="0" applyNumberFormat="1" applyFont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19" fillId="0" borderId="11" xfId="0" applyNumberFormat="1" applyFont="1" applyBorder="1"/>
    <xf numFmtId="164" fontId="19" fillId="0" borderId="11" xfId="0" applyNumberFormat="1" applyFont="1" applyBorder="1"/>
    <xf numFmtId="2" fontId="19" fillId="0" borderId="11" xfId="0" applyNumberFormat="1" applyFont="1" applyBorder="1"/>
    <xf numFmtId="10" fontId="19" fillId="0" borderId="11" xfId="0" applyNumberFormat="1" applyFont="1" applyBorder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3" borderId="12" xfId="0" applyNumberFormat="1" applyFont="1" applyFill="1" applyBorder="1"/>
    <xf numFmtId="1" fontId="20" fillId="34" borderId="12" xfId="0" applyNumberFormat="1" applyFont="1" applyFill="1" applyBorder="1"/>
    <xf numFmtId="9" fontId="0" fillId="0" borderId="0" xfId="0" applyNumberFormat="1"/>
    <xf numFmtId="2" fontId="0" fillId="0" borderId="0" xfId="0" applyNumberFormat="1" applyBorder="1"/>
    <xf numFmtId="0" fontId="0" fillId="0" borderId="0" xfId="0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5" xfId="0" applyNumberFormat="1" applyFont="1" applyFill="1" applyBorder="1"/>
    <xf numFmtId="1" fontId="18" fillId="34" borderId="10" xfId="0" applyNumberFormat="1" applyFont="1" applyFill="1" applyBorder="1"/>
    <xf numFmtId="164" fontId="18" fillId="34" borderId="10" xfId="0" applyNumberFormat="1" applyFont="1" applyFill="1" applyBorder="1"/>
    <xf numFmtId="2" fontId="18" fillId="34" borderId="10" xfId="0" applyNumberFormat="1" applyFont="1" applyFill="1" applyBorder="1"/>
    <xf numFmtId="2" fontId="18" fillId="34" borderId="16" xfId="0" applyNumberFormat="1" applyFont="1" applyFill="1" applyBorder="1"/>
    <xf numFmtId="1" fontId="18" fillId="34" borderId="17" xfId="0" applyNumberFormat="1" applyFont="1" applyFill="1" applyBorder="1"/>
    <xf numFmtId="1" fontId="18" fillId="34" borderId="0" xfId="0" applyNumberFormat="1" applyFont="1" applyFill="1" applyBorder="1"/>
    <xf numFmtId="164" fontId="18" fillId="34" borderId="0" xfId="0" applyNumberFormat="1" applyFont="1" applyFill="1" applyBorder="1"/>
    <xf numFmtId="2" fontId="18" fillId="34" borderId="0" xfId="0" applyNumberFormat="1" applyFont="1" applyFill="1" applyBorder="1"/>
    <xf numFmtId="2" fontId="18" fillId="34" borderId="18" xfId="0" applyNumberFormat="1" applyFont="1" applyFill="1" applyBorder="1"/>
    <xf numFmtId="1" fontId="18" fillId="34" borderId="19" xfId="0" applyNumberFormat="1" applyFont="1" applyFill="1" applyBorder="1"/>
    <xf numFmtId="1" fontId="18" fillId="34" borderId="20" xfId="0" applyNumberFormat="1" applyFont="1" applyFill="1" applyBorder="1"/>
    <xf numFmtId="164" fontId="18" fillId="34" borderId="20" xfId="0" applyNumberFormat="1" applyFont="1" applyFill="1" applyBorder="1"/>
    <xf numFmtId="2" fontId="18" fillId="34" borderId="20" xfId="0" applyNumberFormat="1" applyFont="1" applyFill="1" applyBorder="1"/>
    <xf numFmtId="2" fontId="18" fillId="34" borderId="21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19" fillId="0" borderId="13" xfId="0" applyNumberFormat="1" applyFont="1" applyBorder="1"/>
    <xf numFmtId="2" fontId="19" fillId="0" borderId="14" xfId="0" applyNumberFormat="1" applyFont="1" applyBorder="1"/>
    <xf numFmtId="1" fontId="20" fillId="35" borderId="12" xfId="0" applyNumberFormat="1" applyFont="1" applyFill="1" applyBorder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2" fontId="20" fillId="0" borderId="14" xfId="0" applyNumberFormat="1" applyFont="1" applyBorder="1"/>
    <xf numFmtId="1" fontId="19" fillId="0" borderId="20" xfId="0" applyNumberFormat="1" applyFont="1" applyBorder="1"/>
    <xf numFmtId="164" fontId="19" fillId="0" borderId="20" xfId="0" applyNumberFormat="1" applyFont="1" applyBorder="1"/>
    <xf numFmtId="2" fontId="19" fillId="0" borderId="20" xfId="0" applyNumberFormat="1" applyFont="1" applyBorder="1"/>
    <xf numFmtId="1" fontId="19" fillId="0" borderId="10" xfId="0" applyNumberFormat="1" applyFont="1" applyFill="1" applyBorder="1"/>
    <xf numFmtId="1" fontId="19" fillId="0" borderId="0" xfId="0" applyNumberFormat="1" applyFont="1" applyFill="1" applyBorder="1"/>
    <xf numFmtId="1" fontId="19" fillId="0" borderId="2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19" fillId="0" borderId="17" xfId="0" applyNumberFormat="1" applyFont="1" applyBorder="1"/>
    <xf numFmtId="1" fontId="20" fillId="34" borderId="22" xfId="0" applyNumberFormat="1" applyFont="1" applyFill="1" applyBorder="1"/>
    <xf numFmtId="2" fontId="21" fillId="0" borderId="14" xfId="0" applyNumberFormat="1" applyFont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20" fillId="0" borderId="0" xfId="0" applyNumberFormat="1" applyFont="1" applyFill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L424"/>
  <sheetViews>
    <sheetView tabSelected="1" topLeftCell="A37" zoomScale="130" zoomScaleNormal="130" workbookViewId="0">
      <selection activeCell="F64" sqref="F64"/>
    </sheetView>
  </sheetViews>
  <sheetFormatPr defaultRowHeight="15"/>
  <cols>
    <col min="1" max="1" width="8" style="1" customWidth="1"/>
    <col min="2" max="2" width="45.7109375" style="1" customWidth="1"/>
    <col min="3" max="3" width="3.7109375" style="1" customWidth="1"/>
    <col min="4" max="4" width="11.7109375" style="2" customWidth="1"/>
    <col min="5" max="5" width="7.140625" style="3" customWidth="1"/>
    <col min="6" max="6" width="9.7109375" style="3" customWidth="1"/>
  </cols>
  <sheetData>
    <row r="5" spans="1:8" ht="15.75">
      <c r="A5" s="4"/>
      <c r="B5" s="4"/>
      <c r="C5" s="4"/>
      <c r="D5" s="5"/>
      <c r="E5" s="6"/>
      <c r="F5" s="6"/>
      <c r="G5" s="7"/>
      <c r="H5" s="7"/>
    </row>
    <row r="6" spans="1:8" ht="15.75">
      <c r="A6" s="4" t="s">
        <v>66</v>
      </c>
      <c r="B6" s="52" t="s">
        <v>61</v>
      </c>
      <c r="C6" s="53"/>
      <c r="D6" s="54"/>
      <c r="E6" s="55"/>
      <c r="F6" s="56"/>
      <c r="G6" s="7"/>
      <c r="H6" s="7"/>
    </row>
    <row r="7" spans="1:8" ht="15.75">
      <c r="A7" s="4" t="s">
        <v>67</v>
      </c>
      <c r="B7" s="57" t="s">
        <v>62</v>
      </c>
      <c r="C7" s="58"/>
      <c r="D7" s="59"/>
      <c r="E7" s="60"/>
      <c r="F7" s="61"/>
      <c r="G7" s="7"/>
      <c r="H7" s="7"/>
    </row>
    <row r="8" spans="1:8" ht="15.75">
      <c r="A8" s="4"/>
      <c r="B8" s="62" t="s">
        <v>63</v>
      </c>
      <c r="C8" s="63"/>
      <c r="D8" s="64"/>
      <c r="E8" s="65"/>
      <c r="F8" s="66"/>
      <c r="G8" s="7"/>
      <c r="H8" s="7"/>
    </row>
    <row r="9" spans="1:8" ht="15.75">
      <c r="A9" s="8"/>
      <c r="B9" s="4"/>
      <c r="C9" s="4"/>
      <c r="D9" s="5"/>
      <c r="E9" s="6"/>
      <c r="F9" s="6"/>
      <c r="G9" s="7"/>
      <c r="H9" s="7"/>
    </row>
    <row r="10" spans="1:8" ht="15.75">
      <c r="A10" s="8"/>
      <c r="B10" s="67" t="s">
        <v>344</v>
      </c>
      <c r="C10" s="68"/>
      <c r="D10" s="69"/>
      <c r="E10" s="70"/>
      <c r="F10" s="70"/>
      <c r="G10" s="7"/>
      <c r="H10" s="7"/>
    </row>
    <row r="11" spans="1:8" ht="15.75">
      <c r="A11" s="8"/>
      <c r="B11" s="4"/>
      <c r="C11" s="4"/>
      <c r="D11" s="5"/>
      <c r="E11" s="6"/>
      <c r="F11" s="6"/>
      <c r="G11" s="7"/>
      <c r="H11" s="7"/>
    </row>
    <row r="12" spans="1:8" ht="15.75">
      <c r="A12" s="8" t="s">
        <v>73</v>
      </c>
      <c r="B12" s="67" t="s">
        <v>64</v>
      </c>
      <c r="C12" s="4"/>
      <c r="D12" s="5"/>
      <c r="E12" s="6"/>
      <c r="F12" s="6"/>
      <c r="G12" s="7"/>
      <c r="H12" s="24"/>
    </row>
    <row r="13" spans="1:8" ht="15.75">
      <c r="A13" s="8" t="s">
        <v>73</v>
      </c>
      <c r="B13" s="4"/>
      <c r="C13" s="4"/>
      <c r="D13" s="5"/>
      <c r="E13" s="6"/>
      <c r="F13" s="6"/>
      <c r="G13" s="24"/>
      <c r="H13" s="24"/>
    </row>
    <row r="14" spans="1:8">
      <c r="A14" s="21"/>
      <c r="B14" s="36" t="s">
        <v>65</v>
      </c>
      <c r="C14" s="13"/>
      <c r="D14" s="22"/>
      <c r="E14" s="23"/>
      <c r="F14" s="23"/>
      <c r="G14" s="24"/>
      <c r="H14" s="24"/>
    </row>
    <row r="15" spans="1:8">
      <c r="A15" s="21"/>
      <c r="B15" s="51"/>
      <c r="C15" s="13"/>
      <c r="D15" s="22"/>
      <c r="E15" s="23"/>
      <c r="F15" s="23"/>
      <c r="G15" s="24"/>
      <c r="H15" s="24"/>
    </row>
    <row r="16" spans="1:8">
      <c r="A16" s="21"/>
      <c r="B16" s="73" t="s">
        <v>111</v>
      </c>
      <c r="C16" s="13"/>
      <c r="D16" s="22"/>
      <c r="E16" s="23"/>
      <c r="F16" s="23"/>
      <c r="G16" s="24"/>
      <c r="H16" s="12"/>
    </row>
    <row r="17" spans="1:8">
      <c r="A17" s="21"/>
      <c r="B17" s="9" t="s">
        <v>154</v>
      </c>
      <c r="C17" s="13"/>
      <c r="D17" s="22"/>
      <c r="E17" s="23"/>
      <c r="F17" s="11">
        <f>F73</f>
        <v>5405.8197999999993</v>
      </c>
      <c r="G17" s="12"/>
      <c r="H17" s="12"/>
    </row>
    <row r="18" spans="1:8">
      <c r="A18" s="9"/>
      <c r="B18" s="9" t="s">
        <v>68</v>
      </c>
      <c r="C18" s="9"/>
      <c r="D18" s="10"/>
      <c r="E18" s="11"/>
      <c r="F18" s="11">
        <f>F87</f>
        <v>165005.35010000001</v>
      </c>
      <c r="G18" s="12"/>
      <c r="H18" s="12"/>
    </row>
    <row r="19" spans="1:8">
      <c r="A19" s="9"/>
      <c r="B19" s="9" t="s">
        <v>69</v>
      </c>
      <c r="C19" s="9"/>
      <c r="D19" s="10"/>
      <c r="E19" s="11"/>
      <c r="F19" s="11">
        <f>F90</f>
        <v>26126.100000000002</v>
      </c>
      <c r="G19" s="12"/>
      <c r="H19" s="12"/>
    </row>
    <row r="20" spans="1:8">
      <c r="A20" s="9"/>
      <c r="B20" s="9" t="s">
        <v>70</v>
      </c>
      <c r="C20" s="9"/>
      <c r="D20" s="10"/>
      <c r="E20" s="11"/>
      <c r="F20" s="11">
        <f>F207</f>
        <v>853828.0560000001</v>
      </c>
      <c r="G20" s="12"/>
      <c r="H20" s="12"/>
    </row>
    <row r="21" spans="1:8">
      <c r="A21" s="9"/>
      <c r="B21" s="9" t="s">
        <v>85</v>
      </c>
      <c r="C21" s="9"/>
      <c r="D21" s="10"/>
      <c r="E21" s="11"/>
      <c r="F21" s="11">
        <f>F222</f>
        <v>35808.334499999997</v>
      </c>
      <c r="G21" s="12"/>
      <c r="H21" s="12"/>
    </row>
    <row r="22" spans="1:8">
      <c r="A22" s="9"/>
      <c r="B22" s="9" t="s">
        <v>96</v>
      </c>
      <c r="C22" s="9"/>
      <c r="D22" s="10"/>
      <c r="E22" s="11"/>
      <c r="F22" s="11">
        <f>F224</f>
        <v>25676.368000000002</v>
      </c>
      <c r="G22" s="12"/>
      <c r="H22" s="12"/>
    </row>
    <row r="23" spans="1:8">
      <c r="A23" s="9"/>
      <c r="B23" s="71" t="s">
        <v>86</v>
      </c>
      <c r="C23" s="25"/>
      <c r="D23" s="26"/>
      <c r="E23" s="27"/>
      <c r="F23" s="72">
        <f>SUM(F18:F22)</f>
        <v>1106444.2086000002</v>
      </c>
      <c r="G23" s="12"/>
      <c r="H23" s="12"/>
    </row>
    <row r="24" spans="1:8">
      <c r="A24" s="9"/>
      <c r="B24" s="17"/>
      <c r="C24" s="17"/>
      <c r="D24" s="18"/>
      <c r="E24" s="19"/>
      <c r="F24" s="19"/>
      <c r="G24" s="12"/>
      <c r="H24" s="12"/>
    </row>
    <row r="25" spans="1:8">
      <c r="A25" s="9"/>
      <c r="B25" s="36" t="s">
        <v>112</v>
      </c>
      <c r="C25" s="9"/>
      <c r="D25" s="10"/>
      <c r="E25" s="11"/>
      <c r="F25" s="11"/>
      <c r="G25" s="12"/>
      <c r="H25" s="12"/>
    </row>
    <row r="26" spans="1:8">
      <c r="A26" s="9"/>
      <c r="B26" s="9" t="s">
        <v>106</v>
      </c>
      <c r="C26" s="9"/>
      <c r="D26" s="10"/>
      <c r="E26" s="11"/>
      <c r="F26" s="11">
        <f>F249</f>
        <v>381462.079776</v>
      </c>
      <c r="G26" s="12"/>
      <c r="H26" s="12"/>
    </row>
    <row r="27" spans="1:8">
      <c r="A27" s="9"/>
      <c r="B27" s="9" t="s">
        <v>88</v>
      </c>
      <c r="C27" s="9"/>
      <c r="D27" s="10"/>
      <c r="E27" s="11"/>
      <c r="F27" s="11">
        <f>F273</f>
        <v>642459.95991600014</v>
      </c>
      <c r="G27" s="12"/>
      <c r="H27" s="12"/>
    </row>
    <row r="28" spans="1:8">
      <c r="A28" s="9"/>
      <c r="B28" s="9" t="s">
        <v>107</v>
      </c>
      <c r="C28" s="9"/>
      <c r="D28" s="10"/>
      <c r="E28" s="11"/>
      <c r="F28" s="11">
        <f>F283</f>
        <v>28424.880000000001</v>
      </c>
      <c r="G28" s="12"/>
      <c r="H28" s="12"/>
    </row>
    <row r="29" spans="1:8">
      <c r="A29" s="9"/>
      <c r="B29" s="9" t="s">
        <v>108</v>
      </c>
      <c r="C29" s="9"/>
      <c r="D29" s="10"/>
      <c r="E29" s="11"/>
      <c r="F29" s="11">
        <f>F314</f>
        <v>134767.1348</v>
      </c>
      <c r="G29" s="12"/>
      <c r="H29" s="12"/>
    </row>
    <row r="30" spans="1:8">
      <c r="A30" s="9"/>
      <c r="B30" s="9" t="s">
        <v>91</v>
      </c>
      <c r="C30" s="9"/>
      <c r="D30" s="10"/>
      <c r="E30" s="11"/>
      <c r="F30" s="11">
        <f>F343</f>
        <v>170144.58929999996</v>
      </c>
      <c r="G30" s="12"/>
      <c r="H30" s="12"/>
    </row>
    <row r="31" spans="1:8">
      <c r="A31" s="9"/>
      <c r="B31" s="9" t="s">
        <v>92</v>
      </c>
      <c r="C31" s="9"/>
      <c r="D31" s="10"/>
      <c r="E31" s="11"/>
      <c r="F31" s="11">
        <f>F359</f>
        <v>11721.7</v>
      </c>
      <c r="G31" s="12"/>
      <c r="H31" s="12"/>
    </row>
    <row r="32" spans="1:8">
      <c r="A32" s="9"/>
      <c r="B32" s="9" t="s">
        <v>93</v>
      </c>
      <c r="C32" s="9"/>
      <c r="D32" s="10"/>
      <c r="E32" s="11"/>
      <c r="F32" s="11">
        <f>F362</f>
        <v>1124</v>
      </c>
      <c r="G32" s="12"/>
      <c r="H32" s="12"/>
    </row>
    <row r="33" spans="1:12">
      <c r="A33" s="9"/>
      <c r="B33" s="9" t="s">
        <v>94</v>
      </c>
      <c r="C33" s="9"/>
      <c r="D33" s="10"/>
      <c r="E33" s="11"/>
      <c r="F33" s="11">
        <f>F373</f>
        <v>8118.326</v>
      </c>
      <c r="G33" s="12"/>
      <c r="H33" s="12"/>
    </row>
    <row r="34" spans="1:12">
      <c r="A34" s="9"/>
      <c r="B34" s="71" t="s">
        <v>86</v>
      </c>
      <c r="C34" s="25"/>
      <c r="D34" s="26"/>
      <c r="E34" s="27"/>
      <c r="F34" s="72">
        <f>SUM(F26:F33)</f>
        <v>1378222.6697919997</v>
      </c>
      <c r="G34" s="12"/>
      <c r="H34" s="12"/>
    </row>
    <row r="35" spans="1:12">
      <c r="A35" s="9"/>
      <c r="B35" s="17"/>
      <c r="C35" s="17"/>
      <c r="D35" s="18"/>
      <c r="E35" s="19"/>
      <c r="F35" s="19"/>
      <c r="G35" s="12"/>
    </row>
    <row r="36" spans="1:12">
      <c r="A36" s="9"/>
      <c r="B36" s="88" t="s">
        <v>201</v>
      </c>
      <c r="C36" s="17"/>
      <c r="D36" s="18"/>
      <c r="E36" s="19"/>
      <c r="F36" s="19"/>
      <c r="G36" s="12"/>
      <c r="I36" s="12"/>
    </row>
    <row r="37" spans="1:12">
      <c r="A37" s="9"/>
      <c r="B37" s="71" t="s">
        <v>95</v>
      </c>
      <c r="C37" s="25"/>
      <c r="D37" s="26"/>
      <c r="E37" s="27"/>
      <c r="F37" s="72">
        <f>F379</f>
        <v>50000</v>
      </c>
      <c r="G37" s="12"/>
      <c r="H37" s="12"/>
      <c r="I37" s="12"/>
    </row>
    <row r="38" spans="1:12">
      <c r="A38" s="9"/>
      <c r="B38" s="9"/>
      <c r="C38" s="9"/>
      <c r="D38" s="10"/>
      <c r="E38" s="11"/>
      <c r="F38" s="11"/>
      <c r="G38" s="12"/>
      <c r="H38" s="12"/>
      <c r="I38" s="12"/>
    </row>
    <row r="39" spans="1:12">
      <c r="A39" s="9"/>
      <c r="B39" s="9"/>
      <c r="C39" s="9"/>
      <c r="D39" s="10"/>
      <c r="E39" s="11"/>
      <c r="F39" s="11"/>
      <c r="H39" s="12"/>
      <c r="I39" s="12"/>
    </row>
    <row r="40" spans="1:12">
      <c r="A40" s="9"/>
      <c r="B40" s="40" t="s">
        <v>200</v>
      </c>
      <c r="C40" s="25"/>
      <c r="D40" s="26"/>
      <c r="E40" s="27"/>
      <c r="F40" s="76">
        <f>F23+F34+F37</f>
        <v>2534666.8783919998</v>
      </c>
      <c r="H40" s="12"/>
      <c r="I40" s="12"/>
    </row>
    <row r="41" spans="1:12">
      <c r="A41" s="9"/>
      <c r="B41" s="74"/>
      <c r="C41" s="14"/>
      <c r="D41" s="15"/>
      <c r="E41" s="16"/>
      <c r="F41" s="16"/>
      <c r="G41" s="12"/>
      <c r="H41" s="12"/>
      <c r="I41" s="12"/>
    </row>
    <row r="42" spans="1:12">
      <c r="A42" s="9"/>
      <c r="B42" s="36" t="s">
        <v>160</v>
      </c>
      <c r="C42" s="87"/>
      <c r="D42" s="18"/>
      <c r="E42" s="19"/>
      <c r="F42" s="19"/>
      <c r="G42" s="12"/>
      <c r="H42" s="12"/>
      <c r="I42" s="12"/>
    </row>
    <row r="43" spans="1:12">
      <c r="A43" s="9"/>
      <c r="B43" s="14" t="s">
        <v>202</v>
      </c>
      <c r="C43" s="17"/>
      <c r="D43" s="18"/>
      <c r="E43" s="19"/>
      <c r="F43" s="19">
        <f>F386</f>
        <v>30000</v>
      </c>
      <c r="G43" s="12"/>
      <c r="H43" s="12"/>
      <c r="I43" s="12"/>
    </row>
    <row r="44" spans="1:12">
      <c r="A44" s="9"/>
      <c r="B44" s="17" t="s">
        <v>348</v>
      </c>
      <c r="C44" s="17"/>
      <c r="D44" s="18"/>
      <c r="E44" s="19"/>
      <c r="F44" s="19">
        <f>F393</f>
        <v>0</v>
      </c>
      <c r="G44" s="12"/>
      <c r="H44" s="12"/>
      <c r="I44" s="12"/>
    </row>
    <row r="45" spans="1:12">
      <c r="A45" s="9"/>
      <c r="B45" s="32" t="s">
        <v>349</v>
      </c>
      <c r="C45" s="9" t="s">
        <v>73</v>
      </c>
      <c r="D45" s="9" t="s">
        <v>73</v>
      </c>
      <c r="E45" s="10" t="s">
        <v>73</v>
      </c>
      <c r="F45" s="11">
        <f>F395</f>
        <v>5000</v>
      </c>
      <c r="G45" s="11" t="s">
        <v>73</v>
      </c>
      <c r="H45" s="9"/>
      <c r="I45" s="9"/>
      <c r="J45" s="2"/>
      <c r="K45" s="3"/>
      <c r="L45" s="3"/>
    </row>
    <row r="46" spans="1:12">
      <c r="A46" s="9"/>
      <c r="B46" s="75" t="s">
        <v>86</v>
      </c>
      <c r="C46" s="29"/>
      <c r="D46" s="30"/>
      <c r="E46" s="31"/>
      <c r="F46" s="76">
        <f>SUM(F43:F45)</f>
        <v>35000</v>
      </c>
      <c r="G46" s="12"/>
      <c r="H46" s="9"/>
      <c r="I46" s="9"/>
      <c r="J46" s="2"/>
      <c r="K46" s="3"/>
      <c r="L46" s="3"/>
    </row>
    <row r="47" spans="1:12">
      <c r="A47" s="9"/>
      <c r="B47" s="14" t="s">
        <v>73</v>
      </c>
      <c r="C47" s="14"/>
      <c r="D47" s="15"/>
      <c r="E47" s="16"/>
      <c r="F47" s="16"/>
      <c r="G47" s="12"/>
      <c r="H47" s="9"/>
      <c r="I47" s="9"/>
      <c r="J47" s="2"/>
      <c r="K47" s="3"/>
      <c r="L47" s="3"/>
    </row>
    <row r="48" spans="1:12">
      <c r="A48" s="9"/>
      <c r="B48" s="17"/>
      <c r="C48" s="17"/>
      <c r="D48" s="18"/>
      <c r="E48" s="19"/>
      <c r="F48" s="19"/>
      <c r="G48" s="12"/>
      <c r="H48" s="9"/>
      <c r="I48" s="9"/>
      <c r="J48" s="2"/>
      <c r="K48" s="3"/>
      <c r="L48" s="3"/>
    </row>
    <row r="49" spans="1:9">
      <c r="A49" s="9"/>
      <c r="B49" s="17"/>
      <c r="C49" s="17"/>
      <c r="D49" s="18"/>
      <c r="E49" s="19"/>
      <c r="F49" s="19"/>
      <c r="G49" s="9"/>
      <c r="H49" s="9"/>
      <c r="I49" s="12"/>
    </row>
    <row r="50" spans="1:9">
      <c r="A50" s="9"/>
      <c r="B50" s="36" t="s">
        <v>109</v>
      </c>
      <c r="C50" s="17"/>
      <c r="D50" s="18"/>
      <c r="E50" s="19"/>
      <c r="F50" s="19"/>
      <c r="G50" s="9"/>
      <c r="H50" s="12" t="s">
        <v>73</v>
      </c>
      <c r="I50" s="12"/>
    </row>
    <row r="51" spans="1:9">
      <c r="A51" s="9"/>
      <c r="B51" s="80" t="s">
        <v>375</v>
      </c>
      <c r="C51" s="81"/>
      <c r="D51" s="90"/>
      <c r="E51" s="91"/>
      <c r="F51" s="91">
        <f>F402</f>
        <v>0</v>
      </c>
      <c r="G51" s="9"/>
      <c r="H51" s="12"/>
      <c r="I51" s="12"/>
    </row>
    <row r="52" spans="1:9">
      <c r="A52" s="9"/>
      <c r="B52" s="81" t="s">
        <v>168</v>
      </c>
      <c r="C52" s="17"/>
      <c r="D52" s="18"/>
      <c r="E52" s="19"/>
      <c r="F52" s="19">
        <f>F404</f>
        <v>2000</v>
      </c>
      <c r="G52" s="9"/>
      <c r="H52" s="12" t="s">
        <v>73</v>
      </c>
      <c r="I52" s="12"/>
    </row>
    <row r="53" spans="1:9">
      <c r="A53" s="9"/>
      <c r="B53" s="81" t="s">
        <v>173</v>
      </c>
      <c r="C53" s="17"/>
      <c r="D53" s="18"/>
      <c r="E53" s="19"/>
      <c r="F53" s="19">
        <f>F410</f>
        <v>1000</v>
      </c>
      <c r="G53" s="9"/>
      <c r="H53" s="12"/>
      <c r="I53" s="12"/>
    </row>
    <row r="54" spans="1:9">
      <c r="A54" s="9"/>
      <c r="B54" s="81" t="s">
        <v>178</v>
      </c>
      <c r="C54" s="17"/>
      <c r="D54" s="18"/>
      <c r="E54" s="19"/>
      <c r="F54" s="19">
        <f>F416</f>
        <v>1500</v>
      </c>
      <c r="G54" s="12"/>
      <c r="H54" s="12"/>
      <c r="I54" s="12"/>
    </row>
    <row r="55" spans="1:9">
      <c r="A55" s="9"/>
      <c r="B55" s="82" t="s">
        <v>373</v>
      </c>
      <c r="C55" s="77"/>
      <c r="D55" s="78"/>
      <c r="E55" s="79"/>
      <c r="F55" s="79">
        <f>F422</f>
        <v>20000</v>
      </c>
      <c r="G55" s="12"/>
      <c r="H55" s="12"/>
      <c r="I55" s="12"/>
    </row>
    <row r="56" spans="1:9">
      <c r="A56" s="9"/>
      <c r="B56" s="75" t="s">
        <v>86</v>
      </c>
      <c r="C56" s="29"/>
      <c r="D56" s="30"/>
      <c r="E56" s="31"/>
      <c r="F56" s="76">
        <f>SUM(F52:F55)</f>
        <v>24500</v>
      </c>
      <c r="G56" s="12"/>
      <c r="H56" s="12"/>
      <c r="I56" s="12"/>
    </row>
    <row r="57" spans="1:9">
      <c r="A57" s="9"/>
      <c r="B57" s="29"/>
      <c r="C57" s="29"/>
      <c r="D57" s="30"/>
      <c r="E57" s="31"/>
      <c r="F57" s="31"/>
      <c r="G57" s="12"/>
      <c r="H57" s="12"/>
      <c r="I57" s="12"/>
    </row>
    <row r="58" spans="1:9">
      <c r="A58" s="9"/>
      <c r="B58" s="25" t="s">
        <v>73</v>
      </c>
      <c r="C58" s="25"/>
      <c r="D58" s="26"/>
      <c r="E58" s="28" t="s">
        <v>73</v>
      </c>
      <c r="F58" s="27"/>
      <c r="G58" s="12"/>
      <c r="H58" s="12"/>
      <c r="I58" s="12"/>
    </row>
    <row r="59" spans="1:9">
      <c r="A59" s="9"/>
      <c r="B59" s="75" t="s">
        <v>203</v>
      </c>
      <c r="C59" s="29"/>
      <c r="D59" s="30"/>
      <c r="E59" s="31"/>
      <c r="F59" s="76">
        <f>F40+F46+F56</f>
        <v>2594166.8783919998</v>
      </c>
      <c r="G59" s="12"/>
      <c r="H59" s="12"/>
      <c r="I59" s="12"/>
    </row>
    <row r="60" spans="1:9">
      <c r="A60" s="9"/>
      <c r="B60" s="9" t="s">
        <v>110</v>
      </c>
      <c r="C60" s="9"/>
      <c r="D60" s="10"/>
      <c r="E60" s="20">
        <v>0.21</v>
      </c>
      <c r="F60" s="11">
        <f>F59*E60</f>
        <v>544775.04446231993</v>
      </c>
      <c r="G60" s="12"/>
      <c r="H60" s="12"/>
      <c r="I60" s="12"/>
    </row>
    <row r="61" spans="1:9">
      <c r="B61" s="83" t="s">
        <v>374</v>
      </c>
      <c r="C61" s="84"/>
      <c r="D61" s="85"/>
      <c r="E61" s="86"/>
      <c r="F61" s="89">
        <f>F59+F60</f>
        <v>3138941.9228543197</v>
      </c>
      <c r="G61" s="12"/>
      <c r="H61" s="12"/>
      <c r="I61" s="12"/>
    </row>
    <row r="62" spans="1:9">
      <c r="G62" s="12"/>
      <c r="H62" s="12"/>
      <c r="I62" s="12"/>
    </row>
    <row r="63" spans="1:9">
      <c r="B63" s="1" t="s">
        <v>73</v>
      </c>
      <c r="G63" s="12"/>
      <c r="H63" s="12"/>
      <c r="I63" s="12"/>
    </row>
    <row r="64" spans="1:9">
      <c r="G64" s="12"/>
      <c r="H64" s="12"/>
      <c r="I64" s="12"/>
    </row>
    <row r="65" spans="1:9">
      <c r="G65" s="12"/>
      <c r="H65" s="12"/>
      <c r="I65" s="12"/>
    </row>
    <row r="66" spans="1:9">
      <c r="A66" s="50"/>
      <c r="B66" s="36" t="s">
        <v>154</v>
      </c>
      <c r="G66" s="12"/>
      <c r="H66" s="12"/>
      <c r="I66" s="12"/>
    </row>
    <row r="67" spans="1:9">
      <c r="A67" s="32" t="s">
        <v>199</v>
      </c>
      <c r="B67" s="9" t="s">
        <v>155</v>
      </c>
      <c r="C67" s="9" t="s">
        <v>6</v>
      </c>
      <c r="D67" s="10">
        <v>4.6159999999999997</v>
      </c>
      <c r="E67" s="11">
        <v>550</v>
      </c>
      <c r="F67" s="11">
        <f>D67*E67</f>
        <v>2538.7999999999997</v>
      </c>
      <c r="G67" s="12"/>
      <c r="H67" s="12"/>
      <c r="I67" s="12"/>
    </row>
    <row r="68" spans="1:9">
      <c r="A68" s="32"/>
      <c r="B68" s="9" t="s">
        <v>204</v>
      </c>
      <c r="C68" s="9"/>
      <c r="D68" s="10"/>
      <c r="E68" s="11"/>
      <c r="F68" s="11" t="s">
        <v>73</v>
      </c>
      <c r="G68" s="12"/>
      <c r="H68" s="12"/>
      <c r="I68" s="12"/>
    </row>
    <row r="69" spans="1:9">
      <c r="A69" s="32">
        <v>167101101</v>
      </c>
      <c r="B69" s="9" t="s">
        <v>156</v>
      </c>
      <c r="C69" s="9" t="s">
        <v>6</v>
      </c>
      <c r="D69" s="10">
        <v>4.6159999999999997</v>
      </c>
      <c r="E69" s="11">
        <v>150</v>
      </c>
      <c r="F69" s="11">
        <f t="shared" ref="F69:F72" si="0">D69*E69</f>
        <v>692.4</v>
      </c>
      <c r="G69" s="12"/>
      <c r="H69" s="12"/>
      <c r="I69" s="12"/>
    </row>
    <row r="70" spans="1:9">
      <c r="A70" s="32">
        <v>162701105</v>
      </c>
      <c r="B70" s="9" t="s">
        <v>197</v>
      </c>
      <c r="C70" s="9" t="s">
        <v>6</v>
      </c>
      <c r="D70" s="10">
        <v>4.6159999999999997</v>
      </c>
      <c r="E70" s="11">
        <v>255</v>
      </c>
      <c r="F70" s="11">
        <f t="shared" si="0"/>
        <v>1177.08</v>
      </c>
      <c r="G70" s="12"/>
      <c r="H70" s="12"/>
      <c r="I70" s="12"/>
    </row>
    <row r="71" spans="1:9">
      <c r="A71" s="32">
        <v>171201201</v>
      </c>
      <c r="B71" s="9" t="s">
        <v>157</v>
      </c>
      <c r="C71" s="9" t="s">
        <v>6</v>
      </c>
      <c r="D71" s="10">
        <v>4.6159999999999997</v>
      </c>
      <c r="E71" s="11">
        <v>16.3</v>
      </c>
      <c r="F71" s="11">
        <f t="shared" si="0"/>
        <v>75.240799999999993</v>
      </c>
      <c r="G71" s="12"/>
      <c r="H71" s="12"/>
      <c r="I71" s="12"/>
    </row>
    <row r="72" spans="1:9">
      <c r="A72" s="32">
        <v>171201211</v>
      </c>
      <c r="B72" s="9" t="s">
        <v>158</v>
      </c>
      <c r="C72" s="9" t="s">
        <v>23</v>
      </c>
      <c r="D72" s="10">
        <v>8.3089999999999993</v>
      </c>
      <c r="E72" s="11">
        <v>111</v>
      </c>
      <c r="F72" s="11">
        <f t="shared" si="0"/>
        <v>922.29899999999986</v>
      </c>
      <c r="G72" s="12"/>
      <c r="H72" s="12"/>
      <c r="I72" s="12"/>
    </row>
    <row r="73" spans="1:9">
      <c r="A73" s="32"/>
      <c r="B73" s="14" t="s">
        <v>86</v>
      </c>
      <c r="C73" s="14"/>
      <c r="D73" s="15"/>
      <c r="E73" s="16"/>
      <c r="F73" s="16">
        <f>SUM(F67:F72)</f>
        <v>5405.8197999999993</v>
      </c>
      <c r="G73" s="12"/>
      <c r="H73" s="12"/>
      <c r="I73" s="12"/>
    </row>
    <row r="74" spans="1:9">
      <c r="A74" s="32"/>
      <c r="B74" s="17"/>
      <c r="C74" s="17"/>
      <c r="D74" s="18"/>
      <c r="E74" s="19"/>
      <c r="F74" s="19"/>
      <c r="G74" s="12"/>
      <c r="H74" s="12"/>
      <c r="I74" s="12"/>
    </row>
    <row r="75" spans="1:9">
      <c r="A75" s="32"/>
      <c r="B75" s="9"/>
      <c r="C75" s="9"/>
      <c r="D75" s="10"/>
      <c r="E75" s="11"/>
      <c r="F75" s="11"/>
      <c r="G75" s="12"/>
      <c r="H75" s="12"/>
      <c r="I75" s="12"/>
    </row>
    <row r="76" spans="1:9">
      <c r="A76" s="50"/>
      <c r="B76" s="35" t="s">
        <v>68</v>
      </c>
      <c r="G76" s="12"/>
      <c r="H76" s="12"/>
      <c r="I76" s="12"/>
    </row>
    <row r="77" spans="1:9">
      <c r="A77" s="32" t="s">
        <v>0</v>
      </c>
      <c r="B77" s="9" t="s">
        <v>1</v>
      </c>
      <c r="C77" s="9" t="s">
        <v>2</v>
      </c>
      <c r="D77" s="10">
        <f>D78+D79+D80+D81</f>
        <v>658.96699999999998</v>
      </c>
      <c r="E77" s="11">
        <v>47</v>
      </c>
      <c r="F77" s="11">
        <f>D77*E77</f>
        <v>30971.449000000001</v>
      </c>
      <c r="G77" s="12"/>
      <c r="H77" s="12"/>
      <c r="I77" s="12"/>
    </row>
    <row r="78" spans="1:9">
      <c r="A78" s="32" t="s">
        <v>205</v>
      </c>
      <c r="B78" s="9" t="s">
        <v>206</v>
      </c>
      <c r="C78" s="9"/>
      <c r="D78" s="10">
        <v>245.834</v>
      </c>
      <c r="E78" s="11"/>
      <c r="F78" s="11"/>
      <c r="G78" s="12"/>
      <c r="H78" s="12"/>
      <c r="I78" s="12"/>
    </row>
    <row r="79" spans="1:9">
      <c r="A79" s="32" t="s">
        <v>207</v>
      </c>
      <c r="B79" s="9" t="s">
        <v>208</v>
      </c>
      <c r="C79" s="9"/>
      <c r="D79" s="10">
        <v>154.21199999999999</v>
      </c>
      <c r="E79" s="11"/>
      <c r="F79" s="11"/>
      <c r="G79" s="12"/>
      <c r="H79" s="12"/>
      <c r="I79" s="12"/>
    </row>
    <row r="80" spans="1:9">
      <c r="A80" s="32" t="s">
        <v>209</v>
      </c>
      <c r="B80" s="9" t="s">
        <v>358</v>
      </c>
      <c r="C80" s="9"/>
      <c r="D80" s="10">
        <v>146.983</v>
      </c>
      <c r="E80" s="11"/>
      <c r="F80" s="11"/>
      <c r="G80" s="12"/>
      <c r="H80" s="12"/>
      <c r="I80" s="12"/>
    </row>
    <row r="81" spans="1:9">
      <c r="A81" s="32" t="s">
        <v>210</v>
      </c>
      <c r="B81" s="9" t="s">
        <v>211</v>
      </c>
      <c r="C81" s="9"/>
      <c r="D81" s="10">
        <v>111.938</v>
      </c>
      <c r="E81" s="11"/>
      <c r="F81" s="11"/>
      <c r="G81" s="12"/>
      <c r="H81" s="12"/>
      <c r="I81" s="12"/>
    </row>
    <row r="82" spans="1:9">
      <c r="A82" s="32" t="s">
        <v>3</v>
      </c>
      <c r="B82" s="9" t="s">
        <v>212</v>
      </c>
      <c r="C82" s="9" t="s">
        <v>2</v>
      </c>
      <c r="D82" s="10">
        <v>1976.9010000000001</v>
      </c>
      <c r="E82" s="11">
        <v>36.4</v>
      </c>
      <c r="F82" s="11">
        <f t="shared" ref="F82:F86" si="1">D82*E82</f>
        <v>71959.196400000001</v>
      </c>
      <c r="G82" s="12"/>
      <c r="H82" s="12"/>
      <c r="I82" s="12"/>
    </row>
    <row r="83" spans="1:9">
      <c r="A83" s="32" t="s">
        <v>4</v>
      </c>
      <c r="B83" s="9" t="s">
        <v>5</v>
      </c>
      <c r="C83" s="9" t="s">
        <v>2</v>
      </c>
      <c r="D83" s="10">
        <v>658.96799999999996</v>
      </c>
      <c r="E83" s="11">
        <v>28.3</v>
      </c>
      <c r="F83" s="11">
        <f t="shared" si="1"/>
        <v>18648.794399999999</v>
      </c>
      <c r="G83" s="12"/>
      <c r="H83" s="12"/>
      <c r="I83" s="12"/>
    </row>
    <row r="84" spans="1:9">
      <c r="A84" s="32">
        <v>944951111</v>
      </c>
      <c r="B84" s="9" t="s">
        <v>195</v>
      </c>
      <c r="C84" s="9" t="s">
        <v>2</v>
      </c>
      <c r="D84" s="10">
        <v>658.96699999999998</v>
      </c>
      <c r="E84" s="11">
        <v>12.5</v>
      </c>
      <c r="F84" s="11">
        <f t="shared" si="1"/>
        <v>8237.0874999999996</v>
      </c>
      <c r="G84" s="12"/>
      <c r="H84" s="12"/>
      <c r="I84" s="12"/>
    </row>
    <row r="85" spans="1:9">
      <c r="A85" s="32">
        <v>944951211</v>
      </c>
      <c r="B85" s="9" t="s">
        <v>213</v>
      </c>
      <c r="C85" s="9" t="s">
        <v>2</v>
      </c>
      <c r="D85" s="10">
        <v>59307</v>
      </c>
      <c r="E85" s="11">
        <v>0.5</v>
      </c>
      <c r="F85" s="11">
        <f t="shared" si="1"/>
        <v>29653.5</v>
      </c>
      <c r="G85" s="12"/>
      <c r="H85" s="12"/>
      <c r="I85" s="12"/>
    </row>
    <row r="86" spans="1:9">
      <c r="A86" s="32">
        <v>944511811</v>
      </c>
      <c r="B86" s="9" t="s">
        <v>196</v>
      </c>
      <c r="C86" s="9" t="s">
        <v>2</v>
      </c>
      <c r="D86" s="10">
        <v>658.96699999999998</v>
      </c>
      <c r="E86" s="11">
        <v>8.4</v>
      </c>
      <c r="F86" s="11">
        <f t="shared" si="1"/>
        <v>5535.3227999999999</v>
      </c>
      <c r="G86" s="12"/>
      <c r="H86" s="12"/>
      <c r="I86" s="12"/>
    </row>
    <row r="87" spans="1:9">
      <c r="A87" s="32"/>
      <c r="B87" s="14" t="s">
        <v>86</v>
      </c>
      <c r="C87" s="14"/>
      <c r="D87" s="15"/>
      <c r="E87" s="16"/>
      <c r="F87" s="16">
        <f>SUM(F77:F86)</f>
        <v>165005.35010000001</v>
      </c>
      <c r="G87" s="12"/>
      <c r="H87" s="12"/>
      <c r="I87" s="12"/>
    </row>
    <row r="88" spans="1:9">
      <c r="A88" s="32"/>
      <c r="B88" s="9"/>
      <c r="C88" s="9"/>
      <c r="D88" s="10"/>
      <c r="E88" s="11"/>
      <c r="F88" s="11"/>
      <c r="G88" s="12"/>
      <c r="H88" s="12"/>
      <c r="I88" s="12"/>
    </row>
    <row r="89" spans="1:9">
      <c r="A89" s="32"/>
      <c r="B89" s="36" t="s">
        <v>69</v>
      </c>
      <c r="C89" s="9"/>
      <c r="D89" s="10"/>
      <c r="E89" s="11"/>
      <c r="F89" s="11"/>
      <c r="G89" s="12"/>
      <c r="H89" s="12"/>
      <c r="I89" s="12"/>
    </row>
    <row r="90" spans="1:9">
      <c r="A90" s="32" t="s">
        <v>214</v>
      </c>
      <c r="B90" s="9" t="s">
        <v>220</v>
      </c>
      <c r="C90" s="9" t="s">
        <v>6</v>
      </c>
      <c r="D90" s="10">
        <f>D92+D93+D94</f>
        <v>6.0060000000000002</v>
      </c>
      <c r="E90" s="11">
        <v>4350</v>
      </c>
      <c r="F90" s="11">
        <f>D90*E90</f>
        <v>26126.100000000002</v>
      </c>
      <c r="G90" s="12"/>
      <c r="H90" s="12"/>
      <c r="I90" s="12"/>
    </row>
    <row r="91" spans="1:9">
      <c r="A91" s="32"/>
      <c r="B91" s="9" t="s">
        <v>221</v>
      </c>
      <c r="C91" s="9"/>
      <c r="D91" s="10"/>
      <c r="E91" s="11"/>
      <c r="F91" s="11"/>
      <c r="G91" s="12"/>
      <c r="H91" s="12"/>
      <c r="I91" s="12"/>
    </row>
    <row r="92" spans="1:9">
      <c r="A92" s="32" t="s">
        <v>215</v>
      </c>
      <c r="B92" s="9" t="s">
        <v>216</v>
      </c>
      <c r="C92" s="9"/>
      <c r="D92" s="10">
        <v>2.3490000000000002</v>
      </c>
      <c r="E92" s="11"/>
      <c r="F92" s="11"/>
      <c r="G92" s="12"/>
      <c r="H92" s="12"/>
      <c r="I92" s="12"/>
    </row>
    <row r="93" spans="1:9">
      <c r="A93" s="32" t="s">
        <v>217</v>
      </c>
      <c r="B93" s="9" t="s">
        <v>218</v>
      </c>
      <c r="C93" s="9"/>
      <c r="D93" s="10">
        <v>1.6279999999999999</v>
      </c>
      <c r="E93" s="11"/>
      <c r="F93" s="11"/>
      <c r="G93" s="12"/>
      <c r="H93" s="12"/>
      <c r="I93" s="12"/>
    </row>
    <row r="94" spans="1:9">
      <c r="A94" s="32"/>
      <c r="B94" s="9" t="s">
        <v>219</v>
      </c>
      <c r="C94" s="9"/>
      <c r="D94" s="10">
        <v>2.0289999999999999</v>
      </c>
      <c r="E94" s="11"/>
      <c r="F94" s="11"/>
      <c r="G94" s="12"/>
      <c r="H94" s="12"/>
      <c r="I94" s="12"/>
    </row>
    <row r="95" spans="1:9">
      <c r="A95" s="32"/>
      <c r="B95" s="9"/>
      <c r="C95" s="9"/>
      <c r="D95" s="10"/>
      <c r="E95" s="11"/>
      <c r="F95" s="11"/>
      <c r="G95" s="12"/>
      <c r="H95" s="12"/>
      <c r="I95" s="12"/>
    </row>
    <row r="96" spans="1:9">
      <c r="A96" s="32"/>
      <c r="B96" s="9"/>
      <c r="C96" s="9"/>
      <c r="D96" s="10"/>
      <c r="E96" s="11"/>
      <c r="F96" s="11"/>
      <c r="G96" s="12"/>
      <c r="H96" s="12"/>
      <c r="I96" s="12"/>
    </row>
    <row r="97" spans="1:9">
      <c r="A97" s="32"/>
      <c r="B97" s="9"/>
      <c r="C97" s="9"/>
      <c r="D97" s="10"/>
      <c r="E97" s="11"/>
      <c r="F97" s="11"/>
      <c r="G97" s="12"/>
      <c r="H97" s="12"/>
      <c r="I97" s="12"/>
    </row>
    <row r="98" spans="1:9">
      <c r="A98" s="32"/>
      <c r="B98" s="9"/>
      <c r="C98" s="9"/>
      <c r="D98" s="10"/>
      <c r="E98" s="11"/>
      <c r="F98" s="11"/>
      <c r="G98" s="12"/>
      <c r="H98" s="12"/>
      <c r="I98" s="12"/>
    </row>
    <row r="99" spans="1:9">
      <c r="A99" s="32"/>
      <c r="B99" s="9"/>
      <c r="C99" s="9"/>
      <c r="D99" s="10"/>
      <c r="E99" s="11"/>
      <c r="F99" s="11"/>
      <c r="G99" s="12"/>
      <c r="H99" s="12"/>
      <c r="I99" s="12"/>
    </row>
    <row r="100" spans="1:9">
      <c r="A100" s="32"/>
      <c r="B100" s="36" t="s">
        <v>70</v>
      </c>
      <c r="C100" s="9"/>
      <c r="D100" s="10"/>
      <c r="E100" s="11"/>
      <c r="F100" s="11"/>
      <c r="G100" s="12"/>
      <c r="H100" s="12"/>
      <c r="I100" s="12"/>
    </row>
    <row r="101" spans="1:9">
      <c r="A101" s="32" t="s">
        <v>9</v>
      </c>
      <c r="B101" s="9" t="s">
        <v>193</v>
      </c>
      <c r="C101" s="9" t="s">
        <v>2</v>
      </c>
      <c r="D101" s="10">
        <f>D108+D109+D110+D112+D113+D114+D115+D117+D118+D119+D120+D121+D123+D125+D126</f>
        <v>502.50200000000001</v>
      </c>
      <c r="E101" s="11">
        <v>900</v>
      </c>
      <c r="F101" s="11">
        <f>D101*E101</f>
        <v>452251.8</v>
      </c>
      <c r="G101" s="12"/>
      <c r="H101" s="12"/>
      <c r="I101" s="12"/>
    </row>
    <row r="102" spans="1:9">
      <c r="A102" s="32"/>
      <c r="B102" s="9" t="s">
        <v>72</v>
      </c>
      <c r="C102" s="9"/>
      <c r="D102" s="10"/>
      <c r="E102" s="11"/>
      <c r="F102" s="11"/>
      <c r="G102" s="12"/>
      <c r="H102" s="12"/>
      <c r="I102" s="12"/>
    </row>
    <row r="103" spans="1:9">
      <c r="A103" s="32"/>
      <c r="B103" s="9" t="s">
        <v>71</v>
      </c>
      <c r="C103" s="9"/>
      <c r="D103" s="10"/>
      <c r="E103" s="11"/>
      <c r="F103" s="11"/>
      <c r="G103" s="12"/>
      <c r="H103" s="12"/>
      <c r="I103" s="12"/>
    </row>
    <row r="104" spans="1:9">
      <c r="A104" s="32"/>
      <c r="B104" s="9" t="s">
        <v>139</v>
      </c>
      <c r="C104" s="9"/>
      <c r="D104" s="10"/>
      <c r="E104" s="11"/>
      <c r="F104" s="11"/>
      <c r="G104" s="12"/>
      <c r="H104" s="12"/>
      <c r="I104" s="12"/>
    </row>
    <row r="105" spans="1:9">
      <c r="A105" s="32"/>
      <c r="B105" s="9" t="s">
        <v>74</v>
      </c>
      <c r="C105" s="9"/>
      <c r="D105" s="10"/>
      <c r="E105" s="11"/>
      <c r="F105" s="11"/>
      <c r="G105" s="12"/>
      <c r="H105" s="12"/>
      <c r="I105" s="12"/>
    </row>
    <row r="106" spans="1:9">
      <c r="A106" s="32"/>
      <c r="B106" s="9" t="s">
        <v>129</v>
      </c>
      <c r="C106" s="9"/>
      <c r="D106" s="10"/>
      <c r="E106" s="11"/>
      <c r="F106" s="11"/>
      <c r="G106" s="12"/>
      <c r="H106" s="12"/>
      <c r="I106" s="12"/>
    </row>
    <row r="107" spans="1:9">
      <c r="A107" s="32"/>
      <c r="B107" s="9" t="s">
        <v>78</v>
      </c>
      <c r="C107" s="9"/>
      <c r="D107" s="10"/>
      <c r="E107" s="11"/>
      <c r="F107" s="11"/>
      <c r="G107" s="12"/>
      <c r="H107" s="12"/>
      <c r="I107" s="12"/>
    </row>
    <row r="108" spans="1:9">
      <c r="A108" s="32" t="s">
        <v>205</v>
      </c>
      <c r="B108" s="9" t="s">
        <v>222</v>
      </c>
      <c r="C108" s="9"/>
      <c r="D108" s="10">
        <v>217.203</v>
      </c>
      <c r="E108" s="11"/>
      <c r="F108" s="11"/>
      <c r="G108" s="12"/>
      <c r="H108" s="12"/>
      <c r="I108" s="12"/>
    </row>
    <row r="109" spans="1:9">
      <c r="A109" s="32" t="s">
        <v>223</v>
      </c>
      <c r="B109" s="9" t="s">
        <v>224</v>
      </c>
      <c r="C109" s="9"/>
      <c r="D109" s="10">
        <v>-3.24</v>
      </c>
      <c r="E109" s="11"/>
      <c r="F109" s="11"/>
      <c r="G109" s="12"/>
      <c r="H109" s="12"/>
      <c r="I109" s="12"/>
    </row>
    <row r="110" spans="1:9">
      <c r="A110" s="32" t="s">
        <v>113</v>
      </c>
      <c r="B110" s="9" t="s">
        <v>225</v>
      </c>
      <c r="C110" s="9"/>
      <c r="D110" s="10">
        <v>-63.75</v>
      </c>
      <c r="E110" s="11"/>
      <c r="F110" s="11"/>
      <c r="G110" s="12"/>
      <c r="H110" s="12"/>
      <c r="I110" s="12"/>
    </row>
    <row r="111" spans="1:9">
      <c r="A111" s="32"/>
      <c r="B111" s="9"/>
      <c r="C111" s="9"/>
      <c r="D111" s="10"/>
      <c r="E111" s="11"/>
      <c r="F111" s="11"/>
      <c r="G111" s="12"/>
      <c r="H111" s="12"/>
      <c r="I111" s="12"/>
    </row>
    <row r="112" spans="1:9">
      <c r="A112" s="32" t="s">
        <v>207</v>
      </c>
      <c r="B112" s="9" t="s">
        <v>226</v>
      </c>
      <c r="C112" s="9"/>
      <c r="D112" s="10">
        <v>76.405000000000001</v>
      </c>
      <c r="E112" s="11"/>
      <c r="F112" s="11"/>
      <c r="G112" s="12"/>
      <c r="H112" s="12"/>
      <c r="I112" s="12"/>
    </row>
    <row r="113" spans="1:10">
      <c r="A113" s="32" t="s">
        <v>73</v>
      </c>
      <c r="B113" s="9" t="s">
        <v>359</v>
      </c>
      <c r="C113" s="9"/>
      <c r="D113" s="10">
        <v>48.695999999999998</v>
      </c>
      <c r="E113" s="11"/>
      <c r="F113" s="11"/>
      <c r="G113" s="12"/>
      <c r="H113" s="12"/>
      <c r="I113" s="12"/>
    </row>
    <row r="114" spans="1:10">
      <c r="A114" s="32" t="s">
        <v>223</v>
      </c>
      <c r="B114" s="9" t="s">
        <v>227</v>
      </c>
      <c r="C114" s="9"/>
      <c r="D114" s="10">
        <v>-6.48</v>
      </c>
      <c r="E114" s="11"/>
      <c r="F114" s="11"/>
      <c r="G114" s="12"/>
      <c r="H114" s="12"/>
      <c r="I114" s="12"/>
    </row>
    <row r="115" spans="1:10">
      <c r="A115" s="32" t="s">
        <v>116</v>
      </c>
      <c r="B115" s="9" t="s">
        <v>228</v>
      </c>
      <c r="C115" s="9"/>
      <c r="D115" s="10">
        <v>-5.59</v>
      </c>
      <c r="E115" s="11"/>
      <c r="F115" s="11"/>
      <c r="G115" s="12"/>
      <c r="H115" s="12"/>
      <c r="I115" s="12"/>
    </row>
    <row r="116" spans="1:10">
      <c r="A116" s="32"/>
      <c r="B116" s="9"/>
      <c r="C116" s="9"/>
      <c r="D116" s="10"/>
      <c r="E116" s="11"/>
      <c r="F116" s="11"/>
      <c r="G116" s="12"/>
      <c r="H116" s="12"/>
      <c r="I116" s="12"/>
    </row>
    <row r="117" spans="1:10">
      <c r="A117" s="32" t="s">
        <v>229</v>
      </c>
      <c r="B117" s="9" t="s">
        <v>363</v>
      </c>
      <c r="C117" s="9"/>
      <c r="D117" s="10">
        <v>162.57400000000001</v>
      </c>
      <c r="E117" s="11"/>
      <c r="F117" s="11"/>
      <c r="G117" s="12"/>
      <c r="H117" s="12"/>
      <c r="I117" s="12"/>
    </row>
    <row r="118" spans="1:10">
      <c r="A118" s="32"/>
      <c r="B118" s="9" t="s">
        <v>360</v>
      </c>
      <c r="C118" s="9"/>
      <c r="D118" s="10">
        <v>37.86</v>
      </c>
      <c r="E118" s="11"/>
      <c r="F118" s="11"/>
      <c r="G118" s="12"/>
      <c r="H118" s="12"/>
      <c r="I118" s="12"/>
    </row>
    <row r="119" spans="1:10">
      <c r="A119" s="32" t="s">
        <v>118</v>
      </c>
      <c r="B119" s="9" t="s">
        <v>230</v>
      </c>
      <c r="C119" s="9"/>
      <c r="D119" s="10">
        <v>-12.75</v>
      </c>
      <c r="E119" s="11"/>
      <c r="F119" s="11"/>
      <c r="G119" s="12"/>
      <c r="H119" s="12"/>
      <c r="I119" s="12"/>
    </row>
    <row r="120" spans="1:10">
      <c r="A120" s="32" t="s">
        <v>113</v>
      </c>
      <c r="B120" s="9" t="s">
        <v>361</v>
      </c>
      <c r="C120" s="9"/>
      <c r="D120" s="10">
        <v>-39.299999999999997</v>
      </c>
      <c r="E120" s="11"/>
      <c r="F120" s="11"/>
      <c r="G120" s="12"/>
      <c r="H120" s="12"/>
      <c r="I120" s="12"/>
    </row>
    <row r="121" spans="1:10">
      <c r="A121" s="32" t="s">
        <v>113</v>
      </c>
      <c r="B121" s="9" t="s">
        <v>364</v>
      </c>
      <c r="C121" s="9"/>
      <c r="D121" s="10">
        <v>-8.34</v>
      </c>
      <c r="E121" s="11"/>
      <c r="F121" s="11"/>
      <c r="G121" s="12"/>
      <c r="H121" s="12"/>
      <c r="I121" s="12"/>
    </row>
    <row r="122" spans="1:10">
      <c r="A122" s="32"/>
      <c r="B122" s="9"/>
      <c r="C122" s="9"/>
      <c r="D122" s="10"/>
      <c r="E122" s="11"/>
      <c r="F122" s="11"/>
      <c r="G122" s="12"/>
      <c r="H122" s="12" t="s">
        <v>73</v>
      </c>
      <c r="I122" s="12"/>
    </row>
    <row r="123" spans="1:10">
      <c r="A123" s="32" t="s">
        <v>231</v>
      </c>
      <c r="B123" s="9" t="s">
        <v>362</v>
      </c>
      <c r="C123" s="9"/>
      <c r="D123" s="10">
        <v>57.009</v>
      </c>
      <c r="E123" s="11" t="s">
        <v>73</v>
      </c>
      <c r="F123" s="11" t="s">
        <v>73</v>
      </c>
      <c r="G123" s="12"/>
      <c r="H123" s="12"/>
      <c r="I123" s="12"/>
      <c r="J123" t="s">
        <v>73</v>
      </c>
    </row>
    <row r="124" spans="1:10">
      <c r="A124" s="32"/>
      <c r="B124" s="9"/>
      <c r="C124" s="9"/>
      <c r="D124" s="10"/>
      <c r="E124" s="11"/>
      <c r="F124" s="11"/>
      <c r="G124" s="12"/>
      <c r="H124" s="12"/>
      <c r="I124" s="12"/>
    </row>
    <row r="125" spans="1:10">
      <c r="A125" s="32" t="s">
        <v>235</v>
      </c>
      <c r="B125" s="9" t="s">
        <v>236</v>
      </c>
      <c r="C125" s="9"/>
      <c r="D125" s="10">
        <v>44.634999999999998</v>
      </c>
      <c r="E125" s="11"/>
      <c r="F125" s="11"/>
      <c r="G125" s="12"/>
      <c r="H125" s="12"/>
      <c r="I125" s="12"/>
    </row>
    <row r="126" spans="1:10">
      <c r="A126" s="32" t="s">
        <v>115</v>
      </c>
      <c r="B126" s="9" t="s">
        <v>237</v>
      </c>
      <c r="C126" s="9"/>
      <c r="D126" s="10">
        <v>-2.4300000000000002</v>
      </c>
      <c r="E126" s="11"/>
      <c r="F126" s="11"/>
      <c r="G126" s="12"/>
      <c r="H126" s="12"/>
      <c r="I126" s="12"/>
    </row>
    <row r="127" spans="1:10">
      <c r="A127" s="32"/>
      <c r="B127" s="9"/>
      <c r="C127" s="9"/>
      <c r="D127" s="10"/>
      <c r="E127" s="11"/>
      <c r="F127" s="11"/>
      <c r="G127" s="12"/>
      <c r="H127" s="12"/>
      <c r="I127" s="12"/>
    </row>
    <row r="128" spans="1:10">
      <c r="A128" s="32">
        <v>622712222</v>
      </c>
      <c r="B128" s="9" t="s">
        <v>194</v>
      </c>
      <c r="C128" s="9" t="s">
        <v>2</v>
      </c>
      <c r="D128" s="10">
        <f>D136+D137+D138+D139+D140+D141</f>
        <v>42.348999999999997</v>
      </c>
      <c r="E128" s="11">
        <v>1270</v>
      </c>
      <c r="F128" s="11">
        <f>D128*E128</f>
        <v>53783.229999999996</v>
      </c>
      <c r="G128" s="12"/>
      <c r="H128" s="12"/>
      <c r="I128" s="12"/>
    </row>
    <row r="129" spans="1:9">
      <c r="A129" s="32"/>
      <c r="B129" s="9" t="s">
        <v>72</v>
      </c>
      <c r="C129" s="9"/>
      <c r="D129" s="10"/>
      <c r="E129" s="11"/>
      <c r="F129" s="11"/>
      <c r="G129" s="12"/>
      <c r="H129" s="12"/>
      <c r="I129" s="12"/>
    </row>
    <row r="130" spans="1:9">
      <c r="A130" s="32"/>
      <c r="B130" s="9" t="s">
        <v>75</v>
      </c>
      <c r="C130" s="9"/>
      <c r="D130" s="10"/>
      <c r="E130" s="11"/>
      <c r="F130" s="11"/>
      <c r="G130" s="12"/>
      <c r="H130" s="12"/>
      <c r="I130" s="12"/>
    </row>
    <row r="131" spans="1:9">
      <c r="A131" s="32"/>
      <c r="B131" s="9" t="s">
        <v>76</v>
      </c>
      <c r="C131" s="9"/>
      <c r="D131" s="10"/>
      <c r="E131" s="11"/>
      <c r="F131" s="11"/>
      <c r="G131" s="12"/>
      <c r="H131" s="12"/>
      <c r="I131" s="12"/>
    </row>
    <row r="132" spans="1:9">
      <c r="A132" s="32"/>
      <c r="B132" s="9" t="s">
        <v>140</v>
      </c>
      <c r="C132" s="9"/>
      <c r="D132" s="10"/>
      <c r="E132" s="11"/>
      <c r="F132" s="11"/>
      <c r="G132" s="12"/>
      <c r="H132" s="12"/>
      <c r="I132" s="12"/>
    </row>
    <row r="133" spans="1:9">
      <c r="A133" s="32"/>
      <c r="B133" s="9" t="s">
        <v>74</v>
      </c>
      <c r="C133" s="9"/>
      <c r="D133" s="10"/>
      <c r="E133" s="11"/>
      <c r="F133" s="11"/>
      <c r="G133" s="12"/>
      <c r="H133" s="12"/>
      <c r="I133" s="12"/>
    </row>
    <row r="134" spans="1:9">
      <c r="A134" s="32"/>
      <c r="B134" s="9" t="s">
        <v>129</v>
      </c>
      <c r="C134" s="9"/>
      <c r="D134" s="10"/>
      <c r="E134" s="11"/>
      <c r="F134" s="11"/>
      <c r="G134" s="12"/>
      <c r="H134" s="12"/>
      <c r="I134" s="12"/>
    </row>
    <row r="135" spans="1:9">
      <c r="A135" s="32"/>
      <c r="B135" s="9" t="s">
        <v>78</v>
      </c>
      <c r="C135" s="9"/>
      <c r="D135" s="10"/>
      <c r="E135" s="11"/>
      <c r="F135" s="11"/>
      <c r="G135" s="12"/>
      <c r="H135" s="12"/>
      <c r="I135" s="12"/>
    </row>
    <row r="136" spans="1:9">
      <c r="A136" s="32" t="s">
        <v>205</v>
      </c>
      <c r="B136" s="9" t="s">
        <v>238</v>
      </c>
      <c r="C136" s="9"/>
      <c r="D136" s="10">
        <v>16.640999999999998</v>
      </c>
      <c r="E136" s="11"/>
      <c r="F136" s="11"/>
      <c r="G136" s="12"/>
      <c r="H136" s="12"/>
      <c r="I136" s="12"/>
    </row>
    <row r="137" spans="1:9">
      <c r="A137" s="32" t="s">
        <v>239</v>
      </c>
      <c r="B137" s="9" t="s">
        <v>240</v>
      </c>
      <c r="C137" s="9"/>
      <c r="D137" s="10">
        <v>3.7909999999999999</v>
      </c>
      <c r="E137" s="11"/>
      <c r="F137" s="11"/>
      <c r="G137" s="12"/>
      <c r="H137" s="12"/>
      <c r="I137" s="12"/>
    </row>
    <row r="138" spans="1:9">
      <c r="A138" s="32" t="s">
        <v>73</v>
      </c>
      <c r="B138" s="9" t="s">
        <v>241</v>
      </c>
      <c r="C138" s="9"/>
      <c r="D138" s="10">
        <v>5.5419999999999998</v>
      </c>
      <c r="E138" s="11"/>
      <c r="F138" s="11"/>
      <c r="G138" s="12"/>
      <c r="H138" s="12"/>
      <c r="I138" s="12"/>
    </row>
    <row r="139" spans="1:9">
      <c r="A139" s="32" t="s">
        <v>229</v>
      </c>
      <c r="B139" s="9" t="s">
        <v>242</v>
      </c>
      <c r="C139" s="9"/>
      <c r="D139" s="10">
        <v>6.5780000000000003</v>
      </c>
      <c r="E139" s="11"/>
      <c r="F139" s="11"/>
      <c r="G139" s="12"/>
      <c r="H139" s="12"/>
      <c r="I139" s="12"/>
    </row>
    <row r="140" spans="1:9">
      <c r="A140" s="32"/>
      <c r="B140" s="9" t="s">
        <v>243</v>
      </c>
      <c r="C140" s="9"/>
      <c r="D140" s="10">
        <v>4.2960000000000003</v>
      </c>
      <c r="E140" s="11"/>
      <c r="F140" s="11"/>
      <c r="G140" s="12"/>
      <c r="H140" s="12"/>
      <c r="I140" s="12"/>
    </row>
    <row r="141" spans="1:9">
      <c r="A141" s="32" t="s">
        <v>210</v>
      </c>
      <c r="B141" s="9" t="s">
        <v>114</v>
      </c>
      <c r="C141" s="9"/>
      <c r="D141" s="10">
        <v>5.5010000000000003</v>
      </c>
      <c r="E141" s="11"/>
      <c r="F141" s="11"/>
      <c r="G141" s="12"/>
      <c r="H141" s="12"/>
      <c r="I141" s="12"/>
    </row>
    <row r="142" spans="1:9">
      <c r="A142" s="32"/>
      <c r="B142" s="9"/>
      <c r="C142" s="9"/>
      <c r="D142" s="10" t="s">
        <v>73</v>
      </c>
      <c r="E142" s="11"/>
      <c r="F142" s="11"/>
      <c r="G142" s="12"/>
      <c r="H142" s="12"/>
      <c r="I142" s="12"/>
    </row>
    <row r="143" spans="1:9">
      <c r="A143" s="32" t="s">
        <v>20</v>
      </c>
      <c r="B143" s="9" t="s">
        <v>80</v>
      </c>
      <c r="C143" s="9" t="s">
        <v>15</v>
      </c>
      <c r="D143" s="10">
        <f>D148+D149+D150+D151+D152+D153</f>
        <v>208.54</v>
      </c>
      <c r="E143" s="11">
        <v>163</v>
      </c>
      <c r="F143" s="11">
        <f>D143*E143</f>
        <v>33992.019999999997</v>
      </c>
      <c r="G143" s="12"/>
      <c r="H143" s="12"/>
      <c r="I143" s="12"/>
    </row>
    <row r="144" spans="1:9">
      <c r="A144" s="32"/>
      <c r="B144" s="9" t="s">
        <v>72</v>
      </c>
      <c r="C144" s="9"/>
      <c r="D144" s="10"/>
      <c r="E144" s="11"/>
      <c r="F144" s="11"/>
      <c r="G144" s="12"/>
      <c r="H144" s="12"/>
      <c r="I144" s="12"/>
    </row>
    <row r="145" spans="1:9">
      <c r="A145" s="32"/>
      <c r="B145" s="9" t="s">
        <v>79</v>
      </c>
      <c r="C145" s="9"/>
      <c r="D145" s="10"/>
      <c r="E145" s="11"/>
      <c r="F145" s="11"/>
      <c r="G145" s="12"/>
      <c r="H145" s="12"/>
      <c r="I145" s="12"/>
    </row>
    <row r="146" spans="1:9">
      <c r="A146" s="32"/>
      <c r="B146" s="9" t="s">
        <v>77</v>
      </c>
      <c r="C146" s="9"/>
      <c r="D146" s="10"/>
      <c r="E146" s="11"/>
      <c r="F146" s="11"/>
      <c r="G146" s="12"/>
      <c r="H146" s="12"/>
      <c r="I146" s="12"/>
    </row>
    <row r="147" spans="1:9">
      <c r="A147" s="32"/>
      <c r="B147" s="9" t="s">
        <v>78</v>
      </c>
      <c r="C147" s="9"/>
      <c r="D147" s="10"/>
      <c r="E147" s="11"/>
      <c r="F147" s="11"/>
      <c r="G147" s="12"/>
      <c r="H147" s="12"/>
      <c r="I147" s="12"/>
    </row>
    <row r="148" spans="1:9">
      <c r="A148" s="32" t="s">
        <v>115</v>
      </c>
      <c r="B148" s="9" t="s">
        <v>244</v>
      </c>
      <c r="C148" s="9"/>
      <c r="D148" s="10">
        <v>51.3</v>
      </c>
      <c r="E148" s="11"/>
      <c r="F148" s="11"/>
      <c r="G148" s="12"/>
      <c r="H148" s="12"/>
      <c r="I148" s="12"/>
    </row>
    <row r="149" spans="1:9">
      <c r="A149" s="32" t="s">
        <v>116</v>
      </c>
      <c r="B149" s="9" t="s">
        <v>245</v>
      </c>
      <c r="C149" s="9"/>
      <c r="D149" s="10">
        <v>9.9</v>
      </c>
      <c r="E149" s="11"/>
      <c r="F149" s="11"/>
      <c r="G149" s="12"/>
      <c r="H149" s="12"/>
      <c r="I149" s="12"/>
    </row>
    <row r="150" spans="1:9">
      <c r="A150" s="32" t="s">
        <v>117</v>
      </c>
      <c r="B150" s="9" t="s">
        <v>246</v>
      </c>
      <c r="C150" s="9"/>
      <c r="D150" s="10">
        <v>9.6999999999999993</v>
      </c>
      <c r="E150" s="11"/>
      <c r="F150" s="11"/>
      <c r="G150" s="12"/>
      <c r="H150" s="12"/>
      <c r="I150" s="12"/>
    </row>
    <row r="151" spans="1:9">
      <c r="A151" s="32" t="s">
        <v>118</v>
      </c>
      <c r="B151" s="9" t="s">
        <v>247</v>
      </c>
      <c r="C151" s="9"/>
      <c r="D151" s="10">
        <v>25.2</v>
      </c>
      <c r="E151" s="11"/>
      <c r="F151" s="11"/>
      <c r="G151" s="12"/>
      <c r="H151" s="12"/>
      <c r="I151" s="12"/>
    </row>
    <row r="152" spans="1:9">
      <c r="A152" s="32" t="s">
        <v>248</v>
      </c>
      <c r="B152" s="9" t="s">
        <v>249</v>
      </c>
      <c r="C152" s="9"/>
      <c r="D152" s="10">
        <v>66</v>
      </c>
      <c r="E152" s="11"/>
      <c r="F152" s="11"/>
      <c r="G152" s="12"/>
      <c r="H152" s="12"/>
      <c r="I152" s="12"/>
    </row>
    <row r="153" spans="1:9">
      <c r="A153" s="32" t="s">
        <v>73</v>
      </c>
      <c r="B153" s="9" t="s">
        <v>250</v>
      </c>
      <c r="C153" s="9"/>
      <c r="D153" s="10">
        <v>46.44</v>
      </c>
      <c r="E153" s="11"/>
      <c r="F153" s="11"/>
      <c r="G153" s="12"/>
      <c r="H153" s="12"/>
      <c r="I153" s="12"/>
    </row>
    <row r="154" spans="1:9">
      <c r="A154" s="32"/>
      <c r="B154" s="9"/>
      <c r="C154" s="9"/>
      <c r="D154" s="10"/>
      <c r="E154" s="11"/>
      <c r="F154" s="11"/>
      <c r="G154" s="12"/>
      <c r="H154" s="12"/>
      <c r="I154" s="12"/>
    </row>
    <row r="155" spans="1:9">
      <c r="A155" s="32" t="s">
        <v>10</v>
      </c>
      <c r="B155" s="9" t="s">
        <v>81</v>
      </c>
      <c r="C155" s="9" t="s">
        <v>2</v>
      </c>
      <c r="D155" s="10">
        <f>D160+D161</f>
        <v>544.21</v>
      </c>
      <c r="E155" s="11">
        <v>284</v>
      </c>
      <c r="F155" s="11">
        <f>D155*E155</f>
        <v>154555.64000000001</v>
      </c>
      <c r="G155" s="12"/>
      <c r="H155" s="12"/>
      <c r="I155" s="12"/>
    </row>
    <row r="156" spans="1:9">
      <c r="A156" s="32"/>
      <c r="B156" s="9" t="s">
        <v>119</v>
      </c>
      <c r="C156" s="9"/>
      <c r="D156" s="10"/>
      <c r="E156" s="11"/>
      <c r="F156" s="11"/>
      <c r="G156" s="12"/>
      <c r="H156" s="12"/>
      <c r="I156" s="12"/>
    </row>
    <row r="157" spans="1:9">
      <c r="A157" s="32"/>
      <c r="B157" s="9" t="s">
        <v>82</v>
      </c>
      <c r="C157" s="9"/>
      <c r="D157" s="10"/>
      <c r="E157" s="11"/>
      <c r="F157" s="11"/>
      <c r="G157" s="12"/>
      <c r="H157" s="12"/>
      <c r="I157" s="12"/>
    </row>
    <row r="158" spans="1:9">
      <c r="A158" s="32"/>
      <c r="B158" s="9" t="s">
        <v>83</v>
      </c>
      <c r="C158" s="9"/>
      <c r="D158" s="10"/>
      <c r="E158" s="11"/>
      <c r="F158" s="11"/>
      <c r="G158" s="12"/>
      <c r="H158" s="12"/>
    </row>
    <row r="159" spans="1:9">
      <c r="A159" s="32"/>
      <c r="B159" s="9" t="s">
        <v>84</v>
      </c>
      <c r="C159" s="9"/>
      <c r="D159" s="10"/>
      <c r="E159" s="11"/>
      <c r="F159" s="11"/>
      <c r="G159" s="12"/>
      <c r="H159" s="12"/>
    </row>
    <row r="160" spans="1:9">
      <c r="A160" s="32"/>
      <c r="B160" s="9" t="s">
        <v>120</v>
      </c>
      <c r="C160" s="9"/>
      <c r="D160" s="10">
        <v>502.50200000000001</v>
      </c>
      <c r="E160" s="11"/>
      <c r="F160" s="11"/>
      <c r="G160" s="12"/>
      <c r="H160" s="12"/>
    </row>
    <row r="161" spans="1:7">
      <c r="A161" s="32" t="s">
        <v>121</v>
      </c>
      <c r="B161" s="9" t="s">
        <v>251</v>
      </c>
      <c r="C161" s="9"/>
      <c r="D161" s="10">
        <v>41.707999999999998</v>
      </c>
      <c r="E161" s="11"/>
      <c r="F161" s="11"/>
      <c r="G161" s="12"/>
    </row>
    <row r="162" spans="1:7">
      <c r="A162" s="32"/>
      <c r="B162" s="9"/>
      <c r="C162" s="9"/>
      <c r="D162" s="10"/>
      <c r="E162" s="11"/>
      <c r="F162" s="11"/>
      <c r="G162" s="12"/>
    </row>
    <row r="163" spans="1:7">
      <c r="A163" s="32" t="s">
        <v>11</v>
      </c>
      <c r="B163" s="9" t="s">
        <v>12</v>
      </c>
      <c r="C163" s="9" t="s">
        <v>2</v>
      </c>
      <c r="D163" s="10">
        <f>D164</f>
        <v>42.348999999999997</v>
      </c>
      <c r="E163" s="11">
        <v>508</v>
      </c>
      <c r="F163" s="11">
        <f>D163*E163</f>
        <v>21513.291999999998</v>
      </c>
      <c r="G163" s="12"/>
    </row>
    <row r="164" spans="1:7">
      <c r="A164" s="32"/>
      <c r="B164" s="9" t="e">
        <f>B397dekorativní omítka</f>
        <v>#NAME?</v>
      </c>
      <c r="C164" s="9"/>
      <c r="D164" s="10">
        <v>42.348999999999997</v>
      </c>
      <c r="E164" s="11"/>
      <c r="F164" s="11"/>
      <c r="G164" s="12"/>
    </row>
    <row r="165" spans="1:7">
      <c r="A165" s="32"/>
      <c r="B165" s="9" t="s">
        <v>73</v>
      </c>
      <c r="C165" s="9"/>
      <c r="D165" s="10" t="s">
        <v>73</v>
      </c>
      <c r="E165" s="11"/>
      <c r="F165" s="11"/>
      <c r="G165" s="12"/>
    </row>
    <row r="166" spans="1:7">
      <c r="A166" s="32"/>
      <c r="B166" s="9"/>
      <c r="C166" s="9"/>
      <c r="D166" s="10"/>
      <c r="E166" s="11"/>
      <c r="F166" s="11"/>
      <c r="G166" s="12"/>
    </row>
    <row r="167" spans="1:7">
      <c r="A167" s="32" t="s">
        <v>13</v>
      </c>
      <c r="B167" s="9" t="s">
        <v>14</v>
      </c>
      <c r="C167" s="9" t="s">
        <v>15</v>
      </c>
      <c r="D167" s="10">
        <f>D168+D169+D170+D171</f>
        <v>97.139999999999986</v>
      </c>
      <c r="E167" s="11">
        <v>179</v>
      </c>
      <c r="F167" s="11">
        <f>D167*E167</f>
        <v>17388.059999999998</v>
      </c>
      <c r="G167" s="12"/>
    </row>
    <row r="168" spans="1:7">
      <c r="A168" s="32" t="s">
        <v>205</v>
      </c>
      <c r="B168" s="9" t="s">
        <v>252</v>
      </c>
      <c r="C168" s="9"/>
      <c r="D168" s="10">
        <v>30.7</v>
      </c>
      <c r="E168" s="11"/>
      <c r="F168" s="11"/>
      <c r="G168" s="12"/>
    </row>
    <row r="169" spans="1:7">
      <c r="A169" s="32" t="s">
        <v>239</v>
      </c>
      <c r="B169" s="9" t="s">
        <v>253</v>
      </c>
      <c r="C169" s="9"/>
      <c r="D169" s="10">
        <v>19.3</v>
      </c>
      <c r="E169" s="11"/>
      <c r="F169" s="11"/>
      <c r="G169" s="12"/>
    </row>
    <row r="170" spans="1:7">
      <c r="A170" s="32" t="s">
        <v>254</v>
      </c>
      <c r="B170" s="32" t="s">
        <v>255</v>
      </c>
      <c r="C170" s="9"/>
      <c r="D170" s="10">
        <v>30.85</v>
      </c>
      <c r="E170" s="11"/>
      <c r="F170" s="11"/>
      <c r="G170" s="12"/>
    </row>
    <row r="171" spans="1:7">
      <c r="A171" s="32" t="s">
        <v>210</v>
      </c>
      <c r="B171" s="9" t="s">
        <v>256</v>
      </c>
      <c r="C171" s="9"/>
      <c r="D171" s="10">
        <v>16.29</v>
      </c>
      <c r="E171" s="11"/>
      <c r="F171" s="11"/>
      <c r="G171" s="12"/>
    </row>
    <row r="172" spans="1:7">
      <c r="A172" s="32" t="s">
        <v>16</v>
      </c>
      <c r="B172" s="9" t="s">
        <v>17</v>
      </c>
      <c r="C172" s="9" t="s">
        <v>15</v>
      </c>
      <c r="D172" s="10">
        <v>208.54</v>
      </c>
      <c r="E172" s="11">
        <v>94.3</v>
      </c>
      <c r="F172" s="11">
        <f>D172*E172</f>
        <v>19665.322</v>
      </c>
      <c r="G172" s="12"/>
    </row>
    <row r="173" spans="1:7">
      <c r="A173" s="32" t="s">
        <v>122</v>
      </c>
      <c r="B173" s="9"/>
      <c r="C173" s="9"/>
      <c r="D173" s="10">
        <v>208.54</v>
      </c>
      <c r="E173" s="11"/>
      <c r="F173" s="11"/>
      <c r="G173" s="12"/>
    </row>
    <row r="174" spans="1:7">
      <c r="A174" s="32"/>
      <c r="B174" s="9"/>
      <c r="C174" s="9"/>
      <c r="D174" s="10"/>
      <c r="E174" s="11"/>
      <c r="F174" s="11"/>
      <c r="G174" s="12"/>
    </row>
    <row r="175" spans="1:7">
      <c r="A175" s="32">
        <v>622753111</v>
      </c>
      <c r="B175" s="9" t="s">
        <v>269</v>
      </c>
      <c r="C175" s="9"/>
      <c r="D175" s="10">
        <v>14.75</v>
      </c>
      <c r="E175" s="11">
        <v>296</v>
      </c>
      <c r="F175" s="11">
        <f>D175*E175</f>
        <v>4366</v>
      </c>
    </row>
    <row r="176" spans="1:7">
      <c r="A176" s="32"/>
      <c r="B176" s="9" t="s">
        <v>270</v>
      </c>
      <c r="C176" s="9"/>
      <c r="D176" s="10">
        <v>14.75</v>
      </c>
      <c r="E176" s="11"/>
      <c r="F176" s="11"/>
    </row>
    <row r="177" spans="1:12">
      <c r="A177" s="32"/>
      <c r="B177" s="9"/>
      <c r="C177" s="9"/>
      <c r="D177" s="10"/>
      <c r="E177" s="11"/>
      <c r="F177" s="11"/>
    </row>
    <row r="178" spans="1:12">
      <c r="A178" s="32" t="s">
        <v>40</v>
      </c>
      <c r="B178" s="9" t="s">
        <v>41</v>
      </c>
      <c r="C178" s="9" t="s">
        <v>2</v>
      </c>
      <c r="D178" s="10">
        <f>D184</f>
        <v>23.875</v>
      </c>
      <c r="E178" s="11">
        <v>312</v>
      </c>
      <c r="F178" s="11">
        <f>D178*E178</f>
        <v>7449</v>
      </c>
    </row>
    <row r="179" spans="1:12">
      <c r="A179" s="32" t="s">
        <v>115</v>
      </c>
      <c r="B179" s="9" t="s">
        <v>244</v>
      </c>
      <c r="C179" s="9"/>
      <c r="D179" s="10">
        <v>51.3</v>
      </c>
      <c r="E179" s="11"/>
      <c r="F179" s="11"/>
    </row>
    <row r="180" spans="1:12">
      <c r="A180" s="32" t="s">
        <v>116</v>
      </c>
      <c r="B180" s="9" t="s">
        <v>245</v>
      </c>
      <c r="C180" s="9"/>
      <c r="D180" s="10">
        <v>9.9</v>
      </c>
      <c r="E180" s="11"/>
      <c r="F180" s="11"/>
      <c r="I180" s="9"/>
      <c r="J180" s="10"/>
      <c r="K180" s="11"/>
      <c r="L180" s="11"/>
    </row>
    <row r="181" spans="1:12">
      <c r="A181" s="32" t="s">
        <v>117</v>
      </c>
      <c r="B181" s="9" t="s">
        <v>257</v>
      </c>
      <c r="C181" s="9"/>
      <c r="D181" s="10">
        <v>9.6999999999999993</v>
      </c>
      <c r="E181" s="11"/>
      <c r="F181" s="11"/>
      <c r="I181" s="9"/>
      <c r="J181" s="10"/>
      <c r="K181" s="11"/>
      <c r="L181" s="11"/>
    </row>
    <row r="182" spans="1:12">
      <c r="A182" s="32" t="s">
        <v>118</v>
      </c>
      <c r="B182" s="9" t="s">
        <v>259</v>
      </c>
      <c r="C182" s="9"/>
      <c r="D182" s="10">
        <v>24.6</v>
      </c>
      <c r="E182" s="11"/>
      <c r="F182" s="11"/>
      <c r="H182" s="9"/>
      <c r="I182" s="9"/>
      <c r="J182" s="10"/>
      <c r="K182" s="11"/>
      <c r="L182" s="11"/>
    </row>
    <row r="183" spans="1:12">
      <c r="A183" s="32"/>
      <c r="B183" s="9"/>
      <c r="C183" s="9"/>
      <c r="D183" s="10">
        <v>-95.25</v>
      </c>
      <c r="E183" s="11"/>
      <c r="F183" s="11"/>
      <c r="H183" s="9"/>
      <c r="I183" s="9"/>
      <c r="J183" s="10"/>
      <c r="K183" s="11"/>
      <c r="L183" s="11"/>
    </row>
    <row r="184" spans="1:12">
      <c r="A184" s="32"/>
      <c r="B184" s="9" t="s">
        <v>258</v>
      </c>
      <c r="C184" s="9"/>
      <c r="D184" s="10">
        <v>23.875</v>
      </c>
      <c r="E184" s="11"/>
      <c r="F184" s="11"/>
      <c r="H184" s="9"/>
    </row>
    <row r="185" spans="1:12">
      <c r="A185" s="32"/>
      <c r="B185" s="9"/>
      <c r="C185" s="9"/>
      <c r="D185" s="10"/>
      <c r="E185" s="11"/>
      <c r="F185" s="11"/>
      <c r="H185" s="9"/>
    </row>
    <row r="186" spans="1:12">
      <c r="A186" s="32" t="s">
        <v>42</v>
      </c>
      <c r="B186" s="9" t="s">
        <v>43</v>
      </c>
      <c r="C186" s="9" t="s">
        <v>2</v>
      </c>
      <c r="D186" s="10">
        <v>586.55999999999995</v>
      </c>
      <c r="E186" s="11">
        <v>49.1</v>
      </c>
      <c r="F186" s="11">
        <f>D186*E186</f>
        <v>28800.095999999998</v>
      </c>
    </row>
    <row r="187" spans="1:12">
      <c r="A187" s="32"/>
      <c r="B187" s="9" t="s">
        <v>365</v>
      </c>
      <c r="C187" s="9"/>
      <c r="D187" s="10">
        <v>586.55999999999995</v>
      </c>
      <c r="E187" s="11"/>
      <c r="F187" s="11"/>
    </row>
    <row r="188" spans="1:12">
      <c r="A188" s="32"/>
      <c r="B188" s="9"/>
      <c r="C188" s="9"/>
      <c r="D188" s="10"/>
      <c r="E188" s="11"/>
      <c r="F188" s="11"/>
    </row>
    <row r="189" spans="1:12">
      <c r="A189" s="32" t="s">
        <v>7</v>
      </c>
      <c r="B189" s="9" t="s">
        <v>8</v>
      </c>
      <c r="C189" s="9" t="s">
        <v>2</v>
      </c>
      <c r="D189" s="10">
        <f>D190+D191+D192+D193+D194+D195</f>
        <v>141.88</v>
      </c>
      <c r="E189" s="11">
        <v>31.6</v>
      </c>
      <c r="F189" s="11">
        <f>D189*E189</f>
        <v>4483.4080000000004</v>
      </c>
      <c r="G189" s="9"/>
    </row>
    <row r="190" spans="1:12">
      <c r="A190" s="32" t="s">
        <v>130</v>
      </c>
      <c r="B190" s="9" t="s">
        <v>260</v>
      </c>
      <c r="C190" s="9"/>
      <c r="D190" s="10">
        <v>15.39</v>
      </c>
      <c r="E190" s="11"/>
      <c r="F190" s="11"/>
      <c r="G190" s="9"/>
    </row>
    <row r="191" spans="1:12">
      <c r="A191" s="32" t="s">
        <v>73</v>
      </c>
      <c r="B191" s="9" t="s">
        <v>261</v>
      </c>
      <c r="C191" s="9"/>
      <c r="D191" s="10">
        <v>5.59</v>
      </c>
      <c r="E191" s="11"/>
      <c r="F191" s="11"/>
      <c r="G191" s="9"/>
    </row>
    <row r="192" spans="1:12">
      <c r="A192" s="32"/>
      <c r="B192" s="9" t="s">
        <v>262</v>
      </c>
      <c r="C192" s="9"/>
      <c r="D192" s="10">
        <v>5.0999999999999996</v>
      </c>
      <c r="E192" s="11"/>
      <c r="F192" s="11"/>
      <c r="G192" s="9"/>
    </row>
    <row r="193" spans="1:7">
      <c r="A193" s="32"/>
      <c r="B193" s="9" t="s">
        <v>366</v>
      </c>
      <c r="C193" s="9"/>
      <c r="D193" s="10">
        <v>12.75</v>
      </c>
      <c r="E193" s="11"/>
      <c r="F193" s="11"/>
      <c r="G193" s="9"/>
    </row>
    <row r="194" spans="1:7">
      <c r="A194" s="32"/>
      <c r="B194" s="9" t="s">
        <v>263</v>
      </c>
      <c r="C194" s="9"/>
      <c r="D194" s="10">
        <v>63.75</v>
      </c>
      <c r="E194" s="11"/>
      <c r="F194" s="11"/>
      <c r="G194" s="9"/>
    </row>
    <row r="195" spans="1:7">
      <c r="A195" s="32"/>
      <c r="B195" s="9" t="s">
        <v>264</v>
      </c>
      <c r="C195" s="9"/>
      <c r="D195" s="10">
        <v>39.299999999999997</v>
      </c>
      <c r="E195" s="11"/>
      <c r="F195" s="11"/>
      <c r="G195" s="9"/>
    </row>
    <row r="196" spans="1:7">
      <c r="A196" s="32"/>
      <c r="B196" s="9"/>
      <c r="C196" s="9"/>
      <c r="D196" s="10"/>
      <c r="E196" s="11"/>
      <c r="F196" s="11"/>
    </row>
    <row r="197" spans="1:7">
      <c r="A197" s="32" t="s">
        <v>21</v>
      </c>
      <c r="B197" s="9" t="s">
        <v>22</v>
      </c>
      <c r="C197" s="9" t="s">
        <v>2</v>
      </c>
      <c r="D197" s="10">
        <f>D198+D199</f>
        <v>87.8</v>
      </c>
      <c r="E197" s="11">
        <v>190</v>
      </c>
      <c r="F197" s="11">
        <f t="shared" ref="F197:F205" si="2">D197*E197</f>
        <v>16682</v>
      </c>
    </row>
    <row r="198" spans="1:7">
      <c r="A198" s="32" t="s">
        <v>128</v>
      </c>
      <c r="B198" s="9" t="s">
        <v>265</v>
      </c>
      <c r="C198" s="9"/>
      <c r="D198" s="10">
        <v>32.299999999999997</v>
      </c>
      <c r="E198" s="11"/>
      <c r="F198" s="11" t="s">
        <v>73</v>
      </c>
    </row>
    <row r="199" spans="1:7">
      <c r="A199" s="32" t="s">
        <v>131</v>
      </c>
      <c r="B199" s="9" t="s">
        <v>266</v>
      </c>
      <c r="C199" s="9"/>
      <c r="D199" s="10">
        <v>55.5</v>
      </c>
      <c r="E199" s="11"/>
      <c r="F199" s="11" t="s">
        <v>73</v>
      </c>
    </row>
    <row r="200" spans="1:7">
      <c r="A200" s="32"/>
      <c r="B200" s="9"/>
      <c r="C200" s="9"/>
      <c r="D200" s="10"/>
      <c r="E200" s="11"/>
      <c r="F200" s="11"/>
    </row>
    <row r="201" spans="1:7">
      <c r="A201" s="32">
        <v>637211411</v>
      </c>
      <c r="B201" s="9" t="s">
        <v>189</v>
      </c>
      <c r="C201" s="9" t="s">
        <v>190</v>
      </c>
      <c r="D201" s="10">
        <v>38.463000000000001</v>
      </c>
      <c r="E201" s="11">
        <v>454</v>
      </c>
      <c r="F201" s="11">
        <f t="shared" si="2"/>
        <v>17462.202000000001</v>
      </c>
    </row>
    <row r="202" spans="1:7">
      <c r="A202" s="32"/>
      <c r="B202" s="9" t="s">
        <v>188</v>
      </c>
      <c r="C202" s="9"/>
      <c r="D202" s="10"/>
      <c r="E202" s="11"/>
      <c r="F202" s="11" t="s">
        <v>73</v>
      </c>
    </row>
    <row r="203" spans="1:7">
      <c r="A203" s="32"/>
      <c r="B203" s="9" t="s">
        <v>191</v>
      </c>
      <c r="C203" s="9"/>
      <c r="D203" s="10"/>
      <c r="E203" s="11"/>
      <c r="F203" s="11" t="s">
        <v>73</v>
      </c>
    </row>
    <row r="204" spans="1:7">
      <c r="A204" s="32"/>
      <c r="B204" s="9" t="s">
        <v>267</v>
      </c>
      <c r="C204" s="9"/>
      <c r="D204" s="10" t="s">
        <v>73</v>
      </c>
      <c r="E204" s="11"/>
      <c r="F204" s="11" t="s">
        <v>73</v>
      </c>
    </row>
    <row r="205" spans="1:7">
      <c r="A205" s="32">
        <v>637311112</v>
      </c>
      <c r="B205" s="9" t="s">
        <v>192</v>
      </c>
      <c r="C205" s="9" t="s">
        <v>15</v>
      </c>
      <c r="D205" s="10">
        <v>68.926000000000002</v>
      </c>
      <c r="E205" s="11">
        <v>311</v>
      </c>
      <c r="F205" s="11">
        <f t="shared" si="2"/>
        <v>21435.986000000001</v>
      </c>
    </row>
    <row r="206" spans="1:7">
      <c r="A206" s="32"/>
      <c r="B206" s="9" t="s">
        <v>268</v>
      </c>
      <c r="C206" s="9"/>
      <c r="D206" s="10"/>
      <c r="E206" s="11"/>
      <c r="F206" s="11"/>
    </row>
    <row r="207" spans="1:7">
      <c r="A207" s="32"/>
      <c r="B207" s="14" t="s">
        <v>86</v>
      </c>
      <c r="C207" s="14"/>
      <c r="D207" s="15"/>
      <c r="E207" s="16"/>
      <c r="F207" s="16">
        <f>SUM(F101:F206)</f>
        <v>853828.0560000001</v>
      </c>
    </row>
    <row r="208" spans="1:7">
      <c r="A208" s="32"/>
      <c r="B208" s="9"/>
      <c r="C208" s="9"/>
      <c r="D208" s="10"/>
      <c r="E208" s="11"/>
      <c r="F208" s="11"/>
    </row>
    <row r="209" spans="1:6">
      <c r="A209" s="32"/>
      <c r="B209" s="36" t="s">
        <v>85</v>
      </c>
      <c r="C209" s="9"/>
      <c r="D209" s="10"/>
      <c r="E209" s="11"/>
      <c r="F209" s="11"/>
    </row>
    <row r="210" spans="1:6">
      <c r="A210" s="32" t="s">
        <v>24</v>
      </c>
      <c r="B210" s="9" t="s">
        <v>25</v>
      </c>
      <c r="C210" s="9" t="s">
        <v>2</v>
      </c>
      <c r="D210" s="10">
        <v>12.75</v>
      </c>
      <c r="E210" s="11">
        <v>87.4</v>
      </c>
      <c r="F210" s="11">
        <f t="shared" ref="F210:F221" si="3">D210*E210</f>
        <v>1114.3500000000001</v>
      </c>
    </row>
    <row r="211" spans="1:6">
      <c r="A211" s="32" t="s">
        <v>271</v>
      </c>
      <c r="B211" s="9" t="s">
        <v>230</v>
      </c>
      <c r="C211" s="9"/>
      <c r="D211" s="10">
        <v>12.75</v>
      </c>
      <c r="E211" s="11"/>
      <c r="F211" s="11"/>
    </row>
    <row r="212" spans="1:6">
      <c r="A212" s="32" t="s">
        <v>26</v>
      </c>
      <c r="B212" s="9" t="s">
        <v>27</v>
      </c>
      <c r="C212" s="9" t="s">
        <v>2</v>
      </c>
      <c r="D212" s="10">
        <f>D213+D214</f>
        <v>10.69</v>
      </c>
      <c r="E212" s="11">
        <v>74.3</v>
      </c>
      <c r="F212" s="11">
        <f t="shared" si="3"/>
        <v>794.26699999999994</v>
      </c>
    </row>
    <row r="213" spans="1:6">
      <c r="A213" s="32" t="s">
        <v>272</v>
      </c>
      <c r="B213" s="9" t="s">
        <v>228</v>
      </c>
      <c r="C213" s="9"/>
      <c r="D213" s="10">
        <v>5.59</v>
      </c>
      <c r="E213" s="11"/>
      <c r="F213" s="11"/>
    </row>
    <row r="214" spans="1:6">
      <c r="A214" s="32" t="s">
        <v>233</v>
      </c>
      <c r="B214" s="9" t="s">
        <v>234</v>
      </c>
      <c r="C214" s="9"/>
      <c r="D214" s="10">
        <v>5.0999999999999996</v>
      </c>
      <c r="E214" s="11"/>
      <c r="F214" s="11"/>
    </row>
    <row r="215" spans="1:6">
      <c r="A215" s="32" t="s">
        <v>28</v>
      </c>
      <c r="B215" s="9" t="s">
        <v>29</v>
      </c>
      <c r="C215" s="9" t="s">
        <v>2</v>
      </c>
      <c r="D215" s="10">
        <v>15.39</v>
      </c>
      <c r="E215" s="11">
        <v>107</v>
      </c>
      <c r="F215" s="11">
        <f t="shared" si="3"/>
        <v>1646.73</v>
      </c>
    </row>
    <row r="216" spans="1:6">
      <c r="A216" s="32" t="s">
        <v>232</v>
      </c>
      <c r="B216" s="9" t="s">
        <v>273</v>
      </c>
      <c r="C216" s="9"/>
      <c r="D216" s="10">
        <v>15.39</v>
      </c>
      <c r="E216" s="11"/>
      <c r="F216" s="11"/>
    </row>
    <row r="217" spans="1:6">
      <c r="A217" s="32" t="s">
        <v>30</v>
      </c>
      <c r="B217" s="9" t="s">
        <v>31</v>
      </c>
      <c r="C217" s="9" t="s">
        <v>23</v>
      </c>
      <c r="D217" s="10">
        <v>5.8609999999999998</v>
      </c>
      <c r="E217" s="11">
        <v>204</v>
      </c>
      <c r="F217" s="11">
        <f t="shared" si="3"/>
        <v>1195.644</v>
      </c>
    </row>
    <row r="218" spans="1:6">
      <c r="A218" s="32" t="s">
        <v>32</v>
      </c>
      <c r="B218" s="9" t="s">
        <v>33</v>
      </c>
      <c r="C218" s="9" t="s">
        <v>23</v>
      </c>
      <c r="D218" s="10">
        <v>23.443999999999999</v>
      </c>
      <c r="E218" s="11">
        <v>22.7</v>
      </c>
      <c r="F218" s="11">
        <f t="shared" si="3"/>
        <v>532.17879999999991</v>
      </c>
    </row>
    <row r="219" spans="1:6">
      <c r="A219" s="32" t="s">
        <v>34</v>
      </c>
      <c r="B219" s="9" t="s">
        <v>35</v>
      </c>
      <c r="C219" s="9" t="s">
        <v>23</v>
      </c>
      <c r="D219" s="10">
        <v>5.8609999999999998</v>
      </c>
      <c r="E219" s="11">
        <v>92.7</v>
      </c>
      <c r="F219" s="11">
        <f t="shared" si="3"/>
        <v>543.31470000000002</v>
      </c>
    </row>
    <row r="220" spans="1:6">
      <c r="A220" s="32" t="s">
        <v>36</v>
      </c>
      <c r="B220" s="9" t="s">
        <v>37</v>
      </c>
      <c r="C220" s="9" t="s">
        <v>23</v>
      </c>
      <c r="D220" s="10">
        <v>5.8609999999999998</v>
      </c>
      <c r="E220" s="11">
        <v>850</v>
      </c>
      <c r="F220" s="11">
        <f t="shared" si="3"/>
        <v>4981.8499999999995</v>
      </c>
    </row>
    <row r="221" spans="1:6">
      <c r="A221" s="32" t="s">
        <v>18</v>
      </c>
      <c r="B221" s="9" t="s">
        <v>38</v>
      </c>
      <c r="C221" s="9" t="s">
        <v>39</v>
      </c>
      <c r="D221" s="10">
        <v>1</v>
      </c>
      <c r="E221" s="11">
        <v>25000</v>
      </c>
      <c r="F221" s="11">
        <f t="shared" si="3"/>
        <v>25000</v>
      </c>
    </row>
    <row r="222" spans="1:6">
      <c r="A222" s="32"/>
      <c r="B222" s="14" t="s">
        <v>86</v>
      </c>
      <c r="C222" s="14"/>
      <c r="D222" s="15"/>
      <c r="E222" s="16"/>
      <c r="F222" s="16">
        <f>SUM(F210:F221)</f>
        <v>35808.334499999997</v>
      </c>
    </row>
    <row r="223" spans="1:6">
      <c r="A223" s="32"/>
      <c r="B223" s="17"/>
      <c r="C223" s="17"/>
      <c r="D223" s="18"/>
      <c r="E223" s="19"/>
      <c r="F223" s="19"/>
    </row>
    <row r="224" spans="1:6">
      <c r="A224" s="32" t="s">
        <v>44</v>
      </c>
      <c r="B224" s="36" t="s">
        <v>132</v>
      </c>
      <c r="C224" s="9" t="s">
        <v>23</v>
      </c>
      <c r="D224" s="10">
        <v>55.337000000000003</v>
      </c>
      <c r="E224" s="11">
        <v>464</v>
      </c>
      <c r="F224" s="11">
        <f>D224*E224</f>
        <v>25676.368000000002</v>
      </c>
    </row>
    <row r="225" spans="1:8">
      <c r="A225" s="32"/>
      <c r="B225" s="9"/>
      <c r="C225" s="9"/>
      <c r="D225" s="10"/>
      <c r="E225" s="11"/>
      <c r="F225" s="11"/>
    </row>
    <row r="226" spans="1:8">
      <c r="A226" s="32"/>
      <c r="B226" s="9"/>
      <c r="C226" s="9"/>
      <c r="D226" s="10"/>
      <c r="E226" s="11"/>
      <c r="F226" s="11"/>
      <c r="H226" s="37" t="s">
        <v>73</v>
      </c>
    </row>
    <row r="227" spans="1:8">
      <c r="A227" s="32"/>
      <c r="B227" s="13" t="s">
        <v>87</v>
      </c>
      <c r="C227" s="9"/>
      <c r="D227" s="10"/>
      <c r="E227" s="11"/>
      <c r="F227" s="11"/>
    </row>
    <row r="228" spans="1:8">
      <c r="A228" s="32" t="s">
        <v>49</v>
      </c>
      <c r="B228" s="9" t="s">
        <v>124</v>
      </c>
      <c r="C228" s="9" t="s">
        <v>2</v>
      </c>
      <c r="D228" s="10">
        <f>D230</f>
        <v>514.66399999999999</v>
      </c>
      <c r="E228" s="11">
        <v>145</v>
      </c>
      <c r="F228" s="11">
        <f>D228*E228</f>
        <v>74626.28</v>
      </c>
    </row>
    <row r="229" spans="1:8">
      <c r="A229" s="32"/>
      <c r="B229" s="9" t="s">
        <v>127</v>
      </c>
      <c r="C229" s="9"/>
      <c r="D229" s="10"/>
      <c r="E229" s="11"/>
      <c r="F229" s="11"/>
    </row>
    <row r="230" spans="1:8">
      <c r="A230" s="32"/>
      <c r="B230" s="9" t="s">
        <v>367</v>
      </c>
      <c r="C230" s="9"/>
      <c r="D230" s="10">
        <v>514.66399999999999</v>
      </c>
      <c r="E230" s="11"/>
      <c r="F230" s="11"/>
    </row>
    <row r="231" spans="1:8">
      <c r="A231" s="32"/>
      <c r="B231" s="13"/>
      <c r="C231" s="9"/>
      <c r="D231" s="10"/>
      <c r="E231" s="11"/>
      <c r="F231" s="11"/>
    </row>
    <row r="232" spans="1:8">
      <c r="A232" s="32" t="s">
        <v>45</v>
      </c>
      <c r="B232" s="9" t="s">
        <v>46</v>
      </c>
      <c r="C232" s="9" t="s">
        <v>2</v>
      </c>
      <c r="D232" s="10">
        <f>D233+D234+D235</f>
        <v>571.17499999999995</v>
      </c>
      <c r="E232" s="11">
        <v>30.4</v>
      </c>
      <c r="F232" s="11">
        <f>D232*E232</f>
        <v>17363.719999999998</v>
      </c>
    </row>
    <row r="233" spans="1:8">
      <c r="A233" s="32"/>
      <c r="B233" s="32" t="s">
        <v>73</v>
      </c>
      <c r="C233" s="9"/>
      <c r="D233" s="10">
        <v>514.66399999999999</v>
      </c>
      <c r="E233" s="11"/>
      <c r="F233" s="11"/>
    </row>
    <row r="234" spans="1:8">
      <c r="A234" s="32" t="s">
        <v>274</v>
      </c>
      <c r="B234" s="9" t="s">
        <v>275</v>
      </c>
      <c r="C234" s="9"/>
      <c r="D234" s="10">
        <v>19.588999999999999</v>
      </c>
      <c r="E234" s="11"/>
      <c r="F234" s="11"/>
    </row>
    <row r="235" spans="1:8">
      <c r="A235" s="32"/>
      <c r="B235" s="9" t="s">
        <v>276</v>
      </c>
      <c r="C235" s="9"/>
      <c r="D235" s="10">
        <v>36.921999999999997</v>
      </c>
      <c r="E235" s="11"/>
      <c r="F235" s="11"/>
    </row>
    <row r="236" spans="1:8">
      <c r="A236" s="32"/>
      <c r="B236" s="9"/>
      <c r="C236" s="9"/>
      <c r="D236" s="10"/>
      <c r="E236" s="11"/>
      <c r="F236" s="11"/>
    </row>
    <row r="237" spans="1:8">
      <c r="A237" s="32" t="s">
        <v>47</v>
      </c>
      <c r="B237" s="9" t="s">
        <v>48</v>
      </c>
      <c r="C237" s="9" t="s">
        <v>2</v>
      </c>
      <c r="D237" s="10">
        <v>571.17499999999995</v>
      </c>
      <c r="E237" s="11">
        <v>143</v>
      </c>
      <c r="F237" s="11">
        <f>D237*E237</f>
        <v>81678.024999999994</v>
      </c>
    </row>
    <row r="238" spans="1:8">
      <c r="A238" s="32" t="s">
        <v>143</v>
      </c>
      <c r="B238" s="9" t="s">
        <v>125</v>
      </c>
      <c r="C238" s="9" t="s">
        <v>2</v>
      </c>
      <c r="D238" s="10">
        <v>656.851</v>
      </c>
      <c r="E238" s="11">
        <v>28</v>
      </c>
      <c r="F238" s="11">
        <f t="shared" ref="F238:F247" si="4">D238*E238</f>
        <v>18391.828000000001</v>
      </c>
    </row>
    <row r="239" spans="1:8">
      <c r="A239" s="32" t="s">
        <v>73</v>
      </c>
      <c r="B239" s="9" t="s">
        <v>126</v>
      </c>
      <c r="C239" s="9"/>
      <c r="D239" s="10"/>
      <c r="E239" s="11"/>
      <c r="F239" s="11" t="s">
        <v>73</v>
      </c>
    </row>
    <row r="240" spans="1:8">
      <c r="A240" s="32"/>
      <c r="B240" s="9"/>
      <c r="C240" s="9"/>
      <c r="D240" s="10"/>
      <c r="E240" s="11"/>
      <c r="F240" s="11"/>
    </row>
    <row r="241" spans="1:6">
      <c r="A241" s="32" t="s">
        <v>144</v>
      </c>
      <c r="B241" s="9" t="s">
        <v>141</v>
      </c>
      <c r="C241" s="9" t="s">
        <v>2</v>
      </c>
      <c r="D241" s="10">
        <v>656.851</v>
      </c>
      <c r="E241" s="11">
        <v>265</v>
      </c>
      <c r="F241" s="11">
        <f t="shared" si="4"/>
        <v>174065.51500000001</v>
      </c>
    </row>
    <row r="242" spans="1:6">
      <c r="A242" s="32"/>
      <c r="B242" s="9" t="s">
        <v>142</v>
      </c>
      <c r="C242" s="9"/>
      <c r="D242" s="10"/>
      <c r="E242" s="11"/>
      <c r="F242" s="11" t="s">
        <v>73</v>
      </c>
    </row>
    <row r="243" spans="1:6">
      <c r="A243" s="32" t="s">
        <v>144</v>
      </c>
      <c r="B243" s="9" t="s">
        <v>145</v>
      </c>
      <c r="C243" s="9" t="s">
        <v>15</v>
      </c>
      <c r="D243" s="10">
        <v>67.5</v>
      </c>
      <c r="E243" s="11">
        <v>45</v>
      </c>
      <c r="F243" s="11">
        <f t="shared" si="4"/>
        <v>3037.5</v>
      </c>
    </row>
    <row r="244" spans="1:6">
      <c r="A244" s="32"/>
      <c r="B244" s="9" t="s">
        <v>368</v>
      </c>
      <c r="C244" s="9"/>
      <c r="D244" s="10"/>
      <c r="E244" s="11"/>
      <c r="F244" s="11"/>
    </row>
    <row r="245" spans="1:6">
      <c r="A245" s="32"/>
      <c r="B245" s="9"/>
      <c r="C245" s="9"/>
      <c r="D245" s="10"/>
      <c r="E245" s="11"/>
      <c r="F245" s="11"/>
    </row>
    <row r="246" spans="1:6">
      <c r="A246" s="32">
        <v>998712202</v>
      </c>
      <c r="B246" s="9" t="s">
        <v>353</v>
      </c>
      <c r="C246" s="9" t="s">
        <v>73</v>
      </c>
      <c r="D246" s="10">
        <f>F228+F232+F237+F238+F241+F243</f>
        <v>369162.86800000002</v>
      </c>
      <c r="E246" s="20">
        <v>3.2000000000000001E-2</v>
      </c>
      <c r="F246" s="11">
        <f t="shared" si="4"/>
        <v>11813.211776</v>
      </c>
    </row>
    <row r="247" spans="1:6">
      <c r="A247" s="32" t="s">
        <v>352</v>
      </c>
      <c r="B247" s="9" t="s">
        <v>146</v>
      </c>
      <c r="C247" s="9" t="s">
        <v>2</v>
      </c>
      <c r="D247" s="11">
        <v>33.75</v>
      </c>
      <c r="E247" s="11">
        <v>14.4</v>
      </c>
      <c r="F247" s="11">
        <f t="shared" si="4"/>
        <v>486</v>
      </c>
    </row>
    <row r="248" spans="1:6">
      <c r="A248" s="32"/>
      <c r="B248" s="9" t="s">
        <v>369</v>
      </c>
      <c r="C248" s="9"/>
      <c r="D248" s="11">
        <v>33.75</v>
      </c>
      <c r="E248" s="11"/>
      <c r="F248" s="11"/>
    </row>
    <row r="249" spans="1:6">
      <c r="A249" s="32"/>
      <c r="B249" s="14" t="s">
        <v>86</v>
      </c>
      <c r="C249" s="14"/>
      <c r="D249" s="15"/>
      <c r="E249" s="16"/>
      <c r="F249" s="16">
        <f>SUM(F228:F248)</f>
        <v>381462.079776</v>
      </c>
    </row>
    <row r="250" spans="1:6">
      <c r="A250" s="32"/>
      <c r="B250" s="17"/>
      <c r="C250" s="17"/>
      <c r="D250" s="18"/>
      <c r="E250" s="19"/>
      <c r="F250" s="19"/>
    </row>
    <row r="251" spans="1:6">
      <c r="A251" s="32"/>
      <c r="B251" s="36" t="s">
        <v>88</v>
      </c>
      <c r="C251" s="9"/>
      <c r="D251" s="10"/>
      <c r="E251" s="11"/>
      <c r="F251" s="11"/>
    </row>
    <row r="252" spans="1:6">
      <c r="A252" s="32">
        <v>713111125</v>
      </c>
      <c r="B252" s="9" t="s">
        <v>148</v>
      </c>
      <c r="C252" s="9" t="s">
        <v>2</v>
      </c>
      <c r="D252" s="10">
        <v>102.328</v>
      </c>
      <c r="E252" s="11">
        <v>113</v>
      </c>
      <c r="F252" s="11">
        <f>D252*E252</f>
        <v>11563.064</v>
      </c>
    </row>
    <row r="253" spans="1:6">
      <c r="A253" s="32"/>
      <c r="B253" s="9" t="s">
        <v>370</v>
      </c>
      <c r="C253" s="9"/>
      <c r="D253" s="10"/>
      <c r="E253" s="11"/>
      <c r="F253" s="11" t="s">
        <v>73</v>
      </c>
    </row>
    <row r="254" spans="1:6">
      <c r="A254" s="32" t="s">
        <v>351</v>
      </c>
      <c r="B254" s="9" t="s">
        <v>277</v>
      </c>
      <c r="C254" s="9" t="s">
        <v>2</v>
      </c>
      <c r="D254" s="10">
        <v>1048.8900000000001</v>
      </c>
      <c r="E254" s="11">
        <v>450</v>
      </c>
      <c r="F254" s="11">
        <f t="shared" ref="F254:F272" si="5">D254*E254</f>
        <v>472000.50000000006</v>
      </c>
    </row>
    <row r="255" spans="1:6">
      <c r="A255" s="32"/>
      <c r="B255" s="9" t="s">
        <v>371</v>
      </c>
      <c r="C255" s="9"/>
      <c r="D255" s="10">
        <v>1048.8900000000001</v>
      </c>
      <c r="E255" s="11"/>
      <c r="F255" s="11"/>
    </row>
    <row r="256" spans="1:6">
      <c r="A256" s="32" t="s">
        <v>51</v>
      </c>
      <c r="B256" s="9" t="s">
        <v>150</v>
      </c>
      <c r="C256" s="9" t="s">
        <v>2</v>
      </c>
      <c r="D256" s="10">
        <f>D257+D258+D259+D260</f>
        <v>46.914000000000001</v>
      </c>
      <c r="E256" s="11">
        <v>93.7</v>
      </c>
      <c r="F256" s="11">
        <f t="shared" si="5"/>
        <v>4395.8418000000001</v>
      </c>
    </row>
    <row r="257" spans="1:6">
      <c r="A257" s="32" t="s">
        <v>279</v>
      </c>
      <c r="B257" s="9" t="s">
        <v>278</v>
      </c>
      <c r="C257" s="9"/>
      <c r="D257" s="10">
        <v>10.388</v>
      </c>
      <c r="E257" s="11"/>
      <c r="F257" s="11"/>
    </row>
    <row r="258" spans="1:6">
      <c r="A258" s="32" t="s">
        <v>280</v>
      </c>
      <c r="B258" s="9" t="s">
        <v>281</v>
      </c>
      <c r="C258" s="9"/>
      <c r="D258" s="10">
        <v>13.984</v>
      </c>
      <c r="E258" s="11"/>
      <c r="F258" s="11"/>
    </row>
    <row r="259" spans="1:6">
      <c r="A259" s="32" t="s">
        <v>282</v>
      </c>
      <c r="B259" s="9" t="s">
        <v>283</v>
      </c>
      <c r="C259" s="9"/>
      <c r="D259" s="10">
        <v>8.5649999999999995</v>
      </c>
      <c r="E259" s="11"/>
      <c r="F259" s="11"/>
    </row>
    <row r="260" spans="1:6">
      <c r="A260" s="32"/>
      <c r="B260" s="9" t="s">
        <v>284</v>
      </c>
      <c r="C260" s="9"/>
      <c r="D260" s="10">
        <v>13.977</v>
      </c>
      <c r="E260" s="11"/>
      <c r="F260" s="11"/>
    </row>
    <row r="261" spans="1:6">
      <c r="A261" s="32"/>
      <c r="B261" s="9"/>
      <c r="C261" s="9"/>
      <c r="D261" s="10"/>
      <c r="E261" s="11"/>
      <c r="F261" s="11"/>
    </row>
    <row r="262" spans="1:6">
      <c r="A262" s="32" t="s">
        <v>351</v>
      </c>
      <c r="B262" s="9" t="s">
        <v>52</v>
      </c>
      <c r="C262" s="9" t="s">
        <v>2</v>
      </c>
      <c r="D262" s="10">
        <v>47.851999999999997</v>
      </c>
      <c r="E262" s="11">
        <v>65</v>
      </c>
      <c r="F262" s="11">
        <f t="shared" si="5"/>
        <v>3110.3799999999997</v>
      </c>
    </row>
    <row r="263" spans="1:6">
      <c r="A263" s="32"/>
      <c r="B263" s="9" t="s">
        <v>285</v>
      </c>
      <c r="C263" s="9"/>
      <c r="D263" s="10"/>
      <c r="E263" s="11"/>
      <c r="F263" s="11"/>
    </row>
    <row r="264" spans="1:6">
      <c r="A264" s="32">
        <v>713111125</v>
      </c>
      <c r="B264" s="9" t="s">
        <v>151</v>
      </c>
      <c r="C264" s="9" t="s">
        <v>2</v>
      </c>
      <c r="D264" s="10">
        <f>D265+D266</f>
        <v>39</v>
      </c>
      <c r="E264" s="11">
        <v>113</v>
      </c>
      <c r="F264" s="11">
        <f t="shared" si="5"/>
        <v>4407</v>
      </c>
    </row>
    <row r="265" spans="1:6">
      <c r="A265" s="32" t="s">
        <v>286</v>
      </c>
      <c r="B265" s="9" t="s">
        <v>287</v>
      </c>
      <c r="C265" s="9"/>
      <c r="D265" s="10">
        <v>35.700000000000003</v>
      </c>
      <c r="E265" s="11"/>
      <c r="F265" s="11"/>
    </row>
    <row r="266" spans="1:6">
      <c r="A266" s="32" t="s">
        <v>288</v>
      </c>
      <c r="B266" s="9" t="s">
        <v>289</v>
      </c>
      <c r="C266" s="9"/>
      <c r="D266" s="10">
        <v>3.3</v>
      </c>
      <c r="E266" s="11"/>
      <c r="F266" s="11"/>
    </row>
    <row r="267" spans="1:6">
      <c r="A267" s="32" t="s">
        <v>351</v>
      </c>
      <c r="B267" s="9" t="s">
        <v>152</v>
      </c>
      <c r="C267" s="9" t="s">
        <v>6</v>
      </c>
      <c r="D267" s="10">
        <v>1.492</v>
      </c>
      <c r="E267" s="11">
        <v>4520</v>
      </c>
      <c r="F267" s="11">
        <f t="shared" si="5"/>
        <v>6743.84</v>
      </c>
    </row>
    <row r="268" spans="1:6">
      <c r="A268" s="32"/>
      <c r="B268" s="9" t="s">
        <v>290</v>
      </c>
      <c r="C268" s="9"/>
      <c r="D268" s="10"/>
      <c r="E268" s="11"/>
      <c r="F268" s="11"/>
    </row>
    <row r="269" spans="1:6">
      <c r="A269" s="32" t="s">
        <v>351</v>
      </c>
      <c r="B269" s="9" t="s">
        <v>50</v>
      </c>
      <c r="C269" s="9" t="s">
        <v>15</v>
      </c>
      <c r="D269" s="10">
        <v>67.260000000000005</v>
      </c>
      <c r="E269" s="11">
        <v>72</v>
      </c>
      <c r="F269" s="11">
        <f t="shared" si="5"/>
        <v>4842.72</v>
      </c>
    </row>
    <row r="270" spans="1:6">
      <c r="A270" s="32"/>
      <c r="B270" s="9" t="s">
        <v>291</v>
      </c>
      <c r="C270" s="9"/>
      <c r="D270" s="10">
        <v>67.260000000000005</v>
      </c>
      <c r="E270" s="11"/>
      <c r="F270" s="11" t="s">
        <v>73</v>
      </c>
    </row>
    <row r="271" spans="1:6">
      <c r="A271" s="32" t="s">
        <v>351</v>
      </c>
      <c r="B271" s="9" t="s">
        <v>149</v>
      </c>
      <c r="C271" s="9" t="s">
        <v>2</v>
      </c>
      <c r="D271" s="10">
        <v>511.66399999999999</v>
      </c>
      <c r="E271" s="11">
        <v>240</v>
      </c>
      <c r="F271" s="11">
        <f t="shared" si="5"/>
        <v>122799.36</v>
      </c>
    </row>
    <row r="272" spans="1:6">
      <c r="A272" s="32">
        <v>998713202</v>
      </c>
      <c r="B272" s="9" t="s">
        <v>354</v>
      </c>
      <c r="C272" s="9" t="s">
        <v>73</v>
      </c>
      <c r="D272" s="10">
        <f>F252+F254+F256+F262+F264+F267+F269+F271</f>
        <v>629862.70580000011</v>
      </c>
      <c r="E272" s="20">
        <v>0.02</v>
      </c>
      <c r="F272" s="11">
        <f t="shared" si="5"/>
        <v>12597.254116000002</v>
      </c>
    </row>
    <row r="273" spans="1:6">
      <c r="A273" s="32"/>
      <c r="B273" s="14" t="s">
        <v>86</v>
      </c>
      <c r="C273" s="14"/>
      <c r="D273" s="15"/>
      <c r="E273" s="16"/>
      <c r="F273" s="16">
        <f>SUM(F252:F272)</f>
        <v>642459.95991600014</v>
      </c>
    </row>
    <row r="274" spans="1:6">
      <c r="A274" s="32"/>
      <c r="B274" s="9"/>
      <c r="C274" s="9"/>
      <c r="D274" s="10"/>
      <c r="E274" s="11"/>
      <c r="F274" s="11"/>
    </row>
    <row r="275" spans="1:6">
      <c r="A275" s="32"/>
      <c r="B275" s="17"/>
      <c r="C275" s="17"/>
      <c r="D275" s="18"/>
      <c r="E275" s="19"/>
      <c r="F275" s="19"/>
    </row>
    <row r="276" spans="1:6">
      <c r="A276" s="32"/>
      <c r="B276" s="36" t="s">
        <v>89</v>
      </c>
      <c r="C276" s="9"/>
      <c r="D276" s="10"/>
      <c r="E276" s="11"/>
      <c r="F276" s="11"/>
    </row>
    <row r="277" spans="1:6">
      <c r="A277" s="32" t="s">
        <v>97</v>
      </c>
      <c r="B277" s="9" t="s">
        <v>53</v>
      </c>
      <c r="C277" s="9" t="s">
        <v>2</v>
      </c>
      <c r="D277" s="10">
        <f>D279+D280+D281</f>
        <v>55.5</v>
      </c>
      <c r="E277" s="11">
        <v>485</v>
      </c>
      <c r="F277" s="11">
        <f>D277*E277</f>
        <v>26917.5</v>
      </c>
    </row>
    <row r="278" spans="1:6">
      <c r="A278" s="32"/>
      <c r="B278" s="9" t="s">
        <v>153</v>
      </c>
      <c r="C278" s="9"/>
      <c r="D278" s="10"/>
      <c r="E278" s="11"/>
      <c r="F278" s="11"/>
    </row>
    <row r="279" spans="1:6">
      <c r="A279" s="32" t="s">
        <v>131</v>
      </c>
      <c r="B279" s="9" t="s">
        <v>292</v>
      </c>
      <c r="C279" s="9"/>
      <c r="D279" s="10">
        <v>35.700000000000003</v>
      </c>
      <c r="E279" s="11"/>
      <c r="F279" s="11"/>
    </row>
    <row r="280" spans="1:6">
      <c r="A280" s="32" t="s">
        <v>295</v>
      </c>
      <c r="B280" s="9" t="s">
        <v>293</v>
      </c>
      <c r="C280" s="9"/>
      <c r="D280" s="10">
        <v>16.5</v>
      </c>
      <c r="E280" s="11"/>
      <c r="F280" s="11"/>
    </row>
    <row r="281" spans="1:6">
      <c r="A281" s="32" t="s">
        <v>131</v>
      </c>
      <c r="B281" s="9" t="s">
        <v>294</v>
      </c>
      <c r="C281" s="9"/>
      <c r="D281" s="10">
        <v>3.3</v>
      </c>
      <c r="E281" s="11"/>
      <c r="F281" s="11"/>
    </row>
    <row r="282" spans="1:6">
      <c r="A282" s="32">
        <v>998762201</v>
      </c>
      <c r="B282" s="9" t="s">
        <v>147</v>
      </c>
      <c r="C282" s="9"/>
      <c r="D282" s="10">
        <f>F277</f>
        <v>26917.5</v>
      </c>
      <c r="E282" s="20">
        <v>5.6000000000000001E-2</v>
      </c>
      <c r="F282" s="11">
        <f>D282*E282</f>
        <v>1507.38</v>
      </c>
    </row>
    <row r="283" spans="1:6">
      <c r="A283" s="32"/>
      <c r="B283" s="14" t="s">
        <v>86</v>
      </c>
      <c r="C283" s="14"/>
      <c r="D283" s="15"/>
      <c r="E283" s="16"/>
      <c r="F283" s="16">
        <f>F277+F282</f>
        <v>28424.880000000001</v>
      </c>
    </row>
    <row r="284" spans="1:6">
      <c r="A284" s="32"/>
      <c r="B284" s="9"/>
      <c r="C284" s="9"/>
      <c r="D284" s="10"/>
      <c r="E284" s="11"/>
      <c r="F284" s="11"/>
    </row>
    <row r="285" spans="1:6">
      <c r="A285" s="32"/>
      <c r="B285" s="36" t="s">
        <v>90</v>
      </c>
      <c r="C285" s="9"/>
      <c r="D285" s="10"/>
      <c r="E285" s="11"/>
      <c r="F285" s="11"/>
    </row>
    <row r="286" spans="1:6">
      <c r="A286" s="32" t="s">
        <v>134</v>
      </c>
      <c r="B286" s="9" t="s">
        <v>98</v>
      </c>
      <c r="C286" s="9" t="s">
        <v>15</v>
      </c>
      <c r="D286" s="10">
        <f>D287+D288+D289+D290+D291</f>
        <v>66.94</v>
      </c>
      <c r="E286" s="11">
        <v>270</v>
      </c>
      <c r="F286" s="11">
        <f>D286*E286</f>
        <v>18073.8</v>
      </c>
    </row>
    <row r="287" spans="1:6">
      <c r="A287" s="32"/>
      <c r="B287" s="9" t="s">
        <v>296</v>
      </c>
      <c r="C287" s="9"/>
      <c r="D287" s="10">
        <v>18.239999999999998</v>
      </c>
      <c r="E287" s="11"/>
      <c r="F287" s="11" t="s">
        <v>73</v>
      </c>
    </row>
    <row r="288" spans="1:6">
      <c r="A288" s="32"/>
      <c r="B288" s="9" t="s">
        <v>297</v>
      </c>
      <c r="C288" s="9"/>
      <c r="D288" s="10">
        <v>1.36</v>
      </c>
      <c r="E288" s="11"/>
      <c r="F288" s="11" t="s">
        <v>73</v>
      </c>
    </row>
    <row r="289" spans="1:6">
      <c r="A289" s="32"/>
      <c r="B289" s="9" t="s">
        <v>298</v>
      </c>
      <c r="C289" s="9"/>
      <c r="D289" s="10">
        <v>1.26</v>
      </c>
      <c r="E289" s="11"/>
      <c r="F289" s="11" t="s">
        <v>73</v>
      </c>
    </row>
    <row r="290" spans="1:6">
      <c r="A290" s="32"/>
      <c r="B290" s="9" t="s">
        <v>299</v>
      </c>
      <c r="C290" s="9"/>
      <c r="D290" s="10">
        <v>15.36</v>
      </c>
      <c r="E290" s="11"/>
      <c r="F290" s="11" t="s">
        <v>73</v>
      </c>
    </row>
    <row r="291" spans="1:6">
      <c r="A291" s="32"/>
      <c r="B291" s="9" t="s">
        <v>300</v>
      </c>
      <c r="C291" s="9"/>
      <c r="D291" s="10">
        <v>30.72</v>
      </c>
      <c r="E291" s="11"/>
      <c r="F291" s="11" t="s">
        <v>73</v>
      </c>
    </row>
    <row r="292" spans="1:6">
      <c r="A292" s="32" t="s">
        <v>135</v>
      </c>
      <c r="B292" s="9" t="s">
        <v>301</v>
      </c>
      <c r="C292" s="9" t="s">
        <v>15</v>
      </c>
      <c r="D292" s="10">
        <v>70</v>
      </c>
      <c r="E292" s="11">
        <v>680</v>
      </c>
      <c r="F292" s="11">
        <f t="shared" ref="F292:F313" si="6">D292*E292</f>
        <v>47600</v>
      </c>
    </row>
    <row r="293" spans="1:6">
      <c r="A293" s="32"/>
      <c r="B293" s="9" t="s">
        <v>302</v>
      </c>
      <c r="C293" s="9"/>
      <c r="D293" s="10"/>
      <c r="E293" s="11"/>
      <c r="F293" s="11" t="s">
        <v>73</v>
      </c>
    </row>
    <row r="294" spans="1:6">
      <c r="A294" s="32" t="s">
        <v>136</v>
      </c>
      <c r="B294" s="9" t="s">
        <v>304</v>
      </c>
      <c r="C294" s="9" t="s">
        <v>19</v>
      </c>
      <c r="D294" s="10">
        <v>4</v>
      </c>
      <c r="E294" s="11">
        <v>110</v>
      </c>
      <c r="F294" s="11">
        <f t="shared" si="6"/>
        <v>440</v>
      </c>
    </row>
    <row r="295" spans="1:6">
      <c r="A295" s="32"/>
      <c r="B295" s="9" t="s">
        <v>303</v>
      </c>
      <c r="C295" s="9"/>
      <c r="D295" s="10"/>
      <c r="E295" s="11"/>
      <c r="F295" s="11" t="s">
        <v>73</v>
      </c>
    </row>
    <row r="296" spans="1:6">
      <c r="A296" s="32" t="s">
        <v>135</v>
      </c>
      <c r="B296" s="9" t="s">
        <v>305</v>
      </c>
      <c r="C296" s="9" t="s">
        <v>15</v>
      </c>
      <c r="D296" s="10">
        <v>55</v>
      </c>
      <c r="E296" s="11">
        <v>340</v>
      </c>
      <c r="F296" s="11">
        <f t="shared" si="6"/>
        <v>18700</v>
      </c>
    </row>
    <row r="297" spans="1:6">
      <c r="A297" s="32"/>
      <c r="B297" s="9" t="s">
        <v>372</v>
      </c>
      <c r="C297" s="9"/>
      <c r="D297" s="10"/>
      <c r="E297" s="11"/>
      <c r="F297" s="11" t="s">
        <v>73</v>
      </c>
    </row>
    <row r="298" spans="1:6">
      <c r="A298" s="32" t="s">
        <v>137</v>
      </c>
      <c r="B298" s="9" t="s">
        <v>307</v>
      </c>
      <c r="C298" s="9" t="s">
        <v>15</v>
      </c>
      <c r="D298" s="10">
        <v>17.5</v>
      </c>
      <c r="E298" s="11">
        <v>469</v>
      </c>
      <c r="F298" s="11">
        <f t="shared" si="6"/>
        <v>8207.5</v>
      </c>
    </row>
    <row r="299" spans="1:6">
      <c r="A299" s="32"/>
      <c r="B299" s="9" t="s">
        <v>306</v>
      </c>
      <c r="C299" s="9"/>
      <c r="D299" s="10" t="s">
        <v>73</v>
      </c>
      <c r="E299" s="11"/>
      <c r="F299" s="11" t="s">
        <v>73</v>
      </c>
    </row>
    <row r="300" spans="1:6">
      <c r="A300" s="32" t="s">
        <v>135</v>
      </c>
      <c r="B300" s="9" t="s">
        <v>308</v>
      </c>
      <c r="C300" s="9" t="s">
        <v>15</v>
      </c>
      <c r="D300" s="10">
        <v>55</v>
      </c>
      <c r="E300" s="11">
        <v>410</v>
      </c>
      <c r="F300" s="11">
        <f t="shared" si="6"/>
        <v>22550</v>
      </c>
    </row>
    <row r="301" spans="1:6">
      <c r="A301" s="32"/>
      <c r="B301" s="9" t="s">
        <v>314</v>
      </c>
      <c r="C301" s="9"/>
      <c r="D301" s="10"/>
      <c r="E301" s="11"/>
      <c r="F301" s="11" t="s">
        <v>73</v>
      </c>
    </row>
    <row r="302" spans="1:6">
      <c r="A302" s="32" t="s">
        <v>311</v>
      </c>
      <c r="B302" s="9" t="s">
        <v>309</v>
      </c>
      <c r="C302" s="9" t="s">
        <v>19</v>
      </c>
      <c r="D302" s="10">
        <v>3</v>
      </c>
      <c r="E302" s="11">
        <v>2140</v>
      </c>
      <c r="F302" s="11">
        <f t="shared" si="6"/>
        <v>6420</v>
      </c>
    </row>
    <row r="303" spans="1:6">
      <c r="A303" s="32"/>
      <c r="B303" s="9" t="s">
        <v>310</v>
      </c>
      <c r="C303" s="9"/>
      <c r="D303" s="10"/>
      <c r="E303" s="11"/>
      <c r="F303" s="11" t="s">
        <v>73</v>
      </c>
    </row>
    <row r="304" spans="1:6">
      <c r="A304" s="32" t="s">
        <v>135</v>
      </c>
      <c r="B304" s="9" t="s">
        <v>312</v>
      </c>
      <c r="C304" s="9" t="s">
        <v>15</v>
      </c>
      <c r="D304" s="10">
        <v>11</v>
      </c>
      <c r="E304" s="11">
        <v>270</v>
      </c>
      <c r="F304" s="11">
        <f t="shared" si="6"/>
        <v>2970</v>
      </c>
    </row>
    <row r="305" spans="1:10">
      <c r="A305" s="32"/>
      <c r="B305" s="9" t="s">
        <v>313</v>
      </c>
      <c r="C305" s="9"/>
      <c r="D305" s="10"/>
      <c r="E305" s="11"/>
      <c r="F305" s="11" t="s">
        <v>73</v>
      </c>
    </row>
    <row r="306" spans="1:10">
      <c r="A306" s="32">
        <v>998764202</v>
      </c>
      <c r="B306" s="9" t="s">
        <v>355</v>
      </c>
      <c r="C306" s="9" t="s">
        <v>73</v>
      </c>
      <c r="D306" s="10">
        <f>F286+F292+F294+F296+F298+F300+F302+F304</f>
        <v>124961.3</v>
      </c>
      <c r="E306" s="20">
        <v>1.6E-2</v>
      </c>
      <c r="F306" s="11">
        <f t="shared" si="6"/>
        <v>1999.3808000000001</v>
      </c>
    </row>
    <row r="307" spans="1:10">
      <c r="A307" s="32" t="s">
        <v>54</v>
      </c>
      <c r="B307" s="9" t="s">
        <v>55</v>
      </c>
      <c r="C307" s="9" t="s">
        <v>15</v>
      </c>
      <c r="D307" s="10">
        <v>66.94</v>
      </c>
      <c r="E307" s="11">
        <v>25.4</v>
      </c>
      <c r="F307" s="11">
        <f t="shared" si="6"/>
        <v>1700.2759999999998</v>
      </c>
    </row>
    <row r="308" spans="1:10">
      <c r="A308" s="32">
        <v>764430840</v>
      </c>
      <c r="B308" s="9" t="s">
        <v>340</v>
      </c>
      <c r="C308" s="9" t="s">
        <v>15</v>
      </c>
      <c r="D308" s="10">
        <v>11</v>
      </c>
      <c r="E308" s="11">
        <v>25.5</v>
      </c>
      <c r="F308" s="11">
        <f t="shared" si="6"/>
        <v>280.5</v>
      </c>
    </row>
    <row r="309" spans="1:10">
      <c r="A309" s="32" t="s">
        <v>137</v>
      </c>
      <c r="B309" s="9" t="s">
        <v>341</v>
      </c>
      <c r="C309" s="9" t="s">
        <v>15</v>
      </c>
      <c r="D309" s="10">
        <v>70</v>
      </c>
      <c r="E309" s="11">
        <v>39</v>
      </c>
      <c r="F309" s="11">
        <f t="shared" si="6"/>
        <v>2730</v>
      </c>
    </row>
    <row r="310" spans="1:10">
      <c r="A310" s="32" t="s">
        <v>56</v>
      </c>
      <c r="B310" s="9" t="s">
        <v>57</v>
      </c>
      <c r="C310" s="9" t="s">
        <v>15</v>
      </c>
      <c r="D310" s="10">
        <v>55</v>
      </c>
      <c r="E310" s="11">
        <v>19.8</v>
      </c>
      <c r="F310" s="11">
        <f t="shared" si="6"/>
        <v>1089</v>
      </c>
    </row>
    <row r="311" spans="1:10">
      <c r="A311" s="32">
        <v>764352800</v>
      </c>
      <c r="B311" s="9" t="s">
        <v>342</v>
      </c>
      <c r="C311" s="9" t="s">
        <v>15</v>
      </c>
      <c r="D311" s="10">
        <v>55</v>
      </c>
      <c r="E311" s="11">
        <v>19.100000000000001</v>
      </c>
      <c r="F311" s="11">
        <f t="shared" si="6"/>
        <v>1050.5</v>
      </c>
    </row>
    <row r="312" spans="1:10">
      <c r="A312" s="32">
        <v>764454804</v>
      </c>
      <c r="B312" s="9" t="s">
        <v>343</v>
      </c>
      <c r="C312" s="9" t="s">
        <v>15</v>
      </c>
      <c r="D312" s="10">
        <v>41.58</v>
      </c>
      <c r="E312" s="11">
        <v>19.100000000000001</v>
      </c>
      <c r="F312" s="11">
        <f t="shared" si="6"/>
        <v>794.178</v>
      </c>
    </row>
    <row r="313" spans="1:10">
      <c r="A313" s="32">
        <v>764359820</v>
      </c>
      <c r="B313" s="9" t="s">
        <v>58</v>
      </c>
      <c r="C313" s="9" t="s">
        <v>19</v>
      </c>
      <c r="D313" s="10">
        <v>3</v>
      </c>
      <c r="E313" s="11">
        <v>54</v>
      </c>
      <c r="F313" s="11">
        <f t="shared" si="6"/>
        <v>162</v>
      </c>
    </row>
    <row r="314" spans="1:10">
      <c r="A314" s="32"/>
      <c r="B314" s="14" t="s">
        <v>86</v>
      </c>
      <c r="C314" s="14"/>
      <c r="D314" s="15"/>
      <c r="E314" s="16"/>
      <c r="F314" s="16">
        <f>SUM(F286:F313)</f>
        <v>134767.1348</v>
      </c>
    </row>
    <row r="315" spans="1:10">
      <c r="A315" s="32"/>
      <c r="B315" s="17"/>
      <c r="C315" s="17"/>
      <c r="D315" s="18"/>
      <c r="E315" s="19"/>
      <c r="F315" s="19"/>
    </row>
    <row r="316" spans="1:10">
      <c r="A316" s="32"/>
      <c r="B316" s="36" t="s">
        <v>91</v>
      </c>
      <c r="C316" s="9"/>
      <c r="D316" s="10"/>
      <c r="E316" s="11"/>
      <c r="F316" s="11"/>
    </row>
    <row r="317" spans="1:10">
      <c r="A317" s="32" t="s">
        <v>104</v>
      </c>
      <c r="B317" s="9" t="s">
        <v>59</v>
      </c>
      <c r="C317" s="9" t="s">
        <v>2</v>
      </c>
      <c r="D317" s="10">
        <v>38.83</v>
      </c>
      <c r="E317" s="11">
        <v>410</v>
      </c>
      <c r="F317" s="11">
        <f>D317*E317</f>
        <v>15920.3</v>
      </c>
    </row>
    <row r="318" spans="1:10">
      <c r="A318" s="32" t="s">
        <v>104</v>
      </c>
      <c r="B318" s="9" t="s">
        <v>315</v>
      </c>
      <c r="C318" s="9" t="s">
        <v>19</v>
      </c>
      <c r="D318" s="10">
        <v>19</v>
      </c>
      <c r="E318" s="11">
        <v>2950</v>
      </c>
      <c r="F318" s="11">
        <f t="shared" ref="F318:F341" si="7">D318*E318</f>
        <v>56050</v>
      </c>
      <c r="I318" s="12"/>
      <c r="J318" s="12"/>
    </row>
    <row r="319" spans="1:10">
      <c r="A319" s="32"/>
      <c r="B319" s="9" t="s">
        <v>99</v>
      </c>
      <c r="C319" s="9" t="s">
        <v>73</v>
      </c>
      <c r="D319" s="10"/>
      <c r="E319" s="11"/>
      <c r="F319" s="11" t="s">
        <v>73</v>
      </c>
      <c r="I319" s="12"/>
      <c r="J319" s="12"/>
    </row>
    <row r="320" spans="1:10">
      <c r="A320" s="32"/>
      <c r="B320" s="9" t="s">
        <v>100</v>
      </c>
      <c r="C320" s="9"/>
      <c r="D320" s="10"/>
      <c r="E320" s="11"/>
      <c r="F320" s="11" t="s">
        <v>73</v>
      </c>
      <c r="H320" s="12"/>
      <c r="I320" s="12"/>
      <c r="J320" s="12"/>
    </row>
    <row r="321" spans="1:10">
      <c r="A321" s="32"/>
      <c r="B321" s="9" t="s">
        <v>101</v>
      </c>
      <c r="C321" s="9"/>
      <c r="D321" s="10"/>
      <c r="E321" s="11"/>
      <c r="F321" s="11" t="s">
        <v>73</v>
      </c>
      <c r="H321" s="12"/>
      <c r="I321" s="12"/>
      <c r="J321" s="12"/>
    </row>
    <row r="322" spans="1:10">
      <c r="A322" s="32" t="s">
        <v>104</v>
      </c>
      <c r="B322" s="9" t="s">
        <v>316</v>
      </c>
      <c r="C322" s="9" t="s">
        <v>19</v>
      </c>
      <c r="D322" s="10">
        <v>1</v>
      </c>
      <c r="E322" s="11">
        <v>16500</v>
      </c>
      <c r="F322" s="11">
        <f t="shared" si="7"/>
        <v>16500</v>
      </c>
      <c r="H322" s="12"/>
      <c r="I322" s="12"/>
      <c r="J322" s="12"/>
    </row>
    <row r="323" spans="1:10">
      <c r="A323" s="32"/>
      <c r="B323" s="9" t="s">
        <v>99</v>
      </c>
      <c r="C323" s="9"/>
      <c r="D323" s="10"/>
      <c r="E323" s="11"/>
      <c r="F323" s="11" t="s">
        <v>73</v>
      </c>
      <c r="H323" s="12"/>
      <c r="I323" s="12"/>
      <c r="J323" s="12"/>
    </row>
    <row r="324" spans="1:10">
      <c r="A324" s="32"/>
      <c r="B324" s="9" t="s">
        <v>100</v>
      </c>
      <c r="C324" s="9"/>
      <c r="D324" s="10"/>
      <c r="E324" s="11"/>
      <c r="F324" s="11" t="s">
        <v>73</v>
      </c>
      <c r="H324" s="12"/>
      <c r="I324" s="12"/>
      <c r="J324" s="12"/>
    </row>
    <row r="325" spans="1:10">
      <c r="A325" s="32"/>
      <c r="B325" s="9" t="s">
        <v>101</v>
      </c>
      <c r="C325" s="9"/>
      <c r="D325" s="10"/>
      <c r="E325" s="11"/>
      <c r="F325" s="11" t="s">
        <v>73</v>
      </c>
      <c r="G325" s="12"/>
      <c r="H325" s="12"/>
    </row>
    <row r="326" spans="1:10">
      <c r="A326" s="32" t="s">
        <v>104</v>
      </c>
      <c r="B326" s="9" t="s">
        <v>317</v>
      </c>
      <c r="C326" s="9" t="s">
        <v>19</v>
      </c>
      <c r="D326" s="10">
        <v>1</v>
      </c>
      <c r="E326" s="11">
        <v>15100</v>
      </c>
      <c r="F326" s="11">
        <f t="shared" si="7"/>
        <v>15100</v>
      </c>
      <c r="G326" s="12"/>
      <c r="H326" s="12"/>
    </row>
    <row r="327" spans="1:10">
      <c r="A327" s="32"/>
      <c r="B327" s="9" t="s">
        <v>99</v>
      </c>
      <c r="C327" s="9"/>
      <c r="D327" s="10"/>
      <c r="E327" s="11"/>
      <c r="F327" s="11" t="s">
        <v>73</v>
      </c>
      <c r="G327" s="12"/>
    </row>
    <row r="328" spans="1:10">
      <c r="A328" s="32"/>
      <c r="B328" s="9" t="s">
        <v>100</v>
      </c>
      <c r="C328" s="9"/>
      <c r="D328" s="10"/>
      <c r="E328" s="11"/>
      <c r="F328" s="11" t="s">
        <v>73</v>
      </c>
      <c r="G328" s="12"/>
    </row>
    <row r="329" spans="1:10">
      <c r="A329" s="32"/>
      <c r="B329" s="9" t="s">
        <v>101</v>
      </c>
      <c r="C329" s="9"/>
      <c r="D329" s="10"/>
      <c r="E329" s="11"/>
      <c r="F329" s="11" t="s">
        <v>73</v>
      </c>
      <c r="G329" s="12"/>
    </row>
    <row r="330" spans="1:10">
      <c r="A330" s="32" t="s">
        <v>104</v>
      </c>
      <c r="B330" s="9" t="s">
        <v>318</v>
      </c>
      <c r="C330" s="9" t="s">
        <v>19</v>
      </c>
      <c r="D330" s="10">
        <v>6</v>
      </c>
      <c r="E330" s="11">
        <v>6400</v>
      </c>
      <c r="F330" s="11">
        <f t="shared" si="7"/>
        <v>38400</v>
      </c>
      <c r="G330" s="12"/>
    </row>
    <row r="331" spans="1:10">
      <c r="A331" s="32"/>
      <c r="B331" s="9" t="s">
        <v>103</v>
      </c>
      <c r="C331" s="9"/>
      <c r="D331" s="10"/>
      <c r="E331" s="11"/>
      <c r="F331" s="11" t="s">
        <v>73</v>
      </c>
      <c r="G331" s="12"/>
    </row>
    <row r="332" spans="1:10">
      <c r="A332" s="32"/>
      <c r="B332" s="9" t="s">
        <v>100</v>
      </c>
      <c r="C332" s="9"/>
      <c r="D332" s="10"/>
      <c r="E332" s="11"/>
      <c r="F332" s="11" t="s">
        <v>73</v>
      </c>
      <c r="G332" s="12"/>
    </row>
    <row r="333" spans="1:10">
      <c r="A333" s="32"/>
      <c r="B333" s="9" t="s">
        <v>102</v>
      </c>
      <c r="C333" s="9"/>
      <c r="D333" s="10"/>
      <c r="E333" s="11"/>
      <c r="F333" s="11" t="s">
        <v>73</v>
      </c>
      <c r="G333" s="12"/>
    </row>
    <row r="334" spans="1:10">
      <c r="A334" s="32" t="s">
        <v>104</v>
      </c>
      <c r="B334" s="9" t="s">
        <v>123</v>
      </c>
      <c r="C334" s="9" t="s">
        <v>15</v>
      </c>
      <c r="D334" s="10">
        <f>D336+D337+D338+D339+D340</f>
        <v>64.599999999999994</v>
      </c>
      <c r="E334" s="11">
        <v>360</v>
      </c>
      <c r="F334" s="11">
        <f t="shared" si="7"/>
        <v>23255.999999999996</v>
      </c>
      <c r="G334" s="12"/>
    </row>
    <row r="335" spans="1:10">
      <c r="A335" s="32"/>
      <c r="B335" s="9" t="s">
        <v>105</v>
      </c>
      <c r="C335" s="9"/>
      <c r="D335" s="10"/>
      <c r="E335" s="11"/>
      <c r="F335" s="11" t="s">
        <v>73</v>
      </c>
      <c r="G335" s="12"/>
    </row>
    <row r="336" spans="1:10">
      <c r="A336" s="32"/>
      <c r="B336" s="9" t="s">
        <v>319</v>
      </c>
      <c r="C336" s="9"/>
      <c r="D336" s="10">
        <v>17.100000000000001</v>
      </c>
      <c r="E336" s="11"/>
      <c r="F336" s="11" t="s">
        <v>73</v>
      </c>
    </row>
    <row r="337" spans="1:7">
      <c r="A337" s="32"/>
      <c r="B337" s="9" t="s">
        <v>320</v>
      </c>
      <c r="C337" s="9"/>
      <c r="D337" s="10">
        <v>1.3</v>
      </c>
      <c r="E337" s="11"/>
      <c r="F337" s="11" t="s">
        <v>73</v>
      </c>
    </row>
    <row r="338" spans="1:7">
      <c r="A338" s="32"/>
      <c r="B338" s="9" t="s">
        <v>321</v>
      </c>
      <c r="C338" s="9"/>
      <c r="D338" s="10">
        <v>1.2</v>
      </c>
      <c r="E338" s="11"/>
      <c r="F338" s="11" t="s">
        <v>73</v>
      </c>
    </row>
    <row r="339" spans="1:7">
      <c r="A339" s="32"/>
      <c r="B339" s="9" t="s">
        <v>322</v>
      </c>
      <c r="C339" s="9"/>
      <c r="D339" s="10">
        <v>15</v>
      </c>
      <c r="E339" s="11"/>
      <c r="F339" s="11" t="s">
        <v>73</v>
      </c>
    </row>
    <row r="340" spans="1:7">
      <c r="A340" s="32"/>
      <c r="B340" s="9" t="s">
        <v>323</v>
      </c>
      <c r="C340" s="9"/>
      <c r="D340" s="10">
        <v>30</v>
      </c>
      <c r="E340" s="11"/>
      <c r="F340" s="11" t="s">
        <v>73</v>
      </c>
    </row>
    <row r="341" spans="1:7">
      <c r="A341" s="32">
        <v>998766202</v>
      </c>
      <c r="B341" s="9" t="s">
        <v>356</v>
      </c>
      <c r="C341" s="9" t="s">
        <v>73</v>
      </c>
      <c r="D341" s="10">
        <f>F317+F318+F322+F326+F330+F334</f>
        <v>165226.29999999999</v>
      </c>
      <c r="E341" s="20">
        <v>1.0999999999999999E-2</v>
      </c>
      <c r="F341" s="11">
        <f t="shared" si="7"/>
        <v>1817.4892999999997</v>
      </c>
    </row>
    <row r="342" spans="1:7">
      <c r="A342" s="32" t="s">
        <v>104</v>
      </c>
      <c r="B342" s="9" t="s">
        <v>133</v>
      </c>
      <c r="C342" s="9" t="s">
        <v>15</v>
      </c>
      <c r="D342" s="10">
        <v>64.599999999999994</v>
      </c>
      <c r="E342" s="11">
        <v>48</v>
      </c>
      <c r="F342" s="11">
        <f t="shared" ref="F342" si="8">D342*E342</f>
        <v>3100.7999999999997</v>
      </c>
    </row>
    <row r="343" spans="1:7">
      <c r="A343" s="32"/>
      <c r="B343" s="14" t="s">
        <v>86</v>
      </c>
      <c r="C343" s="14"/>
      <c r="D343" s="15"/>
      <c r="E343" s="16"/>
      <c r="F343" s="16">
        <f>SUM(F317:F342)</f>
        <v>170144.58929999996</v>
      </c>
    </row>
    <row r="344" spans="1:7">
      <c r="A344" s="32"/>
      <c r="B344" s="9"/>
      <c r="C344" s="9"/>
      <c r="D344" s="10"/>
      <c r="E344" s="11"/>
      <c r="F344" s="11"/>
      <c r="G344" s="39"/>
    </row>
    <row r="345" spans="1:7">
      <c r="A345" s="32"/>
      <c r="B345" s="9"/>
      <c r="C345" s="9"/>
      <c r="D345" s="10"/>
      <c r="E345" s="11"/>
      <c r="F345" s="11"/>
      <c r="G345" s="39"/>
    </row>
    <row r="346" spans="1:7">
      <c r="A346" s="32"/>
      <c r="B346" s="9"/>
      <c r="C346" s="9"/>
      <c r="D346" s="10"/>
      <c r="E346" s="11"/>
      <c r="F346" s="11"/>
    </row>
    <row r="347" spans="1:7">
      <c r="A347" s="32"/>
      <c r="B347" s="9"/>
      <c r="C347" s="9"/>
      <c r="D347" s="10"/>
      <c r="E347" s="11"/>
      <c r="F347" s="11"/>
    </row>
    <row r="348" spans="1:7">
      <c r="A348" s="32"/>
      <c r="B348" s="9"/>
      <c r="C348" s="9"/>
      <c r="D348" s="10"/>
      <c r="E348" s="11"/>
      <c r="F348" s="11"/>
    </row>
    <row r="349" spans="1:7">
      <c r="A349" s="32"/>
      <c r="B349" s="9"/>
      <c r="C349" s="9"/>
      <c r="D349" s="10"/>
      <c r="E349" s="11"/>
      <c r="F349" s="11"/>
    </row>
    <row r="350" spans="1:7">
      <c r="A350" s="32" t="s">
        <v>73</v>
      </c>
      <c r="B350" s="36" t="s">
        <v>92</v>
      </c>
      <c r="C350" s="9" t="s">
        <v>73</v>
      </c>
      <c r="D350" s="10" t="s">
        <v>73</v>
      </c>
      <c r="E350" s="11" t="s">
        <v>73</v>
      </c>
      <c r="F350" s="11" t="s">
        <v>73</v>
      </c>
    </row>
    <row r="351" spans="1:7">
      <c r="A351" s="32" t="s">
        <v>324</v>
      </c>
      <c r="B351" s="9" t="s">
        <v>185</v>
      </c>
      <c r="C351" s="9" t="s">
        <v>19</v>
      </c>
      <c r="D351" s="10">
        <v>5</v>
      </c>
      <c r="E351" s="11">
        <v>685</v>
      </c>
      <c r="F351" s="11">
        <f>D351*E351</f>
        <v>3425</v>
      </c>
    </row>
    <row r="352" spans="1:7">
      <c r="A352" s="32"/>
      <c r="B352" s="9" t="s">
        <v>186</v>
      </c>
      <c r="C352" s="9"/>
      <c r="D352" s="10"/>
      <c r="E352" s="11"/>
      <c r="F352" s="11"/>
    </row>
    <row r="353" spans="1:6">
      <c r="A353" s="32"/>
      <c r="B353" s="9" t="s">
        <v>187</v>
      </c>
      <c r="C353" s="9"/>
      <c r="D353" s="10"/>
      <c r="E353" s="11"/>
      <c r="F353" s="11"/>
    </row>
    <row r="354" spans="1:6">
      <c r="A354" s="32"/>
      <c r="B354" s="9" t="s">
        <v>138</v>
      </c>
      <c r="C354" s="9"/>
      <c r="D354" s="10"/>
      <c r="E354" s="11"/>
      <c r="F354" s="11"/>
    </row>
    <row r="355" spans="1:6">
      <c r="A355" s="32" t="s">
        <v>324</v>
      </c>
      <c r="B355" s="9" t="s">
        <v>325</v>
      </c>
      <c r="C355" s="9" t="s">
        <v>15</v>
      </c>
      <c r="D355" s="10">
        <v>4</v>
      </c>
      <c r="E355" s="11">
        <v>1620</v>
      </c>
      <c r="F355" s="11">
        <f>D355*E355</f>
        <v>6480</v>
      </c>
    </row>
    <row r="356" spans="1:6">
      <c r="A356" s="32" t="s">
        <v>324</v>
      </c>
      <c r="B356" s="9" t="s">
        <v>326</v>
      </c>
      <c r="C356" s="9" t="s">
        <v>19</v>
      </c>
      <c r="D356" s="10">
        <v>4</v>
      </c>
      <c r="E356" s="11">
        <v>320</v>
      </c>
      <c r="F356" s="11">
        <f t="shared" ref="F356:F357" si="9">D356*E356</f>
        <v>1280</v>
      </c>
    </row>
    <row r="357" spans="1:6">
      <c r="A357" s="32" t="s">
        <v>324</v>
      </c>
      <c r="B357" s="9" t="s">
        <v>327</v>
      </c>
      <c r="C357" s="9" t="s">
        <v>2</v>
      </c>
      <c r="D357" s="10">
        <v>6</v>
      </c>
      <c r="E357" s="11">
        <v>65</v>
      </c>
      <c r="F357" s="11">
        <f t="shared" si="9"/>
        <v>390</v>
      </c>
    </row>
    <row r="358" spans="1:6">
      <c r="A358" s="32">
        <v>998767202</v>
      </c>
      <c r="B358" s="9" t="s">
        <v>96</v>
      </c>
      <c r="C358" s="9"/>
      <c r="D358" s="10">
        <f>F355+F356+F357</f>
        <v>8150</v>
      </c>
      <c r="E358" s="20">
        <v>1.7999999999999999E-2</v>
      </c>
      <c r="F358" s="11">
        <f>D358*E358</f>
        <v>146.69999999999999</v>
      </c>
    </row>
    <row r="359" spans="1:6">
      <c r="A359" s="32"/>
      <c r="B359" s="14" t="s">
        <v>86</v>
      </c>
      <c r="C359" s="14"/>
      <c r="D359" s="15"/>
      <c r="E359" s="16"/>
      <c r="F359" s="16">
        <f>SUM(F351:F358)</f>
        <v>11721.7</v>
      </c>
    </row>
    <row r="360" spans="1:6">
      <c r="A360" s="32"/>
      <c r="B360" s="9"/>
      <c r="C360" s="9"/>
      <c r="D360" s="10"/>
      <c r="E360" s="11"/>
      <c r="F360" s="11"/>
    </row>
    <row r="361" spans="1:6">
      <c r="A361" s="32" t="s">
        <v>73</v>
      </c>
      <c r="B361" s="36" t="s">
        <v>93</v>
      </c>
      <c r="C361" s="9"/>
      <c r="D361" s="10"/>
      <c r="E361" s="11"/>
      <c r="F361" s="11"/>
    </row>
    <row r="362" spans="1:6">
      <c r="A362" s="32" t="s">
        <v>159</v>
      </c>
      <c r="B362" s="9" t="s">
        <v>328</v>
      </c>
      <c r="C362" s="9" t="s">
        <v>2</v>
      </c>
      <c r="D362" s="10">
        <v>4</v>
      </c>
      <c r="E362" s="11">
        <v>281</v>
      </c>
      <c r="F362" s="11">
        <f>D362*E362</f>
        <v>1124</v>
      </c>
    </row>
    <row r="363" spans="1:6">
      <c r="A363" s="32" t="s">
        <v>329</v>
      </c>
      <c r="B363" s="9" t="s">
        <v>330</v>
      </c>
      <c r="C363" s="9"/>
      <c r="D363" s="10"/>
      <c r="E363" s="11"/>
      <c r="F363" s="11"/>
    </row>
    <row r="364" spans="1:6">
      <c r="A364" s="32"/>
      <c r="B364" s="9"/>
      <c r="C364" s="9"/>
      <c r="D364" s="10"/>
      <c r="E364" s="11"/>
      <c r="F364" s="11"/>
    </row>
    <row r="365" spans="1:6">
      <c r="A365" s="32" t="s">
        <v>73</v>
      </c>
      <c r="B365" s="36" t="s">
        <v>94</v>
      </c>
      <c r="C365" s="9"/>
      <c r="D365" s="10"/>
      <c r="E365" s="11"/>
      <c r="F365" s="11"/>
    </row>
    <row r="366" spans="1:6">
      <c r="A366" s="32">
        <v>784455921</v>
      </c>
      <c r="B366" s="9" t="s">
        <v>60</v>
      </c>
      <c r="C366" s="9" t="s">
        <v>2</v>
      </c>
      <c r="D366" s="10">
        <f>D367+D368</f>
        <v>216.38</v>
      </c>
      <c r="E366" s="11">
        <v>26.2</v>
      </c>
      <c r="F366" s="11">
        <f>D366*E366</f>
        <v>5669.1559999999999</v>
      </c>
    </row>
    <row r="367" spans="1:6">
      <c r="A367" s="32" t="s">
        <v>331</v>
      </c>
      <c r="B367" s="9" t="s">
        <v>332</v>
      </c>
      <c r="C367" s="9"/>
      <c r="D367" s="10">
        <v>99.465000000000003</v>
      </c>
      <c r="E367" s="11"/>
      <c r="F367" s="11"/>
    </row>
    <row r="368" spans="1:6">
      <c r="A368" s="32" t="s">
        <v>333</v>
      </c>
      <c r="B368" s="9" t="s">
        <v>334</v>
      </c>
      <c r="C368" s="9"/>
      <c r="D368" s="10">
        <v>116.91500000000001</v>
      </c>
      <c r="E368" s="11"/>
      <c r="F368" s="11"/>
    </row>
    <row r="369" spans="1:6">
      <c r="A369" s="32">
        <v>784455923</v>
      </c>
      <c r="B369" s="9" t="s">
        <v>335</v>
      </c>
      <c r="C369" s="9" t="s">
        <v>2</v>
      </c>
      <c r="D369" s="10">
        <f>D370+D371+D372</f>
        <v>90.710000000000008</v>
      </c>
      <c r="E369" s="11">
        <v>27</v>
      </c>
      <c r="F369" s="11">
        <f>D369*E369</f>
        <v>2449.17</v>
      </c>
    </row>
    <row r="370" spans="1:6">
      <c r="A370" s="32"/>
      <c r="B370" s="9" t="s">
        <v>336</v>
      </c>
      <c r="C370" s="9"/>
      <c r="D370" s="10">
        <v>130.46</v>
      </c>
      <c r="E370" s="11"/>
      <c r="F370" s="11"/>
    </row>
    <row r="371" spans="1:6">
      <c r="A371" s="32"/>
      <c r="B371" s="9" t="s">
        <v>225</v>
      </c>
      <c r="C371" s="9"/>
      <c r="D371" s="10">
        <v>-63.75</v>
      </c>
      <c r="E371" s="11"/>
      <c r="F371" s="11"/>
    </row>
    <row r="372" spans="1:6">
      <c r="A372" s="32" t="s">
        <v>337</v>
      </c>
      <c r="B372" s="9" t="s">
        <v>338</v>
      </c>
      <c r="C372" s="9"/>
      <c r="D372" s="10">
        <v>24</v>
      </c>
      <c r="E372" s="11"/>
      <c r="F372" s="11"/>
    </row>
    <row r="373" spans="1:6">
      <c r="A373" s="32"/>
      <c r="B373" s="14" t="s">
        <v>86</v>
      </c>
      <c r="C373" s="14"/>
      <c r="D373" s="15"/>
      <c r="E373" s="16"/>
      <c r="F373" s="16">
        <f>F366+F369</f>
        <v>8118.326</v>
      </c>
    </row>
    <row r="374" spans="1:6">
      <c r="A374" s="32"/>
      <c r="B374" s="9"/>
      <c r="C374" s="9"/>
      <c r="D374" s="10"/>
      <c r="E374" s="11"/>
      <c r="F374" s="11"/>
    </row>
    <row r="375" spans="1:6">
      <c r="A375" s="32"/>
      <c r="B375" s="9"/>
      <c r="C375" s="9"/>
      <c r="D375" s="10"/>
      <c r="E375" s="11"/>
      <c r="F375" s="11"/>
    </row>
    <row r="376" spans="1:6">
      <c r="A376" s="32"/>
      <c r="B376" s="9"/>
      <c r="C376" s="9"/>
      <c r="D376" s="10"/>
      <c r="E376" s="11"/>
      <c r="F376" s="11"/>
    </row>
    <row r="377" spans="1:6">
      <c r="A377" s="32"/>
      <c r="B377" s="9"/>
      <c r="C377" s="9"/>
      <c r="D377" s="10"/>
      <c r="E377" s="11"/>
      <c r="F377" s="11"/>
    </row>
    <row r="378" spans="1:6">
      <c r="A378" s="32" t="s">
        <v>73</v>
      </c>
      <c r="B378" s="36" t="s">
        <v>95</v>
      </c>
      <c r="C378" s="9"/>
      <c r="D378" s="10"/>
      <c r="E378" s="11"/>
      <c r="F378" s="11"/>
    </row>
    <row r="379" spans="1:6">
      <c r="A379" s="32" t="s">
        <v>350</v>
      </c>
      <c r="B379" s="9" t="s">
        <v>183</v>
      </c>
      <c r="C379" s="9" t="s">
        <v>19</v>
      </c>
      <c r="D379" s="10">
        <v>1</v>
      </c>
      <c r="E379" s="11">
        <v>50000</v>
      </c>
      <c r="F379" s="11">
        <f>D379*E379</f>
        <v>50000</v>
      </c>
    </row>
    <row r="380" spans="1:6">
      <c r="A380" s="32"/>
      <c r="B380" s="9" t="s">
        <v>184</v>
      </c>
      <c r="C380" s="9"/>
      <c r="D380" s="10"/>
      <c r="E380" s="11"/>
      <c r="F380" s="11"/>
    </row>
    <row r="381" spans="1:6">
      <c r="A381" s="32"/>
      <c r="B381" s="9" t="s">
        <v>198</v>
      </c>
      <c r="C381" s="9"/>
      <c r="D381" s="10"/>
      <c r="E381" s="11"/>
      <c r="F381" s="11"/>
    </row>
    <row r="382" spans="1:6">
      <c r="A382" s="50"/>
      <c r="B382" s="17" t="s">
        <v>73</v>
      </c>
      <c r="C382" s="33"/>
      <c r="D382" s="34"/>
    </row>
    <row r="383" spans="1:6">
      <c r="A383" s="50"/>
      <c r="B383" s="33"/>
    </row>
    <row r="384" spans="1:6">
      <c r="A384" s="50"/>
      <c r="B384" s="45" t="s">
        <v>160</v>
      </c>
      <c r="C384" s="46"/>
      <c r="D384" s="47"/>
      <c r="E384" s="48"/>
      <c r="F384" s="49"/>
    </row>
    <row r="385" spans="1:6">
      <c r="A385" s="50"/>
      <c r="B385" s="13" t="s">
        <v>357</v>
      </c>
      <c r="C385" s="13"/>
      <c r="D385" s="22"/>
    </row>
    <row r="386" spans="1:6">
      <c r="A386" s="32"/>
      <c r="B386" s="9" t="s">
        <v>162</v>
      </c>
      <c r="C386" s="9" t="s">
        <v>339</v>
      </c>
      <c r="D386" s="10">
        <v>1</v>
      </c>
      <c r="E386" s="11">
        <v>30000</v>
      </c>
      <c r="F386" s="11">
        <f>D386*E386</f>
        <v>30000</v>
      </c>
    </row>
    <row r="387" spans="1:6">
      <c r="A387" s="32"/>
      <c r="B387" s="9" t="s">
        <v>161</v>
      </c>
      <c r="C387" s="9"/>
      <c r="D387" s="10"/>
      <c r="E387" s="11"/>
      <c r="F387" s="11"/>
    </row>
    <row r="388" spans="1:6">
      <c r="A388" s="32"/>
      <c r="B388" s="9" t="s">
        <v>345</v>
      </c>
      <c r="C388" s="9"/>
      <c r="D388" s="10"/>
      <c r="E388" s="11"/>
      <c r="F388" s="11"/>
    </row>
    <row r="389" spans="1:6">
      <c r="A389" s="32"/>
      <c r="B389" s="9" t="s">
        <v>163</v>
      </c>
      <c r="C389" s="9"/>
      <c r="D389" s="10"/>
      <c r="E389" s="11"/>
      <c r="F389" s="11"/>
    </row>
    <row r="390" spans="1:6">
      <c r="A390" s="32"/>
      <c r="B390" s="9" t="s">
        <v>346</v>
      </c>
      <c r="C390" s="9"/>
      <c r="D390" s="10"/>
      <c r="E390" s="11"/>
      <c r="F390" s="11"/>
    </row>
    <row r="391" spans="1:6">
      <c r="A391" s="32"/>
      <c r="B391" s="9" t="s">
        <v>164</v>
      </c>
      <c r="C391" s="9"/>
      <c r="D391" s="10"/>
      <c r="E391" s="11"/>
      <c r="F391" s="11"/>
    </row>
    <row r="392" spans="1:6">
      <c r="A392" s="32"/>
      <c r="B392" s="9"/>
      <c r="C392" s="9"/>
      <c r="D392" s="10"/>
      <c r="E392" s="11"/>
      <c r="F392" s="11"/>
    </row>
    <row r="393" spans="1:6">
      <c r="A393" s="32"/>
      <c r="B393" s="13" t="s">
        <v>348</v>
      </c>
      <c r="C393" s="9" t="s">
        <v>339</v>
      </c>
      <c r="D393" s="10">
        <v>1</v>
      </c>
      <c r="E393" s="11">
        <v>0</v>
      </c>
      <c r="F393" s="11">
        <f>D393*E393</f>
        <v>0</v>
      </c>
    </row>
    <row r="394" spans="1:6">
      <c r="A394" s="32"/>
      <c r="B394" s="13"/>
      <c r="C394" s="9"/>
      <c r="D394" s="10"/>
      <c r="E394" s="11"/>
      <c r="F394" s="11"/>
    </row>
    <row r="395" spans="1:6">
      <c r="A395" s="32"/>
      <c r="B395" s="13" t="s">
        <v>349</v>
      </c>
      <c r="C395" s="9" t="s">
        <v>339</v>
      </c>
      <c r="D395" s="10">
        <v>1</v>
      </c>
      <c r="E395" s="11">
        <v>5000</v>
      </c>
      <c r="F395" s="11">
        <f>D395*E395</f>
        <v>5000</v>
      </c>
    </row>
    <row r="396" spans="1:6">
      <c r="A396" s="32"/>
      <c r="B396" s="9" t="s">
        <v>347</v>
      </c>
      <c r="C396" s="9"/>
      <c r="D396" s="10"/>
      <c r="E396" s="11"/>
      <c r="F396" s="11"/>
    </row>
    <row r="397" spans="1:6">
      <c r="A397" s="32"/>
      <c r="B397" s="9" t="s">
        <v>165</v>
      </c>
      <c r="C397" s="9"/>
      <c r="D397" s="10"/>
      <c r="E397" s="11"/>
      <c r="F397" s="11"/>
    </row>
    <row r="398" spans="1:6">
      <c r="A398" s="32"/>
      <c r="B398" s="9" t="s">
        <v>166</v>
      </c>
      <c r="C398" s="9"/>
      <c r="D398" s="10"/>
      <c r="E398" s="11"/>
      <c r="F398" s="11"/>
    </row>
    <row r="399" spans="1:6">
      <c r="A399" s="32"/>
      <c r="B399" s="14" t="s">
        <v>86</v>
      </c>
      <c r="C399" s="14"/>
      <c r="D399" s="15"/>
      <c r="E399" s="16"/>
      <c r="F399" s="16">
        <f>SUM(F386:F398)</f>
        <v>35000</v>
      </c>
    </row>
    <row r="400" spans="1:6">
      <c r="A400" s="32"/>
      <c r="B400" s="9"/>
      <c r="C400" s="9"/>
      <c r="D400" s="10"/>
      <c r="E400" s="11"/>
      <c r="F400" s="11"/>
    </row>
    <row r="401" spans="1:6">
      <c r="A401" s="32"/>
      <c r="B401" s="40" t="s">
        <v>167</v>
      </c>
      <c r="C401" s="41"/>
      <c r="D401" s="42"/>
      <c r="E401" s="43"/>
      <c r="F401" s="44"/>
    </row>
    <row r="402" spans="1:6">
      <c r="A402" s="32"/>
      <c r="B402" s="92" t="s">
        <v>375</v>
      </c>
      <c r="C402" s="81" t="s">
        <v>339</v>
      </c>
      <c r="D402" s="90">
        <v>1</v>
      </c>
      <c r="E402" s="91">
        <v>0</v>
      </c>
      <c r="F402" s="91">
        <f>D402*E402</f>
        <v>0</v>
      </c>
    </row>
    <row r="403" spans="1:6">
      <c r="A403" s="32"/>
      <c r="B403" s="92"/>
      <c r="C403" s="81"/>
      <c r="D403" s="90"/>
      <c r="E403" s="91"/>
      <c r="F403" s="91"/>
    </row>
    <row r="404" spans="1:6">
      <c r="A404" s="32"/>
      <c r="B404" s="13" t="s">
        <v>168</v>
      </c>
      <c r="C404" s="9" t="s">
        <v>339</v>
      </c>
      <c r="D404" s="10">
        <v>1</v>
      </c>
      <c r="E404" s="11">
        <v>2000</v>
      </c>
      <c r="F404" s="11">
        <f>D404*E404</f>
        <v>2000</v>
      </c>
    </row>
    <row r="405" spans="1:6">
      <c r="A405" s="32"/>
      <c r="B405" s="9" t="s">
        <v>169</v>
      </c>
      <c r="C405" s="9"/>
      <c r="D405" s="10"/>
      <c r="E405" s="11"/>
      <c r="F405" s="11"/>
    </row>
    <row r="406" spans="1:6">
      <c r="A406" s="32"/>
      <c r="B406" s="9" t="s">
        <v>170</v>
      </c>
      <c r="C406" s="9"/>
      <c r="D406" s="10"/>
      <c r="E406" s="11"/>
      <c r="F406" s="11"/>
    </row>
    <row r="407" spans="1:6">
      <c r="A407" s="32"/>
      <c r="B407" s="9" t="s">
        <v>171</v>
      </c>
      <c r="C407" s="9"/>
      <c r="D407" s="10"/>
      <c r="E407" s="11"/>
      <c r="F407" s="11"/>
    </row>
    <row r="408" spans="1:6">
      <c r="A408" s="32"/>
      <c r="B408" s="9" t="s">
        <v>172</v>
      </c>
      <c r="C408" s="9"/>
      <c r="D408" s="10"/>
      <c r="E408" s="11"/>
      <c r="F408" s="11"/>
    </row>
    <row r="409" spans="1:6">
      <c r="A409" s="32"/>
      <c r="B409" s="9"/>
      <c r="C409" s="9"/>
      <c r="D409" s="10"/>
      <c r="E409" s="11"/>
      <c r="F409" s="11"/>
    </row>
    <row r="410" spans="1:6">
      <c r="A410" s="32"/>
      <c r="B410" s="13" t="s">
        <v>173</v>
      </c>
      <c r="C410" s="9" t="s">
        <v>339</v>
      </c>
      <c r="D410" s="10">
        <v>1</v>
      </c>
      <c r="E410" s="11">
        <v>1000</v>
      </c>
      <c r="F410" s="11">
        <f>D410*E410</f>
        <v>1000</v>
      </c>
    </row>
    <row r="411" spans="1:6">
      <c r="A411" s="32"/>
      <c r="B411" s="9" t="s">
        <v>174</v>
      </c>
      <c r="C411" s="9"/>
      <c r="D411" s="10"/>
      <c r="E411" s="11"/>
      <c r="F411" s="11"/>
    </row>
    <row r="412" spans="1:6">
      <c r="A412" s="32"/>
      <c r="B412" s="9" t="s">
        <v>175</v>
      </c>
      <c r="C412" s="9"/>
      <c r="D412" s="10"/>
      <c r="E412" s="11"/>
      <c r="F412" s="11"/>
    </row>
    <row r="413" spans="1:6">
      <c r="A413" s="32"/>
      <c r="B413" s="9" t="s">
        <v>176</v>
      </c>
      <c r="C413" s="9"/>
      <c r="D413" s="10"/>
      <c r="E413" s="11"/>
      <c r="F413" s="11"/>
    </row>
    <row r="414" spans="1:6">
      <c r="A414" s="32"/>
      <c r="B414" s="9" t="s">
        <v>177</v>
      </c>
      <c r="C414" s="9"/>
      <c r="D414" s="10"/>
      <c r="E414" s="11"/>
      <c r="F414" s="11"/>
    </row>
    <row r="415" spans="1:6">
      <c r="A415" s="32"/>
      <c r="B415" s="9"/>
      <c r="C415" s="9"/>
      <c r="D415" s="10"/>
      <c r="E415" s="11"/>
      <c r="F415" s="11"/>
    </row>
    <row r="416" spans="1:6">
      <c r="A416" s="32"/>
      <c r="B416" s="13" t="s">
        <v>178</v>
      </c>
      <c r="C416" s="9" t="s">
        <v>339</v>
      </c>
      <c r="D416" s="10">
        <v>1</v>
      </c>
      <c r="E416" s="11">
        <v>1500</v>
      </c>
      <c r="F416" s="11">
        <f>D416*E416</f>
        <v>1500</v>
      </c>
    </row>
    <row r="417" spans="1:6">
      <c r="A417" s="32"/>
      <c r="B417" s="9" t="s">
        <v>179</v>
      </c>
      <c r="C417" s="9"/>
      <c r="D417" s="10"/>
      <c r="E417" s="11"/>
      <c r="F417" s="11"/>
    </row>
    <row r="418" spans="1:6">
      <c r="A418" s="32"/>
      <c r="B418" s="9" t="s">
        <v>180</v>
      </c>
      <c r="C418" s="9"/>
      <c r="D418" s="10"/>
      <c r="E418" s="11"/>
      <c r="F418" s="11"/>
    </row>
    <row r="419" spans="1:6">
      <c r="A419" s="32"/>
      <c r="B419" s="9" t="s">
        <v>181</v>
      </c>
      <c r="C419" s="9"/>
      <c r="D419" s="10"/>
      <c r="E419" s="11"/>
      <c r="F419" s="11"/>
    </row>
    <row r="420" spans="1:6">
      <c r="A420" s="32"/>
      <c r="B420" s="9" t="s">
        <v>182</v>
      </c>
      <c r="C420" s="9"/>
      <c r="D420" s="10"/>
      <c r="E420" s="11"/>
      <c r="F420" s="11"/>
    </row>
    <row r="421" spans="1:6">
      <c r="A421" s="32"/>
      <c r="B421" s="9"/>
      <c r="C421" s="9"/>
      <c r="D421" s="10"/>
      <c r="E421" s="11"/>
      <c r="F421" s="11"/>
    </row>
    <row r="422" spans="1:6">
      <c r="A422" s="32"/>
      <c r="B422" s="13" t="s">
        <v>373</v>
      </c>
      <c r="C422" s="9" t="s">
        <v>339</v>
      </c>
      <c r="D422" s="10">
        <v>1</v>
      </c>
      <c r="E422" s="11">
        <v>20000</v>
      </c>
      <c r="F422" s="11">
        <f>D422*E422</f>
        <v>20000</v>
      </c>
    </row>
    <row r="423" spans="1:6">
      <c r="A423" s="50"/>
      <c r="B423" s="14" t="s">
        <v>86</v>
      </c>
      <c r="C423" s="14"/>
      <c r="D423" s="15"/>
      <c r="E423" s="16"/>
      <c r="F423" s="16">
        <f>F402+F404+F410+F416+F422</f>
        <v>24500</v>
      </c>
    </row>
    <row r="424" spans="1:6">
      <c r="A424" s="50"/>
      <c r="B424" s="33"/>
      <c r="C424" s="33"/>
      <c r="D424" s="34"/>
      <c r="E424" s="38"/>
      <c r="F424" s="3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FN</cp:lastModifiedBy>
  <cp:lastPrinted>2017-07-27T19:03:38Z</cp:lastPrinted>
  <dcterms:created xsi:type="dcterms:W3CDTF">2016-04-06T12:33:06Z</dcterms:created>
  <dcterms:modified xsi:type="dcterms:W3CDTF">2017-07-27T19:21:21Z</dcterms:modified>
</cp:coreProperties>
</file>