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tav_d1 - D1 - Stavební část" sheetId="2" r:id="rId2"/>
    <sheet name="zt_D1 - ZTI" sheetId="3" r:id="rId3"/>
    <sheet name="el_d1 - D1 - Silnoproud" sheetId="4" r:id="rId4"/>
    <sheet name="slp_d1 - Slaboproud" sheetId="5" r:id="rId5"/>
    <sheet name="vzd_d1 - D1 - Vzduchotech..." sheetId="6" r:id="rId6"/>
    <sheet name="stav_d2 - D2 - Stavební p..." sheetId="7" r:id="rId7"/>
    <sheet name="zt_D2 - ZTI" sheetId="8" r:id="rId8"/>
    <sheet name="el_d2 - D2 - Silnoproud" sheetId="9" r:id="rId9"/>
    <sheet name="vzd_d2 - D2 - Vzduchotech..." sheetId="10" r:id="rId10"/>
    <sheet name="stav_d3 - D3 - Stavební část" sheetId="11" r:id="rId11"/>
    <sheet name="D3 - Silnoproud" sheetId="12" r:id="rId12"/>
    <sheet name="zt_D3 - ZTI" sheetId="13" r:id="rId13"/>
    <sheet name="plot - Živý plot" sheetId="14" r:id="rId14"/>
    <sheet name="vrn - Vedlejší a ostatní ..." sheetId="15" r:id="rId15"/>
    <sheet name="Pokyny pro vyplnění" sheetId="16" r:id="rId16"/>
  </sheets>
  <definedNames>
    <definedName name="_xlnm.Print_Area" localSheetId="0">'Rekapitulace stavby'!$D$4:$AO$33,'Rekapitulace stavby'!$C$39:$AQ$69</definedName>
    <definedName name="_xlnm.Print_Titles" localSheetId="0">'Rekapitulace stavby'!$49:$49</definedName>
    <definedName name="_xlnm._FilterDatabase" localSheetId="1" hidden="1">'stav_d1 - D1 - Stavební část'!$C$99:$K$386</definedName>
    <definedName name="_xlnm.Print_Area" localSheetId="1">'stav_d1 - D1 - Stavební část'!$C$4:$J$38,'stav_d1 - D1 - Stavební část'!$C$44:$J$79,'stav_d1 - D1 - Stavební část'!$C$85:$K$386</definedName>
    <definedName name="_xlnm.Print_Titles" localSheetId="1">'stav_d1 - D1 - Stavební část'!$99:$99</definedName>
    <definedName name="_xlnm._FilterDatabase" localSheetId="2" hidden="1">'zt_D1 - ZTI'!$C$86:$K$170</definedName>
    <definedName name="_xlnm.Print_Area" localSheetId="2">'zt_D1 - ZTI'!$C$4:$J$38,'zt_D1 - ZTI'!$C$44:$J$66,'zt_D1 - ZTI'!$C$72:$K$170</definedName>
    <definedName name="_xlnm.Print_Titles" localSheetId="2">'zt_D1 - ZTI'!$86:$86</definedName>
    <definedName name="_xlnm._FilterDatabase" localSheetId="3" hidden="1">'el_d1 - D1 - Silnoproud'!$C$90:$K$202</definedName>
    <definedName name="_xlnm.Print_Area" localSheetId="3">'el_d1 - D1 - Silnoproud'!$C$4:$J$38,'el_d1 - D1 - Silnoproud'!$C$44:$J$70,'el_d1 - D1 - Silnoproud'!$C$76:$K$202</definedName>
    <definedName name="_xlnm.Print_Titles" localSheetId="3">'el_d1 - D1 - Silnoproud'!$90:$90</definedName>
    <definedName name="_xlnm._FilterDatabase" localSheetId="4" hidden="1">'slp_d1 - Slaboproud'!$C$83:$K$118</definedName>
    <definedName name="_xlnm.Print_Area" localSheetId="4">'slp_d1 - Slaboproud'!$C$4:$J$38,'slp_d1 - Slaboproud'!$C$44:$J$63,'slp_d1 - Slaboproud'!$C$69:$K$118</definedName>
    <definedName name="_xlnm.Print_Titles" localSheetId="4">'slp_d1 - Slaboproud'!$83:$83</definedName>
    <definedName name="_xlnm._FilterDatabase" localSheetId="5" hidden="1">'vzd_d1 - D1 - Vzduchotech...'!$C$83:$K$111</definedName>
    <definedName name="_xlnm.Print_Area" localSheetId="5">'vzd_d1 - D1 - Vzduchotech...'!$C$4:$J$38,'vzd_d1 - D1 - Vzduchotech...'!$C$44:$J$63,'vzd_d1 - D1 - Vzduchotech...'!$C$69:$K$111</definedName>
    <definedName name="_xlnm.Print_Titles" localSheetId="5">'vzd_d1 - D1 - Vzduchotech...'!$83:$83</definedName>
    <definedName name="_xlnm._FilterDatabase" localSheetId="6" hidden="1">'stav_d2 - D2 - Stavební p...'!$C$102:$K$447</definedName>
    <definedName name="_xlnm.Print_Area" localSheetId="6">'stav_d2 - D2 - Stavební p...'!$C$4:$J$38,'stav_d2 - D2 - Stavební p...'!$C$44:$J$82,'stav_d2 - D2 - Stavební p...'!$C$88:$K$447</definedName>
    <definedName name="_xlnm.Print_Titles" localSheetId="6">'stav_d2 - D2 - Stavební p...'!$102:$102</definedName>
    <definedName name="_xlnm._FilterDatabase" localSheetId="7" hidden="1">'zt_D2 - ZTI'!$C$86:$K$212</definedName>
    <definedName name="_xlnm.Print_Area" localSheetId="7">'zt_D2 - ZTI'!$C$4:$J$38,'zt_D2 - ZTI'!$C$44:$J$66,'zt_D2 - ZTI'!$C$72:$K$212</definedName>
    <definedName name="_xlnm.Print_Titles" localSheetId="7">'zt_D2 - ZTI'!$86:$86</definedName>
    <definedName name="_xlnm._FilterDatabase" localSheetId="8" hidden="1">'el_d2 - D2 - Silnoproud'!$C$90:$K$216</definedName>
    <definedName name="_xlnm.Print_Area" localSheetId="8">'el_d2 - D2 - Silnoproud'!$C$4:$J$38,'el_d2 - D2 - Silnoproud'!$C$44:$J$70,'el_d2 - D2 - Silnoproud'!$C$76:$K$216</definedName>
    <definedName name="_xlnm.Print_Titles" localSheetId="8">'el_d2 - D2 - Silnoproud'!$90:$90</definedName>
    <definedName name="_xlnm._FilterDatabase" localSheetId="9" hidden="1">'vzd_d2 - D2 - Vzduchotech...'!$C$87:$K$173</definedName>
    <definedName name="_xlnm.Print_Area" localSheetId="9">'vzd_d2 - D2 - Vzduchotech...'!$C$4:$J$38,'vzd_d2 - D2 - Vzduchotech...'!$C$44:$J$67,'vzd_d2 - D2 - Vzduchotech...'!$C$73:$K$173</definedName>
    <definedName name="_xlnm.Print_Titles" localSheetId="9">'vzd_d2 - D2 - Vzduchotech...'!$87:$87</definedName>
    <definedName name="_xlnm._FilterDatabase" localSheetId="10" hidden="1">'stav_d3 - D3 - Stavební část'!$C$96:$K$347</definedName>
    <definedName name="_xlnm.Print_Area" localSheetId="10">'stav_d3 - D3 - Stavební část'!$C$4:$J$38,'stav_d3 - D3 - Stavební část'!$C$44:$J$76,'stav_d3 - D3 - Stavební část'!$C$82:$K$347</definedName>
    <definedName name="_xlnm.Print_Titles" localSheetId="10">'stav_d3 - D3 - Stavební část'!$96:$96</definedName>
    <definedName name="_xlnm._FilterDatabase" localSheetId="11" hidden="1">'D3 - Silnoproud'!$C$90:$K$142</definedName>
    <definedName name="_xlnm.Print_Area" localSheetId="11">'D3 - Silnoproud'!$C$4:$J$38,'D3 - Silnoproud'!$C$44:$J$70,'D3 - Silnoproud'!$C$76:$K$142</definedName>
    <definedName name="_xlnm.Print_Titles" localSheetId="11">'D3 - Silnoproud'!$90:$90</definedName>
    <definedName name="_xlnm._FilterDatabase" localSheetId="12" hidden="1">'zt_D3 - ZTI'!$C$89:$K$206</definedName>
    <definedName name="_xlnm.Print_Area" localSheetId="12">'zt_D3 - ZTI'!$C$4:$J$38,'zt_D3 - ZTI'!$C$44:$J$69,'zt_D3 - ZTI'!$C$75:$K$206</definedName>
    <definedName name="_xlnm.Print_Titles" localSheetId="12">'zt_D3 - ZTI'!$89:$89</definedName>
    <definedName name="_xlnm._FilterDatabase" localSheetId="13" hidden="1">'plot - Živý plot'!$C$78:$K$130</definedName>
    <definedName name="_xlnm.Print_Area" localSheetId="13">'plot - Živý plot'!$C$4:$J$36,'plot - Živý plot'!$C$42:$J$60,'plot - Živý plot'!$C$66:$K$130</definedName>
    <definedName name="_xlnm.Print_Titles" localSheetId="13">'plot - Živý plot'!$78:$78</definedName>
    <definedName name="_xlnm._FilterDatabase" localSheetId="14" hidden="1">'vrn - Vedlejší a ostatní ...'!$C$80:$K$94</definedName>
    <definedName name="_xlnm.Print_Area" localSheetId="14">'vrn - Vedlejší a ostatní ...'!$C$4:$J$36,'vrn - Vedlejší a ostatní ...'!$C$42:$J$62,'vrn - Vedlejší a ostatní ...'!$C$68:$K$94</definedName>
    <definedName name="_xlnm.Print_Titles" localSheetId="14">'vrn - Vedlejší a ostatní ...'!$80:$80</definedName>
    <definedName name="_xlnm.Print_Area" localSheetId="1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8"/>
  <c r="AX68"/>
  <c i="15" r="BI93"/>
  <c r="BH93"/>
  <c r="BG93"/>
  <c r="BF93"/>
  <c r="T93"/>
  <c r="T92"/>
  <c r="R93"/>
  <c r="R92"/>
  <c r="P93"/>
  <c r="P92"/>
  <c r="BK93"/>
  <c r="BK92"/>
  <c r="J92"/>
  <c r="J93"/>
  <c r="BE93"/>
  <c r="J61"/>
  <c r="BI90"/>
  <c r="BH90"/>
  <c r="BG90"/>
  <c r="BF90"/>
  <c r="T90"/>
  <c r="T89"/>
  <c r="R90"/>
  <c r="R89"/>
  <c r="P90"/>
  <c r="P89"/>
  <c r="BK90"/>
  <c r="BK89"/>
  <c r="J89"/>
  <c r="J90"/>
  <c r="BE90"/>
  <c r="J60"/>
  <c r="BI87"/>
  <c r="BH87"/>
  <c r="BG87"/>
  <c r="BF87"/>
  <c r="T87"/>
  <c r="T86"/>
  <c r="R87"/>
  <c r="R86"/>
  <c r="P87"/>
  <c r="P86"/>
  <c r="BK87"/>
  <c r="BK86"/>
  <c r="J86"/>
  <c r="J87"/>
  <c r="BE87"/>
  <c r="J59"/>
  <c r="BI84"/>
  <c r="F34"/>
  <c i="1" r="BD68"/>
  <c i="15" r="BH84"/>
  <c r="F33"/>
  <c i="1" r="BC68"/>
  <c i="15" r="BG84"/>
  <c r="F32"/>
  <c i="1" r="BB68"/>
  <c i="15" r="BF84"/>
  <c r="J31"/>
  <c i="1" r="AW68"/>
  <c i="15" r="F31"/>
  <c i="1" r="BA68"/>
  <c i="15" r="T84"/>
  <c r="T83"/>
  <c r="T82"/>
  <c r="T81"/>
  <c r="R84"/>
  <c r="R83"/>
  <c r="R82"/>
  <c r="R81"/>
  <c r="P84"/>
  <c r="P83"/>
  <c r="P82"/>
  <c r="P81"/>
  <c i="1" r="AU68"/>
  <c i="15" r="BK84"/>
  <c r="BK83"/>
  <c r="J83"/>
  <c r="BK82"/>
  <c r="J82"/>
  <c r="BK81"/>
  <c r="J81"/>
  <c r="J56"/>
  <c r="J27"/>
  <c i="1" r="AG68"/>
  <c i="15" r="J84"/>
  <c r="BE84"/>
  <c r="J30"/>
  <c i="1" r="AV68"/>
  <c i="15" r="F30"/>
  <c i="1" r="AZ68"/>
  <c i="15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67"/>
  <c r="AX67"/>
  <c i="14" r="BI129"/>
  <c r="BH129"/>
  <c r="BG129"/>
  <c r="BF129"/>
  <c r="T129"/>
  <c r="T128"/>
  <c r="R129"/>
  <c r="R128"/>
  <c r="P129"/>
  <c r="P128"/>
  <c r="BK129"/>
  <c r="BK128"/>
  <c r="J128"/>
  <c r="J129"/>
  <c r="BE129"/>
  <c r="J5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4"/>
  <c i="1" r="BD67"/>
  <c i="14" r="BH82"/>
  <c r="F33"/>
  <c i="1" r="BC67"/>
  <c i="14" r="BG82"/>
  <c r="F32"/>
  <c i="1" r="BB67"/>
  <c i="14" r="BF82"/>
  <c r="J31"/>
  <c i="1" r="AW67"/>
  <c i="14" r="F31"/>
  <c i="1" r="BA67"/>
  <c i="14" r="T82"/>
  <c r="T81"/>
  <c r="T80"/>
  <c r="T79"/>
  <c r="R82"/>
  <c r="R81"/>
  <c r="R80"/>
  <c r="R79"/>
  <c r="P82"/>
  <c r="P81"/>
  <c r="P80"/>
  <c r="P79"/>
  <c i="1" r="AU67"/>
  <c i="14" r="BK82"/>
  <c r="BK81"/>
  <c r="J81"/>
  <c r="BK80"/>
  <c r="J80"/>
  <c r="BK79"/>
  <c r="J79"/>
  <c r="J56"/>
  <c r="J27"/>
  <c i="1" r="AG67"/>
  <c i="14" r="J82"/>
  <c r="BE82"/>
  <c r="J30"/>
  <c i="1" r="AV67"/>
  <c i="14" r="F30"/>
  <c i="1" r="AZ67"/>
  <c i="14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66"/>
  <c r="AX66"/>
  <c i="13"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T200"/>
  <c r="R201"/>
  <c r="R200"/>
  <c r="P201"/>
  <c r="P200"/>
  <c r="BK201"/>
  <c r="BK200"/>
  <c r="J200"/>
  <c r="J201"/>
  <c r="BE201"/>
  <c r="J68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T177"/>
  <c r="R178"/>
  <c r="R177"/>
  <c r="P178"/>
  <c r="P177"/>
  <c r="BK178"/>
  <c r="BK177"/>
  <c r="J177"/>
  <c r="J178"/>
  <c r="BE178"/>
  <c r="J6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6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T115"/>
  <c r="T114"/>
  <c r="R116"/>
  <c r="R115"/>
  <c r="R114"/>
  <c r="P116"/>
  <c r="P115"/>
  <c r="P114"/>
  <c r="BK116"/>
  <c r="BK115"/>
  <c r="J115"/>
  <c r="BK114"/>
  <c r="J114"/>
  <c r="J116"/>
  <c r="BE116"/>
  <c r="J65"/>
  <c r="J64"/>
  <c r="BI112"/>
  <c r="BH112"/>
  <c r="BG112"/>
  <c r="BF112"/>
  <c r="T112"/>
  <c r="T111"/>
  <c r="R112"/>
  <c r="R111"/>
  <c r="P112"/>
  <c r="P111"/>
  <c r="BK112"/>
  <c r="BK111"/>
  <c r="J111"/>
  <c r="J112"/>
  <c r="BE112"/>
  <c r="J6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F36"/>
  <c i="1" r="BD66"/>
  <c i="13" r="BH93"/>
  <c r="F35"/>
  <c i="1" r="BC66"/>
  <c i="13" r="BG93"/>
  <c r="F34"/>
  <c i="1" r="BB66"/>
  <c i="13" r="BF93"/>
  <c r="J33"/>
  <c i="1" r="AW66"/>
  <c i="13" r="F33"/>
  <c i="1" r="BA66"/>
  <c i="13" r="T93"/>
  <c r="T92"/>
  <c r="T91"/>
  <c r="T90"/>
  <c r="R93"/>
  <c r="R92"/>
  <c r="R91"/>
  <c r="R90"/>
  <c r="P93"/>
  <c r="P92"/>
  <c r="P91"/>
  <c r="P90"/>
  <c i="1" r="AU66"/>
  <c i="13" r="BK93"/>
  <c r="BK92"/>
  <c r="J92"/>
  <c r="BK91"/>
  <c r="J91"/>
  <c r="BK90"/>
  <c r="J90"/>
  <c r="J60"/>
  <c r="J29"/>
  <c i="1" r="AG66"/>
  <c i="13" r="J93"/>
  <c r="BE93"/>
  <c r="J32"/>
  <c i="1" r="AV66"/>
  <c i="13" r="F32"/>
  <c i="1" r="AZ66"/>
  <c i="13" r="J62"/>
  <c r="J61"/>
  <c r="F84"/>
  <c r="E82"/>
  <c r="F53"/>
  <c r="E51"/>
  <c r="J38"/>
  <c r="J23"/>
  <c r="E23"/>
  <c r="J86"/>
  <c r="J55"/>
  <c r="J22"/>
  <c r="J20"/>
  <c r="E20"/>
  <c r="F87"/>
  <c r="F56"/>
  <c r="J19"/>
  <c r="J17"/>
  <c r="E17"/>
  <c r="F86"/>
  <c r="F55"/>
  <c r="J16"/>
  <c r="J14"/>
  <c r="J84"/>
  <c r="J53"/>
  <c r="E7"/>
  <c r="E78"/>
  <c r="E47"/>
  <c i="1" r="AY65"/>
  <c r="AX65"/>
  <c i="12" r="BI141"/>
  <c r="BH141"/>
  <c r="BG141"/>
  <c r="BF141"/>
  <c r="T141"/>
  <c r="T140"/>
  <c r="R141"/>
  <c r="R140"/>
  <c r="P141"/>
  <c r="P140"/>
  <c r="BK141"/>
  <c r="BK140"/>
  <c r="J140"/>
  <c r="J141"/>
  <c r="BE141"/>
  <c r="J6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8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T118"/>
  <c r="R119"/>
  <c r="R118"/>
  <c r="P119"/>
  <c r="P118"/>
  <c r="BK119"/>
  <c r="BK118"/>
  <c r="J118"/>
  <c r="J119"/>
  <c r="BE119"/>
  <c r="J67"/>
  <c r="BI116"/>
  <c r="BH116"/>
  <c r="BG116"/>
  <c r="BF116"/>
  <c r="T116"/>
  <c r="T115"/>
  <c r="R116"/>
  <c r="R115"/>
  <c r="P116"/>
  <c r="P115"/>
  <c r="BK116"/>
  <c r="BK115"/>
  <c r="J115"/>
  <c r="J116"/>
  <c r="BE116"/>
  <c r="J6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T102"/>
  <c r="R103"/>
  <c r="R102"/>
  <c r="P103"/>
  <c r="P102"/>
  <c r="BK103"/>
  <c r="BK102"/>
  <c r="J102"/>
  <c r="J103"/>
  <c r="BE103"/>
  <c r="J65"/>
  <c r="BI100"/>
  <c r="BH100"/>
  <c r="BG100"/>
  <c r="BF100"/>
  <c r="T100"/>
  <c r="T99"/>
  <c r="R100"/>
  <c r="R99"/>
  <c r="P100"/>
  <c r="P99"/>
  <c r="BK100"/>
  <c r="BK99"/>
  <c r="J99"/>
  <c r="J100"/>
  <c r="BE100"/>
  <c r="J64"/>
  <c r="BI97"/>
  <c r="BH97"/>
  <c r="BG97"/>
  <c r="BF97"/>
  <c r="T97"/>
  <c r="T96"/>
  <c r="R97"/>
  <c r="R96"/>
  <c r="P97"/>
  <c r="P96"/>
  <c r="BK97"/>
  <c r="BK96"/>
  <c r="J96"/>
  <c r="J97"/>
  <c r="BE97"/>
  <c r="J63"/>
  <c r="BI94"/>
  <c r="F36"/>
  <c i="1" r="BD65"/>
  <c i="12" r="BH94"/>
  <c r="F35"/>
  <c i="1" r="BC65"/>
  <c i="12" r="BG94"/>
  <c r="F34"/>
  <c i="1" r="BB65"/>
  <c i="12" r="BF94"/>
  <c r="J33"/>
  <c i="1" r="AW65"/>
  <c i="12" r="F33"/>
  <c i="1" r="BA65"/>
  <c i="12" r="T94"/>
  <c r="T93"/>
  <c r="T92"/>
  <c r="T91"/>
  <c r="R94"/>
  <c r="R93"/>
  <c r="R92"/>
  <c r="R91"/>
  <c r="P94"/>
  <c r="P93"/>
  <c r="P92"/>
  <c r="P91"/>
  <c i="1" r="AU65"/>
  <c i="12" r="BK94"/>
  <c r="BK93"/>
  <c r="J93"/>
  <c r="BK92"/>
  <c r="J92"/>
  <c r="BK91"/>
  <c r="J91"/>
  <c r="J60"/>
  <c r="J29"/>
  <c i="1" r="AG65"/>
  <c i="12" r="J94"/>
  <c r="BE94"/>
  <c r="J32"/>
  <c i="1" r="AV65"/>
  <c i="12" r="F32"/>
  <c i="1" r="AZ65"/>
  <c i="12" r="J62"/>
  <c r="J61"/>
  <c r="F85"/>
  <c r="E83"/>
  <c r="F53"/>
  <c r="E51"/>
  <c r="J38"/>
  <c r="J23"/>
  <c r="E23"/>
  <c r="J87"/>
  <c r="J55"/>
  <c r="J22"/>
  <c r="J20"/>
  <c r="E20"/>
  <c r="F88"/>
  <c r="F56"/>
  <c r="J19"/>
  <c r="J17"/>
  <c r="E17"/>
  <c r="F87"/>
  <c r="F55"/>
  <c r="J16"/>
  <c r="J14"/>
  <c r="J85"/>
  <c r="J53"/>
  <c r="E7"/>
  <c r="E79"/>
  <c r="E47"/>
  <c i="1" r="AY64"/>
  <c r="AX64"/>
  <c i="11"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9"/>
  <c r="BH339"/>
  <c r="BG339"/>
  <c r="BF339"/>
  <c r="T339"/>
  <c r="T338"/>
  <c r="R339"/>
  <c r="R338"/>
  <c r="P339"/>
  <c r="P338"/>
  <c r="BK339"/>
  <c r="BK338"/>
  <c r="J338"/>
  <c r="J339"/>
  <c r="BE339"/>
  <c r="J75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T328"/>
  <c r="R329"/>
  <c r="R328"/>
  <c r="P329"/>
  <c r="P328"/>
  <c r="BK329"/>
  <c r="BK328"/>
  <c r="J328"/>
  <c r="J329"/>
  <c r="BE329"/>
  <c r="J74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5"/>
  <c r="BH315"/>
  <c r="BG315"/>
  <c r="BF315"/>
  <c r="T315"/>
  <c r="T314"/>
  <c r="R315"/>
  <c r="R314"/>
  <c r="P315"/>
  <c r="P314"/>
  <c r="BK315"/>
  <c r="BK314"/>
  <c r="J314"/>
  <c r="J315"/>
  <c r="BE315"/>
  <c r="J73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T292"/>
  <c r="R293"/>
  <c r="R292"/>
  <c r="P293"/>
  <c r="P292"/>
  <c r="BK293"/>
  <c r="BK292"/>
  <c r="J292"/>
  <c r="J293"/>
  <c r="BE293"/>
  <c r="J7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T281"/>
  <c r="R282"/>
  <c r="R281"/>
  <c r="P282"/>
  <c r="P281"/>
  <c r="BK282"/>
  <c r="BK281"/>
  <c r="J281"/>
  <c r="J282"/>
  <c r="BE282"/>
  <c r="J7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T265"/>
  <c r="R266"/>
  <c r="R265"/>
  <c r="P266"/>
  <c r="P265"/>
  <c r="BK266"/>
  <c r="BK265"/>
  <c r="J265"/>
  <c r="J266"/>
  <c r="BE266"/>
  <c r="J70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/>
  <c r="J242"/>
  <c r="BE242"/>
  <c r="J69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20"/>
  <c r="BH220"/>
  <c r="BG220"/>
  <c r="BF220"/>
  <c r="T220"/>
  <c r="T219"/>
  <c r="T218"/>
  <c r="R220"/>
  <c r="R219"/>
  <c r="R218"/>
  <c r="P220"/>
  <c r="P219"/>
  <c r="P218"/>
  <c r="BK220"/>
  <c r="BK219"/>
  <c r="J219"/>
  <c r="BK218"/>
  <c r="J218"/>
  <c r="J220"/>
  <c r="BE220"/>
  <c r="J68"/>
  <c r="J67"/>
  <c r="BI216"/>
  <c r="BH216"/>
  <c r="BG216"/>
  <c r="BF216"/>
  <c r="T216"/>
  <c r="T215"/>
  <c r="R216"/>
  <c r="R215"/>
  <c r="P216"/>
  <c r="P215"/>
  <c r="BK216"/>
  <c r="BK215"/>
  <c r="J215"/>
  <c r="J216"/>
  <c r="BE216"/>
  <c r="J6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T205"/>
  <c r="R206"/>
  <c r="R205"/>
  <c r="P206"/>
  <c r="P205"/>
  <c r="BK206"/>
  <c r="BK205"/>
  <c r="J205"/>
  <c r="J206"/>
  <c r="BE206"/>
  <c r="J6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64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6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F36"/>
  <c i="1" r="BD64"/>
  <c i="11" r="BH100"/>
  <c r="F35"/>
  <c i="1" r="BC64"/>
  <c i="11" r="BG100"/>
  <c r="F34"/>
  <c i="1" r="BB64"/>
  <c i="11" r="BF100"/>
  <c r="J33"/>
  <c i="1" r="AW64"/>
  <c i="11" r="F33"/>
  <c i="1" r="BA64"/>
  <c i="11" r="T100"/>
  <c r="T99"/>
  <c r="T98"/>
  <c r="T97"/>
  <c r="R100"/>
  <c r="R99"/>
  <c r="R98"/>
  <c r="R97"/>
  <c r="P100"/>
  <c r="P99"/>
  <c r="P98"/>
  <c r="P97"/>
  <c i="1" r="AU64"/>
  <c i="11" r="BK100"/>
  <c r="BK99"/>
  <c r="J99"/>
  <c r="BK98"/>
  <c r="J98"/>
  <c r="BK97"/>
  <c r="J97"/>
  <c r="J60"/>
  <c r="J29"/>
  <c i="1" r="AG64"/>
  <c i="11" r="J100"/>
  <c r="BE100"/>
  <c r="J32"/>
  <c i="1" r="AV64"/>
  <c i="11" r="F32"/>
  <c i="1" r="AZ64"/>
  <c i="11" r="J62"/>
  <c r="J61"/>
  <c r="F91"/>
  <c r="E89"/>
  <c r="F53"/>
  <c r="E51"/>
  <c r="J38"/>
  <c r="J23"/>
  <c r="E23"/>
  <c r="J93"/>
  <c r="J55"/>
  <c r="J22"/>
  <c r="J20"/>
  <c r="E20"/>
  <c r="F94"/>
  <c r="F56"/>
  <c r="J19"/>
  <c r="J17"/>
  <c r="E17"/>
  <c r="F93"/>
  <c r="F55"/>
  <c r="J16"/>
  <c r="J14"/>
  <c r="J91"/>
  <c r="J53"/>
  <c r="E7"/>
  <c r="E85"/>
  <c r="E47"/>
  <c i="1" r="AY62"/>
  <c r="AX62"/>
  <c i="10"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T157"/>
  <c r="R158"/>
  <c r="R157"/>
  <c r="P158"/>
  <c r="P157"/>
  <c r="BK158"/>
  <c r="BK157"/>
  <c r="J157"/>
  <c r="J158"/>
  <c r="BE158"/>
  <c r="J66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T138"/>
  <c r="R139"/>
  <c r="R138"/>
  <c r="P139"/>
  <c r="P138"/>
  <c r="BK139"/>
  <c r="BK138"/>
  <c r="J138"/>
  <c r="J139"/>
  <c r="BE139"/>
  <c r="J65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T119"/>
  <c r="R120"/>
  <c r="R119"/>
  <c r="P120"/>
  <c r="P119"/>
  <c r="BK120"/>
  <c r="BK119"/>
  <c r="J119"/>
  <c r="J120"/>
  <c r="BE120"/>
  <c r="J64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T109"/>
  <c r="R110"/>
  <c r="R109"/>
  <c r="P110"/>
  <c r="P109"/>
  <c r="BK110"/>
  <c r="BK109"/>
  <c r="J109"/>
  <c r="J110"/>
  <c r="BE110"/>
  <c r="J63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T99"/>
  <c r="R100"/>
  <c r="R99"/>
  <c r="P100"/>
  <c r="P99"/>
  <c r="BK100"/>
  <c r="BK99"/>
  <c r="J99"/>
  <c r="J100"/>
  <c r="BE100"/>
  <c r="J62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F36"/>
  <c i="1" r="BD62"/>
  <c i="10" r="BH90"/>
  <c r="F35"/>
  <c i="1" r="BC62"/>
  <c i="10" r="BG90"/>
  <c r="F34"/>
  <c i="1" r="BB62"/>
  <c i="10" r="BF90"/>
  <c r="J33"/>
  <c i="1" r="AW62"/>
  <c i="10" r="F33"/>
  <c i="1" r="BA62"/>
  <c i="10" r="T90"/>
  <c r="T89"/>
  <c r="T88"/>
  <c r="R90"/>
  <c r="R89"/>
  <c r="R88"/>
  <c r="P90"/>
  <c r="P89"/>
  <c r="P88"/>
  <c i="1" r="AU62"/>
  <c i="10" r="BK90"/>
  <c r="BK89"/>
  <c r="J89"/>
  <c r="BK88"/>
  <c r="J88"/>
  <c r="J60"/>
  <c r="J29"/>
  <c i="1" r="AG62"/>
  <c i="10" r="J90"/>
  <c r="BE90"/>
  <c r="J32"/>
  <c i="1" r="AV62"/>
  <c i="10" r="F32"/>
  <c i="1" r="AZ62"/>
  <c i="10" r="J61"/>
  <c r="F82"/>
  <c r="E80"/>
  <c r="F53"/>
  <c r="E51"/>
  <c r="J38"/>
  <c r="J23"/>
  <c r="E23"/>
  <c r="J84"/>
  <c r="J55"/>
  <c r="J22"/>
  <c r="J20"/>
  <c r="E20"/>
  <c r="F85"/>
  <c r="F56"/>
  <c r="J19"/>
  <c r="J17"/>
  <c r="E17"/>
  <c r="F84"/>
  <c r="F55"/>
  <c r="J16"/>
  <c r="J14"/>
  <c r="J82"/>
  <c r="J53"/>
  <c r="E7"/>
  <c r="E76"/>
  <c r="E47"/>
  <c i="1" r="AY61"/>
  <c r="AX61"/>
  <c i="9" r="BI215"/>
  <c r="BH215"/>
  <c r="BG215"/>
  <c r="BF215"/>
  <c r="T215"/>
  <c r="T214"/>
  <c r="R215"/>
  <c r="R214"/>
  <c r="P215"/>
  <c r="P214"/>
  <c r="BK215"/>
  <c r="BK214"/>
  <c r="J214"/>
  <c r="J215"/>
  <c r="BE215"/>
  <c r="J69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T201"/>
  <c r="R202"/>
  <c r="R201"/>
  <c r="P202"/>
  <c r="P201"/>
  <c r="BK202"/>
  <c r="BK201"/>
  <c r="J201"/>
  <c r="J202"/>
  <c r="BE202"/>
  <c r="J68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T176"/>
  <c r="R177"/>
  <c r="R176"/>
  <c r="P177"/>
  <c r="P176"/>
  <c r="BK177"/>
  <c r="BK176"/>
  <c r="J176"/>
  <c r="J177"/>
  <c r="BE177"/>
  <c r="J6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T169"/>
  <c r="R170"/>
  <c r="R169"/>
  <c r="P170"/>
  <c r="P169"/>
  <c r="BK170"/>
  <c r="BK169"/>
  <c r="J169"/>
  <c r="J170"/>
  <c r="BE170"/>
  <c r="J66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5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T121"/>
  <c r="R122"/>
  <c r="R121"/>
  <c r="P122"/>
  <c r="P121"/>
  <c r="BK122"/>
  <c r="BK121"/>
  <c r="J121"/>
  <c r="J122"/>
  <c r="BE122"/>
  <c r="J64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T96"/>
  <c r="R97"/>
  <c r="R96"/>
  <c r="P97"/>
  <c r="P96"/>
  <c r="BK97"/>
  <c r="BK96"/>
  <c r="J96"/>
  <c r="J97"/>
  <c r="BE97"/>
  <c r="J63"/>
  <c r="BI94"/>
  <c r="F36"/>
  <c i="1" r="BD61"/>
  <c i="9" r="BH94"/>
  <c r="F35"/>
  <c i="1" r="BC61"/>
  <c i="9" r="BG94"/>
  <c r="F34"/>
  <c i="1" r="BB61"/>
  <c i="9" r="BF94"/>
  <c r="J33"/>
  <c i="1" r="AW61"/>
  <c i="9" r="F33"/>
  <c i="1" r="BA61"/>
  <c i="9" r="T94"/>
  <c r="T93"/>
  <c r="T92"/>
  <c r="T91"/>
  <c r="R94"/>
  <c r="R93"/>
  <c r="R92"/>
  <c r="R91"/>
  <c r="P94"/>
  <c r="P93"/>
  <c r="P92"/>
  <c r="P91"/>
  <c i="1" r="AU61"/>
  <c i="9" r="BK94"/>
  <c r="BK93"/>
  <c r="J93"/>
  <c r="BK92"/>
  <c r="J92"/>
  <c r="BK91"/>
  <c r="J91"/>
  <c r="J60"/>
  <c r="J29"/>
  <c i="1" r="AG61"/>
  <c i="9" r="J94"/>
  <c r="BE94"/>
  <c r="J32"/>
  <c i="1" r="AV61"/>
  <c i="9" r="F32"/>
  <c i="1" r="AZ61"/>
  <c i="9" r="J62"/>
  <c r="J61"/>
  <c r="F85"/>
  <c r="E83"/>
  <c r="F53"/>
  <c r="E51"/>
  <c r="J38"/>
  <c r="J23"/>
  <c r="E23"/>
  <c r="J87"/>
  <c r="J55"/>
  <c r="J22"/>
  <c r="J20"/>
  <c r="E20"/>
  <c r="F88"/>
  <c r="F56"/>
  <c r="J19"/>
  <c r="J17"/>
  <c r="E17"/>
  <c r="F87"/>
  <c r="F55"/>
  <c r="J16"/>
  <c r="J14"/>
  <c r="J85"/>
  <c r="J53"/>
  <c r="E7"/>
  <c r="E79"/>
  <c r="E47"/>
  <c i="1" r="AY60"/>
  <c r="AX60"/>
  <c i="8"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65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64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63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6"/>
  <c i="1" r="BD60"/>
  <c i="8" r="BH90"/>
  <c r="F35"/>
  <c i="1" r="BC60"/>
  <c i="8" r="BG90"/>
  <c r="F34"/>
  <c i="1" r="BB60"/>
  <c i="8" r="BF90"/>
  <c r="J33"/>
  <c i="1" r="AW60"/>
  <c i="8" r="F33"/>
  <c i="1" r="BA60"/>
  <c i="8" r="T90"/>
  <c r="T89"/>
  <c r="T88"/>
  <c r="T87"/>
  <c r="R90"/>
  <c r="R89"/>
  <c r="R88"/>
  <c r="R87"/>
  <c r="P90"/>
  <c r="P89"/>
  <c r="P88"/>
  <c r="P87"/>
  <c i="1" r="AU60"/>
  <c i="8" r="BK90"/>
  <c r="BK89"/>
  <c r="J89"/>
  <c r="BK88"/>
  <c r="J88"/>
  <c r="BK87"/>
  <c r="J87"/>
  <c r="J60"/>
  <c r="J29"/>
  <c i="1" r="AG60"/>
  <c i="8" r="J90"/>
  <c r="BE90"/>
  <c r="J32"/>
  <c i="1" r="AV60"/>
  <c i="8" r="F32"/>
  <c i="1" r="AZ60"/>
  <c i="8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9"/>
  <c r="AX59"/>
  <c i="7" r="BI445"/>
  <c r="BH445"/>
  <c r="BG445"/>
  <c r="BF445"/>
  <c r="T445"/>
  <c r="T444"/>
  <c r="T443"/>
  <c r="R445"/>
  <c r="R444"/>
  <c r="R443"/>
  <c r="P445"/>
  <c r="P444"/>
  <c r="P443"/>
  <c r="BK445"/>
  <c r="BK444"/>
  <c r="J444"/>
  <c r="BK443"/>
  <c r="J443"/>
  <c r="J445"/>
  <c r="BE445"/>
  <c r="J81"/>
  <c r="J80"/>
  <c r="BI439"/>
  <c r="BH439"/>
  <c r="BG439"/>
  <c r="BF439"/>
  <c r="T439"/>
  <c r="R439"/>
  <c r="P439"/>
  <c r="BK439"/>
  <c r="J439"/>
  <c r="BE439"/>
  <c r="BI436"/>
  <c r="BH436"/>
  <c r="BG436"/>
  <c r="BF436"/>
  <c r="T436"/>
  <c r="T435"/>
  <c r="R436"/>
  <c r="R435"/>
  <c r="P436"/>
  <c r="P435"/>
  <c r="BK436"/>
  <c r="BK435"/>
  <c r="J435"/>
  <c r="J436"/>
  <c r="BE436"/>
  <c r="J79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6"/>
  <c r="BH426"/>
  <c r="BG426"/>
  <c r="BF426"/>
  <c r="T426"/>
  <c r="R426"/>
  <c r="P426"/>
  <c r="BK426"/>
  <c r="J426"/>
  <c r="BE426"/>
  <c r="BI423"/>
  <c r="BH423"/>
  <c r="BG423"/>
  <c r="BF423"/>
  <c r="T423"/>
  <c r="T422"/>
  <c r="R423"/>
  <c r="R422"/>
  <c r="P423"/>
  <c r="P422"/>
  <c r="BK423"/>
  <c r="BK422"/>
  <c r="J422"/>
  <c r="J423"/>
  <c r="BE423"/>
  <c r="J78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7"/>
  <c r="BH407"/>
  <c r="BG407"/>
  <c r="BF407"/>
  <c r="T407"/>
  <c r="R407"/>
  <c r="P407"/>
  <c r="BK407"/>
  <c r="J407"/>
  <c r="BE407"/>
  <c r="BI404"/>
  <c r="BH404"/>
  <c r="BG404"/>
  <c r="BF404"/>
  <c r="T404"/>
  <c r="R404"/>
  <c r="P404"/>
  <c r="BK404"/>
  <c r="J404"/>
  <c r="BE404"/>
  <c r="BI401"/>
  <c r="BH401"/>
  <c r="BG401"/>
  <c r="BF401"/>
  <c r="T401"/>
  <c r="T400"/>
  <c r="R401"/>
  <c r="R400"/>
  <c r="P401"/>
  <c r="P400"/>
  <c r="BK401"/>
  <c r="BK400"/>
  <c r="J400"/>
  <c r="J401"/>
  <c r="BE401"/>
  <c r="J77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7"/>
  <c r="BH387"/>
  <c r="BG387"/>
  <c r="BF387"/>
  <c r="T387"/>
  <c r="T386"/>
  <c r="R387"/>
  <c r="R386"/>
  <c r="P387"/>
  <c r="P386"/>
  <c r="BK387"/>
  <c r="BK386"/>
  <c r="J386"/>
  <c r="J387"/>
  <c r="BE387"/>
  <c r="J76"/>
  <c r="BI384"/>
  <c r="BH384"/>
  <c r="BG384"/>
  <c r="BF384"/>
  <c r="T384"/>
  <c r="R384"/>
  <c r="P384"/>
  <c r="BK384"/>
  <c r="J384"/>
  <c r="BE384"/>
  <c r="BI381"/>
  <c r="BH381"/>
  <c r="BG381"/>
  <c r="BF381"/>
  <c r="T381"/>
  <c r="R381"/>
  <c r="P381"/>
  <c r="BK381"/>
  <c r="J381"/>
  <c r="BE381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8"/>
  <c r="BH348"/>
  <c r="BG348"/>
  <c r="BF348"/>
  <c r="T348"/>
  <c r="T347"/>
  <c r="R348"/>
  <c r="R347"/>
  <c r="P348"/>
  <c r="P347"/>
  <c r="BK348"/>
  <c r="BK347"/>
  <c r="J347"/>
  <c r="J348"/>
  <c r="BE348"/>
  <c r="J75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T325"/>
  <c r="R326"/>
  <c r="R325"/>
  <c r="P326"/>
  <c r="P325"/>
  <c r="BK326"/>
  <c r="BK325"/>
  <c r="J325"/>
  <c r="J326"/>
  <c r="BE326"/>
  <c r="J74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1"/>
  <c r="BH301"/>
  <c r="BG301"/>
  <c r="BF301"/>
  <c r="T301"/>
  <c r="T300"/>
  <c r="R301"/>
  <c r="R300"/>
  <c r="P301"/>
  <c r="P300"/>
  <c r="BK301"/>
  <c r="BK300"/>
  <c r="J300"/>
  <c r="J301"/>
  <c r="BE301"/>
  <c r="J73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T285"/>
  <c r="R286"/>
  <c r="R285"/>
  <c r="P286"/>
  <c r="P285"/>
  <c r="BK286"/>
  <c r="BK285"/>
  <c r="J285"/>
  <c r="J286"/>
  <c r="BE286"/>
  <c r="J72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71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T261"/>
  <c r="R262"/>
  <c r="R261"/>
  <c r="P262"/>
  <c r="P261"/>
  <c r="BK262"/>
  <c r="BK261"/>
  <c r="J261"/>
  <c r="J262"/>
  <c r="BE262"/>
  <c r="J70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T240"/>
  <c r="R241"/>
  <c r="R240"/>
  <c r="P241"/>
  <c r="P240"/>
  <c r="BK241"/>
  <c r="BK240"/>
  <c r="J240"/>
  <c r="J241"/>
  <c r="BE241"/>
  <c r="J69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1"/>
  <c r="BH231"/>
  <c r="BG231"/>
  <c r="BF231"/>
  <c r="T231"/>
  <c r="T230"/>
  <c r="T229"/>
  <c r="R231"/>
  <c r="R230"/>
  <c r="R229"/>
  <c r="P231"/>
  <c r="P230"/>
  <c r="P229"/>
  <c r="BK231"/>
  <c r="BK230"/>
  <c r="J230"/>
  <c r="BK229"/>
  <c r="J229"/>
  <c r="J231"/>
  <c r="BE231"/>
  <c r="J68"/>
  <c r="J67"/>
  <c r="BI227"/>
  <c r="BH227"/>
  <c r="BG227"/>
  <c r="BF227"/>
  <c r="T227"/>
  <c r="T226"/>
  <c r="R227"/>
  <c r="R226"/>
  <c r="P227"/>
  <c r="P226"/>
  <c r="BK227"/>
  <c r="BK226"/>
  <c r="J226"/>
  <c r="J227"/>
  <c r="BE227"/>
  <c r="J66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65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T133"/>
  <c r="R134"/>
  <c r="R133"/>
  <c r="P134"/>
  <c r="P133"/>
  <c r="BK134"/>
  <c r="BK133"/>
  <c r="J133"/>
  <c r="J134"/>
  <c r="BE134"/>
  <c r="J64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3"/>
  <c r="BH113"/>
  <c r="BG113"/>
  <c r="BF113"/>
  <c r="T113"/>
  <c r="T112"/>
  <c r="R113"/>
  <c r="R112"/>
  <c r="P113"/>
  <c r="P112"/>
  <c r="BK113"/>
  <c r="BK112"/>
  <c r="J112"/>
  <c r="J113"/>
  <c r="BE113"/>
  <c r="J63"/>
  <c r="BI109"/>
  <c r="BH109"/>
  <c r="BG109"/>
  <c r="BF109"/>
  <c r="T109"/>
  <c r="R109"/>
  <c r="P109"/>
  <c r="BK109"/>
  <c r="J109"/>
  <c r="BE109"/>
  <c r="BI106"/>
  <c r="F36"/>
  <c i="1" r="BD59"/>
  <c i="7" r="BH106"/>
  <c r="F35"/>
  <c i="1" r="BC59"/>
  <c i="7" r="BG106"/>
  <c r="F34"/>
  <c i="1" r="BB59"/>
  <c i="7" r="BF106"/>
  <c r="J33"/>
  <c i="1" r="AW59"/>
  <c i="7" r="F33"/>
  <c i="1" r="BA59"/>
  <c i="7" r="T106"/>
  <c r="T105"/>
  <c r="T104"/>
  <c r="T103"/>
  <c r="R106"/>
  <c r="R105"/>
  <c r="R104"/>
  <c r="R103"/>
  <c r="P106"/>
  <c r="P105"/>
  <c r="P104"/>
  <c r="P103"/>
  <c i="1" r="AU59"/>
  <c i="7" r="BK106"/>
  <c r="BK105"/>
  <c r="J105"/>
  <c r="BK104"/>
  <c r="J104"/>
  <c r="BK103"/>
  <c r="J103"/>
  <c r="J60"/>
  <c r="J29"/>
  <c i="1" r="AG59"/>
  <c i="7" r="J106"/>
  <c r="BE106"/>
  <c r="J32"/>
  <c i="1" r="AV59"/>
  <c i="7" r="F32"/>
  <c i="1" r="AZ59"/>
  <c i="7" r="J62"/>
  <c r="J61"/>
  <c r="F97"/>
  <c r="E95"/>
  <c r="F53"/>
  <c r="E51"/>
  <c r="J38"/>
  <c r="J23"/>
  <c r="E23"/>
  <c r="J99"/>
  <c r="J55"/>
  <c r="J22"/>
  <c r="J20"/>
  <c r="E20"/>
  <c r="F100"/>
  <c r="F56"/>
  <c r="J19"/>
  <c r="J17"/>
  <c r="E17"/>
  <c r="F99"/>
  <c r="F55"/>
  <c r="J16"/>
  <c r="J14"/>
  <c r="J97"/>
  <c r="J53"/>
  <c r="E7"/>
  <c r="E91"/>
  <c r="E47"/>
  <c i="1" r="AY57"/>
  <c r="AX57"/>
  <c i="6"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T98"/>
  <c r="R99"/>
  <c r="R98"/>
  <c r="P99"/>
  <c r="P98"/>
  <c r="BK99"/>
  <c r="BK98"/>
  <c r="J98"/>
  <c r="J99"/>
  <c r="BE99"/>
  <c r="J62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6"/>
  <c i="1" r="BD57"/>
  <c i="6" r="BH86"/>
  <c r="F35"/>
  <c i="1" r="BC57"/>
  <c i="6" r="BG86"/>
  <c r="F34"/>
  <c i="1" r="BB57"/>
  <c i="6" r="BF86"/>
  <c r="J33"/>
  <c i="1" r="AW57"/>
  <c i="6" r="F33"/>
  <c i="1" r="BA57"/>
  <c i="6" r="T86"/>
  <c r="T85"/>
  <c r="T84"/>
  <c r="R86"/>
  <c r="R85"/>
  <c r="R84"/>
  <c r="P86"/>
  <c r="P85"/>
  <c r="P84"/>
  <c i="1" r="AU57"/>
  <c i="6" r="BK86"/>
  <c r="BK85"/>
  <c r="J85"/>
  <c r="BK84"/>
  <c r="J84"/>
  <c r="J60"/>
  <c r="J29"/>
  <c i="1" r="AG57"/>
  <c i="6" r="J86"/>
  <c r="BE86"/>
  <c r="J32"/>
  <c i="1" r="AV57"/>
  <c i="6" r="F32"/>
  <c i="1" r="AZ57"/>
  <c i="6"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AY56"/>
  <c r="AX56"/>
  <c i="5"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2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F36"/>
  <c i="1" r="BD56"/>
  <c i="5" r="BH86"/>
  <c r="F35"/>
  <c i="1" r="BC56"/>
  <c i="5" r="BG86"/>
  <c r="F34"/>
  <c i="1" r="BB56"/>
  <c i="5" r="BF86"/>
  <c r="J33"/>
  <c i="1" r="AW56"/>
  <c i="5" r="F33"/>
  <c i="1" r="BA56"/>
  <c i="5" r="T86"/>
  <c r="T85"/>
  <c r="T84"/>
  <c r="R86"/>
  <c r="R85"/>
  <c r="R84"/>
  <c r="P86"/>
  <c r="P85"/>
  <c r="P84"/>
  <c i="1" r="AU56"/>
  <c i="5" r="BK86"/>
  <c r="BK85"/>
  <c r="J85"/>
  <c r="BK84"/>
  <c r="J84"/>
  <c r="J60"/>
  <c r="J29"/>
  <c i="1" r="AG56"/>
  <c i="5" r="J86"/>
  <c r="BE86"/>
  <c r="J32"/>
  <c i="1" r="AV56"/>
  <c i="5" r="F32"/>
  <c i="1" r="AZ56"/>
  <c i="5"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AY55"/>
  <c r="AX55"/>
  <c i="4" r="BI201"/>
  <c r="BH201"/>
  <c r="BG201"/>
  <c r="BF201"/>
  <c r="T201"/>
  <c r="T200"/>
  <c r="R201"/>
  <c r="R200"/>
  <c r="P201"/>
  <c r="P200"/>
  <c r="BK201"/>
  <c r="BK200"/>
  <c r="J200"/>
  <c r="J201"/>
  <c r="BE201"/>
  <c r="J69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68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T159"/>
  <c r="R160"/>
  <c r="R159"/>
  <c r="P160"/>
  <c r="P159"/>
  <c r="BK160"/>
  <c r="BK159"/>
  <c r="J159"/>
  <c r="J160"/>
  <c r="BE160"/>
  <c r="J66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65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T96"/>
  <c r="R97"/>
  <c r="R96"/>
  <c r="P97"/>
  <c r="P96"/>
  <c r="BK97"/>
  <c r="BK96"/>
  <c r="J96"/>
  <c r="J97"/>
  <c r="BE97"/>
  <c r="J63"/>
  <c r="BI94"/>
  <c r="F36"/>
  <c i="1" r="BD55"/>
  <c i="4" r="BH94"/>
  <c r="F35"/>
  <c i="1" r="BC55"/>
  <c i="4" r="BG94"/>
  <c r="F34"/>
  <c i="1" r="BB55"/>
  <c i="4" r="BF94"/>
  <c r="J33"/>
  <c i="1" r="AW55"/>
  <c i="4" r="F33"/>
  <c i="1" r="BA55"/>
  <c i="4" r="T94"/>
  <c r="T93"/>
  <c r="T92"/>
  <c r="T91"/>
  <c r="R94"/>
  <c r="R93"/>
  <c r="R92"/>
  <c r="R91"/>
  <c r="P94"/>
  <c r="P93"/>
  <c r="P92"/>
  <c r="P91"/>
  <c i="1" r="AU55"/>
  <c i="4" r="BK94"/>
  <c r="BK93"/>
  <c r="J93"/>
  <c r="BK92"/>
  <c r="J92"/>
  <c r="BK91"/>
  <c r="J91"/>
  <c r="J60"/>
  <c r="J29"/>
  <c i="1" r="AG55"/>
  <c i="4" r="J94"/>
  <c r="BE94"/>
  <c r="J32"/>
  <c i="1" r="AV55"/>
  <c i="4" r="F32"/>
  <c i="1" r="AZ55"/>
  <c i="4" r="J62"/>
  <c r="J61"/>
  <c r="F85"/>
  <c r="E83"/>
  <c r="F53"/>
  <c r="E51"/>
  <c r="J38"/>
  <c r="J23"/>
  <c r="E23"/>
  <c r="J87"/>
  <c r="J55"/>
  <c r="J22"/>
  <c r="J20"/>
  <c r="E20"/>
  <c r="F88"/>
  <c r="F56"/>
  <c r="J19"/>
  <c r="J17"/>
  <c r="E17"/>
  <c r="F87"/>
  <c r="F55"/>
  <c r="J16"/>
  <c r="J14"/>
  <c r="J85"/>
  <c r="J53"/>
  <c r="E7"/>
  <c r="E79"/>
  <c r="E47"/>
  <c i="1" r="AY54"/>
  <c r="AX54"/>
  <c i="3"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T164"/>
  <c r="R165"/>
  <c r="R164"/>
  <c r="P165"/>
  <c r="P164"/>
  <c r="BK165"/>
  <c r="BK164"/>
  <c r="J164"/>
  <c r="J165"/>
  <c r="BE165"/>
  <c r="J65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64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T120"/>
  <c r="R121"/>
  <c r="R120"/>
  <c r="P121"/>
  <c r="P120"/>
  <c r="BK121"/>
  <c r="BK120"/>
  <c r="J120"/>
  <c r="J121"/>
  <c r="BE121"/>
  <c r="J63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6"/>
  <c i="1" r="BD54"/>
  <c i="3" r="BH90"/>
  <c r="F35"/>
  <c i="1" r="BC54"/>
  <c i="3" r="BG90"/>
  <c r="F34"/>
  <c i="1" r="BB54"/>
  <c i="3" r="BF90"/>
  <c r="J33"/>
  <c i="1" r="AW54"/>
  <c i="3" r="F33"/>
  <c i="1" r="BA54"/>
  <c i="3" r="T90"/>
  <c r="T89"/>
  <c r="T88"/>
  <c r="T87"/>
  <c r="R90"/>
  <c r="R89"/>
  <c r="R88"/>
  <c r="R87"/>
  <c r="P90"/>
  <c r="P89"/>
  <c r="P88"/>
  <c r="P87"/>
  <c i="1" r="AU54"/>
  <c i="3" r="BK90"/>
  <c r="BK89"/>
  <c r="J89"/>
  <c r="BK88"/>
  <c r="J88"/>
  <c r="BK87"/>
  <c r="J87"/>
  <c r="J60"/>
  <c r="J29"/>
  <c i="1" r="AG54"/>
  <c i="3" r="J90"/>
  <c r="BE90"/>
  <c r="J32"/>
  <c i="1" r="AV54"/>
  <c i="3" r="F32"/>
  <c i="1" r="AZ54"/>
  <c i="3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3"/>
  <c r="AX53"/>
  <c i="2" r="BI383"/>
  <c r="BH383"/>
  <c r="BG383"/>
  <c r="BF383"/>
  <c r="T383"/>
  <c r="T382"/>
  <c r="T381"/>
  <c r="R383"/>
  <c r="R382"/>
  <c r="R381"/>
  <c r="P383"/>
  <c r="P382"/>
  <c r="P381"/>
  <c r="BK383"/>
  <c r="BK382"/>
  <c r="J382"/>
  <c r="BK381"/>
  <c r="J381"/>
  <c r="J383"/>
  <c r="BE383"/>
  <c r="J78"/>
  <c r="J77"/>
  <c r="BI378"/>
  <c r="BH378"/>
  <c r="BG378"/>
  <c r="BF378"/>
  <c r="T378"/>
  <c r="R378"/>
  <c r="P378"/>
  <c r="BK378"/>
  <c r="J378"/>
  <c r="BE378"/>
  <c r="BI376"/>
  <c r="BH376"/>
  <c r="BG376"/>
  <c r="BF376"/>
  <c r="T376"/>
  <c r="T375"/>
  <c r="R376"/>
  <c r="R375"/>
  <c r="P376"/>
  <c r="P375"/>
  <c r="BK376"/>
  <c r="BK375"/>
  <c r="J375"/>
  <c r="J376"/>
  <c r="BE376"/>
  <c r="J76"/>
  <c r="BI372"/>
  <c r="BH372"/>
  <c r="BG372"/>
  <c r="BF372"/>
  <c r="T372"/>
  <c r="R372"/>
  <c r="P372"/>
  <c r="BK372"/>
  <c r="J372"/>
  <c r="BE372"/>
  <c r="BI369"/>
  <c r="BH369"/>
  <c r="BG369"/>
  <c r="BF369"/>
  <c r="T369"/>
  <c r="R369"/>
  <c r="P369"/>
  <c r="BK369"/>
  <c r="J369"/>
  <c r="BE369"/>
  <c r="BI366"/>
  <c r="BH366"/>
  <c r="BG366"/>
  <c r="BF366"/>
  <c r="T366"/>
  <c r="R366"/>
  <c r="P366"/>
  <c r="BK366"/>
  <c r="J366"/>
  <c r="BE366"/>
  <c r="BI363"/>
  <c r="BH363"/>
  <c r="BG363"/>
  <c r="BF363"/>
  <c r="T363"/>
  <c r="T362"/>
  <c r="R363"/>
  <c r="R362"/>
  <c r="P363"/>
  <c r="P362"/>
  <c r="BK363"/>
  <c r="BK362"/>
  <c r="J362"/>
  <c r="J363"/>
  <c r="BE363"/>
  <c r="J75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T346"/>
  <c r="R347"/>
  <c r="R346"/>
  <c r="P347"/>
  <c r="P346"/>
  <c r="BK347"/>
  <c r="BK346"/>
  <c r="J346"/>
  <c r="J347"/>
  <c r="BE347"/>
  <c r="J74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T331"/>
  <c r="R332"/>
  <c r="R331"/>
  <c r="P332"/>
  <c r="P331"/>
  <c r="BK332"/>
  <c r="BK331"/>
  <c r="J331"/>
  <c r="J332"/>
  <c r="BE332"/>
  <c r="J73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T295"/>
  <c r="R296"/>
  <c r="R295"/>
  <c r="P296"/>
  <c r="P295"/>
  <c r="BK296"/>
  <c r="BK295"/>
  <c r="J295"/>
  <c r="J296"/>
  <c r="BE296"/>
  <c r="J72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69"/>
  <c r="BH269"/>
  <c r="BG269"/>
  <c r="BF269"/>
  <c r="T269"/>
  <c r="T268"/>
  <c r="R269"/>
  <c r="R268"/>
  <c r="P269"/>
  <c r="P268"/>
  <c r="BK269"/>
  <c r="BK268"/>
  <c r="J268"/>
  <c r="J269"/>
  <c r="BE269"/>
  <c r="J71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3"/>
  <c r="BH243"/>
  <c r="BG243"/>
  <c r="BF243"/>
  <c r="T243"/>
  <c r="T242"/>
  <c r="R243"/>
  <c r="R242"/>
  <c r="P243"/>
  <c r="P242"/>
  <c r="BK243"/>
  <c r="BK242"/>
  <c r="J242"/>
  <c r="J243"/>
  <c r="BE243"/>
  <c r="J70"/>
  <c r="BI240"/>
  <c r="BH240"/>
  <c r="BG240"/>
  <c r="BF240"/>
  <c r="T240"/>
  <c r="R240"/>
  <c r="P240"/>
  <c r="BK240"/>
  <c r="J240"/>
  <c r="BE240"/>
  <c r="BI237"/>
  <c r="BH237"/>
  <c r="BG237"/>
  <c r="BF237"/>
  <c r="T237"/>
  <c r="T236"/>
  <c r="R237"/>
  <c r="R236"/>
  <c r="P237"/>
  <c r="P236"/>
  <c r="BK237"/>
  <c r="BK236"/>
  <c r="J236"/>
  <c r="J237"/>
  <c r="BE237"/>
  <c r="J69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T219"/>
  <c r="T218"/>
  <c r="R220"/>
  <c r="R219"/>
  <c r="R218"/>
  <c r="P220"/>
  <c r="P219"/>
  <c r="P218"/>
  <c r="BK220"/>
  <c r="BK219"/>
  <c r="J219"/>
  <c r="BK218"/>
  <c r="J218"/>
  <c r="J220"/>
  <c r="BE220"/>
  <c r="J68"/>
  <c r="J67"/>
  <c r="BI216"/>
  <c r="BH216"/>
  <c r="BG216"/>
  <c r="BF216"/>
  <c r="T216"/>
  <c r="T215"/>
  <c r="R216"/>
  <c r="R215"/>
  <c r="P216"/>
  <c r="P215"/>
  <c r="BK216"/>
  <c r="BK215"/>
  <c r="J215"/>
  <c r="J216"/>
  <c r="BE216"/>
  <c r="J6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T205"/>
  <c r="R206"/>
  <c r="R205"/>
  <c r="P206"/>
  <c r="P205"/>
  <c r="BK206"/>
  <c r="BK205"/>
  <c r="J205"/>
  <c r="J206"/>
  <c r="BE206"/>
  <c r="J65"/>
  <c r="BI202"/>
  <c r="BH202"/>
  <c r="BG202"/>
  <c r="BF202"/>
  <c r="T202"/>
  <c r="R202"/>
  <c r="P202"/>
  <c r="BK202"/>
  <c r="J202"/>
  <c r="BE202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T140"/>
  <c r="R141"/>
  <c r="R140"/>
  <c r="P141"/>
  <c r="P140"/>
  <c r="BK141"/>
  <c r="BK140"/>
  <c r="J140"/>
  <c r="J141"/>
  <c r="BE141"/>
  <c r="J64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T115"/>
  <c r="R116"/>
  <c r="R115"/>
  <c r="P116"/>
  <c r="P115"/>
  <c r="BK116"/>
  <c r="BK115"/>
  <c r="J115"/>
  <c r="J116"/>
  <c r="BE116"/>
  <c r="J63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F36"/>
  <c i="1" r="BD53"/>
  <c i="2" r="BH103"/>
  <c r="F35"/>
  <c i="1" r="BC53"/>
  <c i="2" r="BG103"/>
  <c r="F34"/>
  <c i="1" r="BB53"/>
  <c i="2" r="BF103"/>
  <c r="J33"/>
  <c i="1" r="AW53"/>
  <c i="2" r="F33"/>
  <c i="1" r="BA53"/>
  <c i="2" r="T103"/>
  <c r="T102"/>
  <c r="T101"/>
  <c r="T100"/>
  <c r="R103"/>
  <c r="R102"/>
  <c r="R101"/>
  <c r="R100"/>
  <c r="P103"/>
  <c r="P102"/>
  <c r="P101"/>
  <c r="P100"/>
  <c i="1" r="AU53"/>
  <c i="2" r="BK103"/>
  <c r="BK102"/>
  <c r="J102"/>
  <c r="BK101"/>
  <c r="J101"/>
  <c r="BK100"/>
  <c r="J100"/>
  <c r="J60"/>
  <c r="J29"/>
  <c i="1" r="AG53"/>
  <c i="2" r="J103"/>
  <c r="BE103"/>
  <c r="J32"/>
  <c i="1" r="AV53"/>
  <c i="2" r="F32"/>
  <c i="1" r="AZ53"/>
  <c i="2" r="J62"/>
  <c r="J61"/>
  <c r="F94"/>
  <c r="E92"/>
  <c r="F53"/>
  <c r="E51"/>
  <c r="J38"/>
  <c r="J23"/>
  <c r="E23"/>
  <c r="J96"/>
  <c r="J55"/>
  <c r="J22"/>
  <c r="J20"/>
  <c r="E20"/>
  <c r="F97"/>
  <c r="F56"/>
  <c r="J19"/>
  <c r="J17"/>
  <c r="E17"/>
  <c r="F96"/>
  <c r="F55"/>
  <c r="J16"/>
  <c r="J14"/>
  <c r="J94"/>
  <c r="J53"/>
  <c r="E7"/>
  <c r="E88"/>
  <c r="E47"/>
  <c i="1" r="BD63"/>
  <c r="BC63"/>
  <c r="BB63"/>
  <c r="BA63"/>
  <c r="AZ63"/>
  <c r="AY63"/>
  <c r="AX63"/>
  <c r="AW63"/>
  <c r="AV63"/>
  <c r="AU63"/>
  <c r="AT63"/>
  <c r="AS63"/>
  <c r="AG63"/>
  <c r="BD58"/>
  <c r="BC58"/>
  <c r="BB58"/>
  <c r="BA58"/>
  <c r="AZ58"/>
  <c r="AY58"/>
  <c r="AX58"/>
  <c r="AW58"/>
  <c r="AV58"/>
  <c r="AU58"/>
  <c r="AT58"/>
  <c r="AS58"/>
  <c r="AG58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8"/>
  <c r="AN68"/>
  <c r="AT67"/>
  <c r="AN67"/>
  <c r="AT66"/>
  <c r="AN66"/>
  <c r="AT65"/>
  <c r="AN65"/>
  <c r="AT64"/>
  <c r="AN64"/>
  <c r="AN63"/>
  <c r="AT62"/>
  <c r="AN62"/>
  <c r="AT61"/>
  <c r="AN61"/>
  <c r="AT60"/>
  <c r="AN60"/>
  <c r="AT59"/>
  <c r="AN59"/>
  <c r="AN58"/>
  <c r="AT57"/>
  <c r="AN57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<sst xmlns="http://schemas.openxmlformats.org/spreadsheetml/2006/main">
  <si>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</si>
  <si>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</si>
  <si>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</si>
  <si>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</si>
  <si>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</si>
  <si>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</si>
  <si>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</si>
  <si>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{455a2448-d890-4a28-aa9d-d2d135e0f543}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</si>
  <si>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</si>
  <si>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</si>
  <si>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</si>
  <si>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</si>
  <si>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</si>
  <si>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</si>
  <si>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</si>
  <si>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</si>
  <si>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voc1_stav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</si>
  <si>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</si>
  <si>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</si>
  <si>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rekonstrukce výtahu</t>
  </si>
  <si>
    <t>KSO:</t>
  </si>
  <si>
    <t/>
  </si>
  <si>
    <t>CC-CZ:</t>
  </si>
  <si>
    <t>Místo:</t>
  </si>
  <si>
    <t>Hradec Králové, Vocelova 1338 - SOŠ a SOU</t>
  </si>
  <si>
    <t>Datum:</t>
  </si>
  <si>
    <t>14. 3. 2017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</si>
  <si>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</si>
  <si>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</si>
  <si>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</si>
  <si>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</si>
  <si>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</si>
  <si>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</si>
  <si>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</si>
  <si>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</si>
  <si>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</si>
  <si>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</si>
  <si>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</si>
  <si>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</si>
  <si>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</si>
  <si>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</si>
  <si>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</si>
  <si>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</si>
  <si>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</si>
  <si>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</si>
  <si>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</si>
  <si>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</si>
  <si>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</si>
  <si>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</si>
  <si>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</si>
  <si>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</si>
  <si>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</si>
  <si>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</si>
  <si>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</si>
  <si>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</si>
  <si>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</si>
  <si>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</si>
  <si>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</si>
  <si>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</si>
  <si>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</si>
  <si>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</si>
  <si>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</si>
  <si>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</si>
  <si>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</si>
  <si>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</si>
  <si>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</si>
  <si>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</si>
  <si>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</si>
  <si>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</si>
  <si>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</si>
  <si>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</si>
  <si>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</si>
  <si>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</si>
  <si>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</si>
  <si>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d1</t>
  </si>
  <si>
    <t>D1 - Domov mládeže</t>
  </si>
  <si>
    <t>STA</t>
  </si>
  <si>
    <t>1</t>
  </si>
  <si>
    <t>{9504ddec-6696-43d8-afc4-6e0c942d6568}</t>
  </si>
  <si>
    <t>2</t>
  </si>
  <si>
    <t>/</t>
  </si>
  <si>
    <t>stav_d1</t>
  </si>
  <si>
    <t>D1 - Stavební část</t>
  </si>
  <si>
    <t>Soupis</t>
  </si>
  <si>
    <t>{5b36fbbb-979a-4dd1-acb9-9cc2d2ea474c}</t>
  </si>
  <si>
    <t>zt_D1</t>
  </si>
  <si>
    <t>ZTI</t>
  </si>
  <si>
    <t>{48145c0e-90c4-4d0e-9a7b-f54b1a2d3cc7}</t>
  </si>
  <si>
    <t>el_d1</t>
  </si>
  <si>
    <t>D1 - Silnoproud</t>
  </si>
  <si>
    <t>{e23a827e-33b0-4437-bf95-486ebce8531c}</t>
  </si>
  <si>
    <t>slp_d1</t>
  </si>
  <si>
    <t>Slaboproud</t>
  </si>
  <si>
    <t>{23638286-92a1-4a72-900e-e30eb5bd0930}</t>
  </si>
  <si>
    <t>vzd_d1</t>
  </si>
  <si>
    <t>D1 - Vzduchotechnika</t>
  </si>
  <si>
    <t>{a279f8f6-1337-48b7-9ae0-0efa9274d6c9}</t>
  </si>
  <si>
    <t>d2</t>
  </si>
  <si>
    <t>D2 - Učebny</t>
  </si>
  <si>
    <t>{bf746026-4e28-4c4c-8641-1f8cec6494ed}</t>
  </si>
  <si>
    <t>stav_d2</t>
  </si>
  <si>
    <t>D2 - Stavební práce</t>
  </si>
  <si>
    <t>{a8e10d7e-f63a-4914-843e-432d2294e4a3}</t>
  </si>
  <si>
    <t>zt_D2</t>
  </si>
  <si>
    <t>{0c653eb2-9e86-4d0b-bcd3-1f61d5d5bed9}</t>
  </si>
  <si>
    <t>el_d2</t>
  </si>
  <si>
    <t>D2 - Silnoproud</t>
  </si>
  <si>
    <t>{124363c9-2b82-4fea-a5e3-6ce6b38d5769}</t>
  </si>
  <si>
    <t>vzd_d2</t>
  </si>
  <si>
    <t>D2 - Vzduchotechnika</t>
  </si>
  <si>
    <t>{34449f17-01d2-4b9a-938b-9feb2cf3dcb6}</t>
  </si>
  <si>
    <t>d3</t>
  </si>
  <si>
    <t>D3 - Vážní ulice</t>
  </si>
  <si>
    <t>{361eac01-0619-46aa-8ee6-8bd671a59649}</t>
  </si>
  <si>
    <t>stav_d3</t>
  </si>
  <si>
    <t>D3 - Stavební část</t>
  </si>
  <si>
    <t>{1999ba71-723e-47a0-b9bc-e2e297ea91e0}</t>
  </si>
  <si>
    <t>D3</t>
  </si>
  <si>
    <t>Silnoproud</t>
  </si>
  <si>
    <t>{1484fcc8-84ec-447a-9bad-cc71c123f5f9}</t>
  </si>
  <si>
    <t>zt_D3</t>
  </si>
  <si>
    <t>{6cfc9ca4-a03e-48f8-89f0-46322faf3300}</t>
  </si>
  <si>
    <t>plot</t>
  </si>
  <si>
    <t>Živý plot</t>
  </si>
  <si>
    <t>{97638629-7e30-4729-ba65-e1d7048e6465}</t>
  </si>
  <si>
    <t>vrn</t>
  </si>
  <si>
    <t>Vedlejší a ostatní náklady</t>
  </si>
  <si>
    <t>{4c0faa9a-b5ed-4d02-97e8-8e2c890acd30}</t>
  </si>
  <si>
    <t>1) Krycí list soupisu</t>
  </si>
  <si>
    <t>2) Rekapitulace</t>
  </si>
  <si>
    <t>3) Soupis prací</t>
  </si>
  <si>
    <t>Zpět na list:</t>
  </si>
  <si>
    <t>Rekapitulace stavby</t>
  </si>
  <si>
    <t>a1</t>
  </si>
  <si>
    <t>45,53</t>
  </si>
  <si>
    <t>a10</t>
  </si>
  <si>
    <t>48,114</t>
  </si>
  <si>
    <t>KRYCÍ LIST SOUPISU</t>
  </si>
  <si>
    <t>a12</t>
  </si>
  <si>
    <t>12,307</t>
  </si>
  <si>
    <t>a2</t>
  </si>
  <si>
    <t>65,728</t>
  </si>
  <si>
    <t>a3</t>
  </si>
  <si>
    <t>26</t>
  </si>
  <si>
    <t>a4</t>
  </si>
  <si>
    <t>36,5</t>
  </si>
  <si>
    <t>Objekt:</t>
  </si>
  <si>
    <t>a5</t>
  </si>
  <si>
    <t>18,4</t>
  </si>
  <si>
    <t>d1 - D1 - Domov mládeže</t>
  </si>
  <si>
    <t>a6</t>
  </si>
  <si>
    <t>31,32</t>
  </si>
  <si>
    <t>Soupis:</t>
  </si>
  <si>
    <t>a7</t>
  </si>
  <si>
    <t>1,734</t>
  </si>
  <si>
    <t>stav_d1 - D1 - Stavební část</t>
  </si>
  <si>
    <t>a8</t>
  </si>
  <si>
    <t>2,275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</si>
  <si>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</si>
  <si>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</si>
  <si>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</si>
  <si>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</si>
  <si>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</si>
  <si>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</si>
  <si>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</si>
  <si>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</si>
  <si>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</si>
  <si>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</si>
  <si>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</si>
  <si>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</si>
  <si>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</si>
  <si>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</si>
  <si>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</si>
  <si>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</si>
  <si>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</si>
  <si>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</si>
  <si>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</si>
  <si>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</si>
  <si>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</si>
  <si>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</si>
  <si>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33-M - Montáže dopr.zaříz.,sklad. zař. a váh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</si>
  <si>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</si>
  <si>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</si>
  <si>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</si>
  <si>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</si>
  <si>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</si>
  <si>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</si>
  <si>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</si>
  <si>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</si>
  <si>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</si>
  <si>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</si>
  <si>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</si>
  <si>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</si>
  <si>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</si>
  <si>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</si>
  <si>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</si>
  <si>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</si>
  <si>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</si>
  <si>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</si>
  <si>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</si>
  <si>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</si>
  <si>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</si>
  <si>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do 4 m2 ve zdivu nadzákladovém cihlami pálenými na MVC</t>
  </si>
  <si>
    <t>m3</t>
  </si>
  <si>
    <t>CS ÚRS 2017 01</t>
  </si>
  <si>
    <t>4</t>
  </si>
  <si>
    <t>-788944728</t>
  </si>
  <si>
    <t>PP</t>
  </si>
  <si>
    <t>Zazdívka otvorů ve zdivu nadzákladovém cihlami pálenými plochy přes 1 m2 do 4 m2 na maltu vápenocementovou</t>
  </si>
  <si>
    <t>VV</t>
  </si>
  <si>
    <t>0,95*2,1*0,25</t>
  </si>
  <si>
    <t>319201321</t>
  </si>
  <si>
    <t>Vyrovnání nerovného povrchu zdiva tl do 30 mm maltou</t>
  </si>
  <si>
    <t>m2</t>
  </si>
  <si>
    <t>404093015</t>
  </si>
  <si>
    <t>Vyrovnání nerovného povrchu vnitřního i vnějšího zdiva bez odsekání vadných cihel, maltou (s dodáním hmot) tl. do 30 mm</t>
  </si>
  <si>
    <t>342248112</t>
  </si>
  <si>
    <t>Příčky tl 115 mm pevnosti P 10 na MVC</t>
  </si>
  <si>
    <t>-636561837</t>
  </si>
  <si>
    <t>Příčky jednoduché z cihel děrovaných spojených na pero a drážku klasických na maltu MVC, pevnost cihel P 10, tl. příčky 115 mm</t>
  </si>
  <si>
    <t>(2,5+1,9)*2,55-0,9*1,97</t>
  </si>
  <si>
    <t>342291121</t>
  </si>
  <si>
    <t>Ukotvení příček k cihelným konstrukcím plochými kotvami</t>
  </si>
  <si>
    <t>m</t>
  </si>
  <si>
    <t>1809107417</t>
  </si>
  <si>
    <t>Ukotvení příček plochými kotvami, do konstrukce cihelné</t>
  </si>
  <si>
    <t>2,55*4</t>
  </si>
  <si>
    <t>6</t>
  </si>
  <si>
    <t>Úpravy povrchů, podlahy a osazování výplní</t>
  </si>
  <si>
    <t>5</t>
  </si>
  <si>
    <t>611325421</t>
  </si>
  <si>
    <t>Oprava vnitřní vápenocementové štukové omítky stropů v rozsahu plochy do 10%</t>
  </si>
  <si>
    <t>-1937579699</t>
  </si>
  <si>
    <t>Oprava vápenocementové nebo vápenné omítky vnitřních ploch štukové dvouvrstvé, tloušťky do 20 mm stropů, v rozsahu opravované plochy do 10%</t>
  </si>
  <si>
    <t>612321141</t>
  </si>
  <si>
    <t>Vápenocementová omítka štuková dvouvrstvá vnitřních stěn nanášená ručně</t>
  </si>
  <si>
    <t>44032584</t>
  </si>
  <si>
    <t>Omítka vápenocementová vnitřních ploch nanášená ručně dvouvrstvá, tloušťky jádrové omítky do 10 mm a tloušťky štuku do 3 mm štuková svislých konstrukcí stěn</t>
  </si>
  <si>
    <t>0,95*2,1*2+((2,5+1,9)*2,55-0,9*1,97)*2</t>
  </si>
  <si>
    <t>7</t>
  </si>
  <si>
    <t>612325122</t>
  </si>
  <si>
    <t>Vápenocementová štuková omítka rýh ve stěnách šířky do 300 mm</t>
  </si>
  <si>
    <t>-1753899501</t>
  </si>
  <si>
    <t>Vápenocementová nebo vápenná omítka rýh štuková ve stěnách, šířky rýhy přes 150 do 300 mm</t>
  </si>
  <si>
    <t>0,3*3+0,2*2+0,25*1,5</t>
  </si>
  <si>
    <t>8</t>
  </si>
  <si>
    <t>612325422</t>
  </si>
  <si>
    <t>Oprava vnitřní vápenocementové štukové omítky stěn v rozsahu plochy do 30%</t>
  </si>
  <si>
    <t>1028005421</t>
  </si>
  <si>
    <t>Oprava vápenocementové nebo vápenné omítky vnitřních ploch štukové dvouvrstvé, tloušťky do 20 mm stěn, v rozsahu opravované plochy přes 10 do 30%</t>
  </si>
  <si>
    <t>9</t>
  </si>
  <si>
    <t>619995001</t>
  </si>
  <si>
    <t>Začištění omítek kolem oken, dveří, podlah nebo obkladů</t>
  </si>
  <si>
    <t>1455343959</t>
  </si>
  <si>
    <t>Začištění omítek (s dodáním hmot) kolem oken, dveří, podlah, obkladů apod.</t>
  </si>
  <si>
    <t>(1+2,1*2+1,9+2,55*2)*2</t>
  </si>
  <si>
    <t>10</t>
  </si>
  <si>
    <t>632451031</t>
  </si>
  <si>
    <t>Vyrovnávací potěr tl do 20 mm z MC 15 provedený v ploše</t>
  </si>
  <si>
    <t>1743383180</t>
  </si>
  <si>
    <t>Potěr cementový vyrovnávací z malty (MC-15) v ploše o průměrné (střední) tl. od 10 do 20 mm</t>
  </si>
  <si>
    <t>20,91+3,06</t>
  </si>
  <si>
    <t>11</t>
  </si>
  <si>
    <t>642942611</t>
  </si>
  <si>
    <t>Osazování zárubní nebo rámů dveřních kovových do 2,5 m2 na montážní pěnu</t>
  </si>
  <si>
    <t>kus</t>
  </si>
  <si>
    <t>1239552834</t>
  </si>
  <si>
    <t>Osazování zárubní nebo rámů kovových dveřních lisovaných nebo z úhelníků bez dveřních křídel, na montážní pěnu, plochy otvoru do 2,5 m2</t>
  </si>
  <si>
    <t>12</t>
  </si>
  <si>
    <t>M</t>
  </si>
  <si>
    <t>553312030</t>
  </si>
  <si>
    <t>zárubeň ocelová s drážkou pro těsnění H 110 DV 900 L/P</t>
  </si>
  <si>
    <t>-1972255453</t>
  </si>
  <si>
    <t>zárubeň ocelová pro běžné zdění hranatý profil s drážko 110 900 L/P</t>
  </si>
  <si>
    <t>13</t>
  </si>
  <si>
    <t>553312031</t>
  </si>
  <si>
    <t>zárubeň ocelová s drážkou pro těsnění H 110 DV 900 L/P POŽ</t>
  </si>
  <si>
    <t>-734944105</t>
  </si>
  <si>
    <t>zárubeň ocelová pro běžné zdění hranatý profil s drážkou 110 900 L/P požární</t>
  </si>
  <si>
    <t>Ostatní konstrukce a práce, bourání</t>
  </si>
  <si>
    <t>14</t>
  </si>
  <si>
    <t>943211112</t>
  </si>
  <si>
    <t>Montáž lešení prostorového rámového lehkého s podlahami zatížení do 200 kg/m2 v do 25 m</t>
  </si>
  <si>
    <t>-1181719784</t>
  </si>
  <si>
    <t>Montáž lešení prostorového rámového lehkého pracovního s podlahami s provozním zatížením tř. 3 do 200 kg/m2, výšky přes 10 do 25 m</t>
  </si>
  <si>
    <t>1,8*1,65*(17-0,2-1,8+1,2)</t>
  </si>
  <si>
    <t>943211119</t>
  </si>
  <si>
    <t>Příplatek k lešení prostorovému rámovému lehkému s podlahami za půdorysnou plochu do 6 m2</t>
  </si>
  <si>
    <t>-126830233</t>
  </si>
  <si>
    <t>Montáž lešení prostorového rámového lehkého pracovního s podlahami Příplatek k cenám za půdorysnou plochu do 6 m2</t>
  </si>
  <si>
    <t>16</t>
  </si>
  <si>
    <t>943211212</t>
  </si>
  <si>
    <t>Příplatek k lešení prostorovému rámovému lehkému s podlahami v do 25 m za první a ZKD den použití</t>
  </si>
  <si>
    <t>-1809561244</t>
  </si>
  <si>
    <t>Montáž lešení prostorového rámového lehkého pracovního s podlahami Příplatek za první a každý další den použití lešení k ceně -1112</t>
  </si>
  <si>
    <t>a10*20</t>
  </si>
  <si>
    <t>17</t>
  </si>
  <si>
    <t>943211812</t>
  </si>
  <si>
    <t>Demontáž lešení prostorového rámového lehkého s podlahami zatížení do 200 kg/m2 v do 25 m</t>
  </si>
  <si>
    <t>1147331231</t>
  </si>
  <si>
    <t>Demontáž lešení prostorového rámového lehkého pracovního s podlahami s provozním zatížením tř. 3 do 200 kg/m2, výšky přes 10 do 25 m</t>
  </si>
  <si>
    <t>18</t>
  </si>
  <si>
    <t>952901111</t>
  </si>
  <si>
    <t>Vyčištění budov bytové a občanské výstavby při výšce podlaží do 4 m</t>
  </si>
  <si>
    <t>-767702820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</si>
  <si>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</si>
  <si>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a4+a6</t>
  </si>
  <si>
    <t>19</t>
  </si>
  <si>
    <t>95395011</t>
  </si>
  <si>
    <t>Výpomoce profesím</t>
  </si>
  <si>
    <t>hr</t>
  </si>
  <si>
    <t>-365290214</t>
  </si>
  <si>
    <t>20</t>
  </si>
  <si>
    <t>95395012</t>
  </si>
  <si>
    <t>D+M podlahový kanálek ocel tl. 1mm pozink 2 komorový vel. 170x28mm se zaklopením - pro rozvody v podlaze</t>
  </si>
  <si>
    <t>540297127</t>
  </si>
  <si>
    <t>965042141</t>
  </si>
  <si>
    <t>Bourání podkladů pod dlažby nebo mazanin betonových nebo z litého asfaltu tl do 100 mm pl přes 4 m2</t>
  </si>
  <si>
    <t>-1755283392</t>
  </si>
  <si>
    <t>Bourání mazanin betonových nebo z litého asfaltu tl. do 100 mm, plochy přes 4 m2</t>
  </si>
  <si>
    <t>(20,91+3,06)*0,03</t>
  </si>
  <si>
    <t>22</t>
  </si>
  <si>
    <t>965046111</t>
  </si>
  <si>
    <t>Broušení stávajících betonových podlah úběr do 3 mm</t>
  </si>
  <si>
    <t>986126874</t>
  </si>
  <si>
    <t>23</t>
  </si>
  <si>
    <t>965046119</t>
  </si>
  <si>
    <t>Příplatek k broušení stávajících betonových podlah za každý další 1 mm úběru</t>
  </si>
  <si>
    <t>1500033986</t>
  </si>
  <si>
    <t>Broušení stávajících betonových podlah Příplatek k ceně za každý další 1 mm úběru</t>
  </si>
  <si>
    <t>7,35*6 'Přepočtené koeficientem množství</t>
  </si>
  <si>
    <t>24</t>
  </si>
  <si>
    <t>965081213</t>
  </si>
  <si>
    <t>Bourání podlah z dlaždic keramických nebo xylolitových tl do 10 mm plochy přes 1 m2</t>
  </si>
  <si>
    <t>-437723375</t>
  </si>
  <si>
    <t>Bourání podlah z dlaždic bez podkladního lože nebo mazaniny, s jakoukoliv výplní spár keramických nebo xylolitových tl. do 10 mm, plochy přes 1 m2</t>
  </si>
  <si>
    <t>25</t>
  </si>
  <si>
    <t>967031732</t>
  </si>
  <si>
    <t>Přisekání plošné zdiva z cihel pálených na MV nebo MVC tl do 100 mm</t>
  </si>
  <si>
    <t>-588559935</t>
  </si>
  <si>
    <t>Přisekání (špicování) plošné nebo rovných ostění zdiva z cihel pálených plošné, na maltu vápennou nebo vápenocementovou, tl. na maltu vápennou nebo vápenocementovou, tl. do 100 mm</t>
  </si>
  <si>
    <t>2,1*0,125*2</t>
  </si>
  <si>
    <t>968062747</t>
  </si>
  <si>
    <t>Vybourání stěn dřevěných plných, zasklených nebo výkladních pl přes 4 m2</t>
  </si>
  <si>
    <t>-1385452008</t>
  </si>
  <si>
    <t>Vybourání dřevěných rámů oken s křídly, dveřních zárubní, vrat, stěn, ostění nebo obkladů stěn plných, zasklených nebo výkladních pevných nebo otevíratelných, plochy přes 4 m2</t>
  </si>
  <si>
    <t>1,9*2,55*2</t>
  </si>
  <si>
    <t>27</t>
  </si>
  <si>
    <t>968072455</t>
  </si>
  <si>
    <t>Vybourání kovových dveřních zárubní pl do 2 m2</t>
  </si>
  <si>
    <t>2135735515</t>
  </si>
  <si>
    <t>Vybourání kovových rámů oken s křídly, dveřních zárubní, vrat, stěn, ostění nebo obkladů dveřních zárubní, plochy do 2 m2</t>
  </si>
  <si>
    <t>0,8*1,97+0,9*1,97</t>
  </si>
  <si>
    <t>28</t>
  </si>
  <si>
    <t>974031153</t>
  </si>
  <si>
    <t>Vysekání rýh ve zdivu cihelném hl do 100 mm š do 100 mm</t>
  </si>
  <si>
    <t>-583282665</t>
  </si>
  <si>
    <t>Vysekání rýh ve zdivu cihelném na maltu vápennou nebo vápenocementovou do hl. 100 mm a šířky do 100 mm</t>
  </si>
  <si>
    <t>29</t>
  </si>
  <si>
    <t>974031155</t>
  </si>
  <si>
    <t>Vysekání rýh ve zdivu cihelném hl do 100 mm š do 200 mm</t>
  </si>
  <si>
    <t>-1208599035</t>
  </si>
  <si>
    <t>Vysekání rýh ve zdivu cihelném na maltu vápennou nebo vápenocementovou do hl. 100 mm a šířky do 200 mm</t>
  </si>
  <si>
    <t>30</t>
  </si>
  <si>
    <t>974031164</t>
  </si>
  <si>
    <t>Vysekání rýh ve zdivu cihelném hl do 150 mm š do 150 mm</t>
  </si>
  <si>
    <t>-2122570565</t>
  </si>
  <si>
    <t>Vysekání rýh ve zdivu cihelném na maltu vápennou nebo vápenocementovou do hl. 150 mm a šířky do 150 mm</t>
  </si>
  <si>
    <t>31</t>
  </si>
  <si>
    <t>974042535</t>
  </si>
  <si>
    <t>Vysekání rýh v dlažbě betonové nebo jiné monolitické hl do 50 mm š do 200 mm</t>
  </si>
  <si>
    <t>1283268771</t>
  </si>
  <si>
    <t>Vysekání rýh v betonové nebo jiné monolitické dlažbě s betonovým podkladem do hl. 50 mm a šířky do 200 mm</t>
  </si>
  <si>
    <t>32</t>
  </si>
  <si>
    <t>978011121</t>
  </si>
  <si>
    <t>Otlučení vnitřní vápenné nebo vápenocementové omítky stropů v rozsahu do 10 %</t>
  </si>
  <si>
    <t>-1827159340</t>
  </si>
  <si>
    <t>Otlučení vápenných nebo vápenocementových omítek vnitřních ploch stropů, v rozsahu přes 5 do 10 %</t>
  </si>
  <si>
    <t>42,47+3,06</t>
  </si>
  <si>
    <t>33</t>
  </si>
  <si>
    <t>978013141</t>
  </si>
  <si>
    <t>Otlučení vnitřní vápenné nebo vápenocementové omítky stěn v rozsahu do 30 %</t>
  </si>
  <si>
    <t>48403219</t>
  </si>
  <si>
    <t>Otlučení vápenných nebo vápenocementových omítek vnitřních ploch stěn s vyškrabáním spar, s očištěním zdiva, v rozsahu přes 10 do 30 %</t>
  </si>
  <si>
    <t>((6+0,25+4,8+0,25+1,9)*2-1,9-2,5)*2,55-2,84*1,335-0,95*2,1</t>
  </si>
  <si>
    <t>(1,77+1,6)*2*2,55-0,9*1,97</t>
  </si>
  <si>
    <t>Součet</t>
  </si>
  <si>
    <t>34</t>
  </si>
  <si>
    <t>978059511</t>
  </si>
  <si>
    <t>Odsekání a odebrání obkladů stěn z vnitřních obkládaček plochy do 1 m2</t>
  </si>
  <si>
    <t>1283165670</t>
  </si>
  <si>
    <t>Odsekání obkladů stěn včetně otlučení podkladní omítky až na zdivo z obkládaček vnitřních, z jakýchkoliv materiálů, plochy do 1 m2</t>
  </si>
  <si>
    <t>"soklík"</t>
  </si>
  <si>
    <t>(6+0,2*2+(0,4+0,25+1,1+0,5)*2+(0,5+0,25)*2-0,8*2+0,15*2)*0,1</t>
  </si>
  <si>
    <t>((1,77+0,15+1,6)*2-0,8)*0,1</t>
  </si>
  <si>
    <t>35</t>
  </si>
  <si>
    <t>985131411</t>
  </si>
  <si>
    <t>Očištění ploch stěn, rubu kleneb a podlah stlačeným vzduchem</t>
  </si>
  <si>
    <t>687297450</t>
  </si>
  <si>
    <t>Očištění ploch stěn, rubu kleneb a podlah vysušení stlačeným vzduchem</t>
  </si>
  <si>
    <t>42,47+20,91+3,06</t>
  </si>
  <si>
    <t>997</t>
  </si>
  <si>
    <t>Přesun sutě</t>
  </si>
  <si>
    <t>36</t>
  </si>
  <si>
    <t>997013113</t>
  </si>
  <si>
    <t>Vnitrostaveništní doprava suti a vybouraných hmot pro budovy v do 12 m s použitím mechanizace</t>
  </si>
  <si>
    <t>t</t>
  </si>
  <si>
    <t>1383881123</t>
  </si>
  <si>
    <t>Vnitrostaveništní doprava suti a vybouraných hmot vodorovně do 50 m svisle s použitím mechanizace pro budovy a haly výšky přes 9 do 12 m</t>
  </si>
  <si>
    <t>37</t>
  </si>
  <si>
    <t>997013501</t>
  </si>
  <si>
    <t>Odvoz suti a vybouraných hmot na skládku nebo meziskládku do 1 km se složením</t>
  </si>
  <si>
    <t>1502005897</t>
  </si>
  <si>
    <t>Odvoz suti a vybouraných hmot na skládku nebo meziskládku se složením, na vzdálenost do 1 km</t>
  </si>
  <si>
    <t>38</t>
  </si>
  <si>
    <t>997013509</t>
  </si>
  <si>
    <t>Příplatek k odvozu suti a vybouraných hmot na skládku ZKD 1 km přes 1 km</t>
  </si>
  <si>
    <t>1091881275</t>
  </si>
  <si>
    <t>Odvoz suti a vybouraných hmot na skládku nebo meziskládku se složením, na vzdálenost Příplatek k ceně za každý další i započatý 1 km přes 1 km</t>
  </si>
  <si>
    <t>4,832*9 'Přepočtené koeficientem množství</t>
  </si>
  <si>
    <t>39</t>
  </si>
  <si>
    <t>997013831</t>
  </si>
  <si>
    <t>Poplatek za uložení stavebního směsného odpadu na skládce (skládkovné)</t>
  </si>
  <si>
    <t>-596655147</t>
  </si>
  <si>
    <t>Poplatek za uložení stavebního odpadu na skládce (skládkovné) směsného</t>
  </si>
  <si>
    <t>998</t>
  </si>
  <si>
    <t>Přesun hmot</t>
  </si>
  <si>
    <t>40</t>
  </si>
  <si>
    <t>998012022</t>
  </si>
  <si>
    <t>Přesun hmot pro budovy v do 12 m</t>
  </si>
  <si>
    <t>337291385</t>
  </si>
  <si>
    <t>PSV</t>
  </si>
  <si>
    <t>Práce a dodávky PSV</t>
  </si>
  <si>
    <t>725</t>
  </si>
  <si>
    <t>Zdravotechnika - zařizovací předměty</t>
  </si>
  <si>
    <t>41</t>
  </si>
  <si>
    <t>725291511</t>
  </si>
  <si>
    <t>Doplňky zařízení koupelen a záchodů plastové dávkovač tekutého mýdla na 350 ml</t>
  </si>
  <si>
    <t>soubor</t>
  </si>
  <si>
    <t>-1040097426</t>
  </si>
  <si>
    <t>42</t>
  </si>
  <si>
    <t>725291521</t>
  </si>
  <si>
    <t>Doplňky zařízení koupelen a záchodů plastové zásobník toaletních papírů</t>
  </si>
  <si>
    <t>-1412320553</t>
  </si>
  <si>
    <t>43</t>
  </si>
  <si>
    <t>725291703</t>
  </si>
  <si>
    <t>Doplňky zařízení koupelen a záchodů smaltované madlo rovné dl 500 mm</t>
  </si>
  <si>
    <t>1798909700</t>
  </si>
  <si>
    <t>Doplňky zařízení koupelen a záchodů smaltované madla rovná, délky 500 mm</t>
  </si>
  <si>
    <t>44</t>
  </si>
  <si>
    <t>725291712</t>
  </si>
  <si>
    <t>Doplňky zařízení koupelen a záchodů smaltované madlo krakorcové dl 834 mm</t>
  </si>
  <si>
    <t>1659413019</t>
  </si>
  <si>
    <t>Doplňky zařízení koupelen a záchodů smaltované madla krakorcová, délky 834 mm</t>
  </si>
  <si>
    <t>45</t>
  </si>
  <si>
    <t>725291722</t>
  </si>
  <si>
    <t>Doplňky zařízení koupelen a záchodů smaltované madlo krakorcové sklopné dl 834 mm</t>
  </si>
  <si>
    <t>1630350422</t>
  </si>
  <si>
    <t>Doplňky zařízení koupelen a záchodů smaltované madla krakorcová sklopná, délky 834 mm</t>
  </si>
  <si>
    <t>46</t>
  </si>
  <si>
    <t>72529991</t>
  </si>
  <si>
    <t>Doplňky zařízení koupelen a záchodů ovladač signalizačního systému nouzového volání vč napojení el</t>
  </si>
  <si>
    <t>-1467900410</t>
  </si>
  <si>
    <t>47</t>
  </si>
  <si>
    <t>72529992</t>
  </si>
  <si>
    <t>Doplňky zařízení koupelen a záchodů sklopné zrcadlo</t>
  </si>
  <si>
    <t>837326706</t>
  </si>
  <si>
    <t>48</t>
  </si>
  <si>
    <t>72529993</t>
  </si>
  <si>
    <t>Doplňky zařízení koupelen a záchodů osušovač rukou vč napojení el</t>
  </si>
  <si>
    <t>64634320</t>
  </si>
  <si>
    <t>49</t>
  </si>
  <si>
    <t>72529994</t>
  </si>
  <si>
    <t>Doplňky zařízení koupelen a záchodů háček</t>
  </si>
  <si>
    <t>997024250</t>
  </si>
  <si>
    <t>50</t>
  </si>
  <si>
    <t>998725102</t>
  </si>
  <si>
    <t>Přesun hmot tonážní pro zařizovací předměty v objektech v do 12 m</t>
  </si>
  <si>
    <t>1147496707</t>
  </si>
  <si>
    <t>Přesun hmot pro zařizovací předměty stanovený z hmotnosti přesunovaného materiálu vodorovná dopravní vzdálenost do 50 m v objektech výšky přes 6 do 12 m</t>
  </si>
  <si>
    <t>763</t>
  </si>
  <si>
    <t>Konstrukce suché výstavby</t>
  </si>
  <si>
    <t>51</t>
  </si>
  <si>
    <t>763121467</t>
  </si>
  <si>
    <t>SDK stěna předsazená tl 125 mm profil CW+UW 100 desky 2xH2DF 12,5 TI 50 mm 50 kg/m3 EI 45</t>
  </si>
  <si>
    <t>-2082477095</t>
  </si>
  <si>
    <t>Stěna předsazená ze sádrokartonových desek s nosnou konstrukcí z ocelových profilů CW, UW dvojitě opláštěná deskami protipožárními impregnovanými H2DF tl. 2 x 12,5 mm, TI tl. 50 mm 50 kg/m3, EI 45 stěna tl. 125 mm, profil 100</t>
  </si>
  <si>
    <t>0,9*2,55</t>
  </si>
  <si>
    <t>52</t>
  </si>
  <si>
    <t>998763302</t>
  </si>
  <si>
    <t>Přesun hmot tonážní pro sádrokartonové konstrukce v objektech v do 12 m</t>
  </si>
  <si>
    <t>462889128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</si>
  <si>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</si>
  <si>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766</t>
  </si>
  <si>
    <t>Konstrukce truhlářské</t>
  </si>
  <si>
    <t>53</t>
  </si>
  <si>
    <t>766123510</t>
  </si>
  <si>
    <t>Montáž stěn celozasklených v do 2,75 m</t>
  </si>
  <si>
    <t>510350137</t>
  </si>
  <si>
    <t>Montáž dřevěných stěn celozasklených, výšky do 2,75 m</t>
  </si>
  <si>
    <t>1,9*2,55</t>
  </si>
  <si>
    <t>54</t>
  </si>
  <si>
    <t>61196011</t>
  </si>
  <si>
    <t>Dělící chodbová prosklená stěna dřevěná vel. 1900x2550mm, rám, nadsvětlík, 2kř dveře, kování, zámek, bezp sklo, okop plech oboustranně</t>
  </si>
  <si>
    <t>386670609</t>
  </si>
  <si>
    <t>55</t>
  </si>
  <si>
    <t>766211410</t>
  </si>
  <si>
    <t>Montáž madel schodišťových dřevených dílčích z jednoho kusu š do 30 cm 1 kus</t>
  </si>
  <si>
    <t>120835453</t>
  </si>
  <si>
    <t>Montáž madel schodišťových dřevěných z jednoho kusu dílčích, šířky přes 150 do 300 mm</t>
  </si>
  <si>
    <t>56</t>
  </si>
  <si>
    <t>6119901</t>
  </si>
  <si>
    <t>Ochranné madlo MDF deska š. 200mm, tl. 18mm, sražené hrany, barva šedá, kotvení</t>
  </si>
  <si>
    <t>-655924308</t>
  </si>
  <si>
    <t>57</t>
  </si>
  <si>
    <t>766660002</t>
  </si>
  <si>
    <t>Montáž dveřních křídel otvíravých 1křídlových š přes 0,8 m do ocelové zárubně</t>
  </si>
  <si>
    <t>1301273990</t>
  </si>
  <si>
    <t>Montáž dveřních křídel dřevěných nebo plastových otevíravých do ocelové zárubně povrchově upravených jednokřídlových, šířky přes 800 mm</t>
  </si>
  <si>
    <t>58</t>
  </si>
  <si>
    <t>6116280</t>
  </si>
  <si>
    <t xml:space="preserve">dveře vnitřní hladké HPL folie   plné 1křídlové 90x197 cm, kování, zámek, vysoce mechanicky odolné, madlo vodorovné, okop plech oboustranně</t>
  </si>
  <si>
    <t>-719121836</t>
  </si>
  <si>
    <t xml:space="preserve">dveře vnitřní hladké HPL folie   plné 1křídlové 90x197 cm, kování, zámek, vysoce mechanicky odolné, madlo vodorovné</t>
  </si>
  <si>
    <t>59</t>
  </si>
  <si>
    <t>766660022</t>
  </si>
  <si>
    <t>Montáž dveřních křídel otvíravých 1křídlových š přes 0,8 m požárních do ocelové zárubně</t>
  </si>
  <si>
    <t>1647604412</t>
  </si>
  <si>
    <t>Montáž dveřních křídel dřevěných nebo plastových otevíravých do ocelové zárubně protipožárních jednokřídlových, šířky přes 800 mm</t>
  </si>
  <si>
    <t>60</t>
  </si>
  <si>
    <t>6116561</t>
  </si>
  <si>
    <t>dveře vnitřní požárně odolné, plné, HPL fólie (dveře vysoce machanicky odolné), odolnost EI (EW) 30 D3, 1křídlové 90 x 197 cm, kování, zámek, zvukotěsné Rw=37dB</t>
  </si>
  <si>
    <t>-1592014958</t>
  </si>
  <si>
    <t>61</t>
  </si>
  <si>
    <t>766660717</t>
  </si>
  <si>
    <t>Montáž dveřních křídel samozavírače na ocelovou zárubeň</t>
  </si>
  <si>
    <t>-106891672</t>
  </si>
  <si>
    <t>Montáž dveřních křídel dřevěných nebo plastových ostatní práce samozavírače na zárubeň ocelovou</t>
  </si>
  <si>
    <t>62</t>
  </si>
  <si>
    <t>5491726</t>
  </si>
  <si>
    <t>samozavírač dveří hydraulický požární</t>
  </si>
  <si>
    <t>497881289</t>
  </si>
  <si>
    <t>63</t>
  </si>
  <si>
    <t>766691914</t>
  </si>
  <si>
    <t>Vyvěšení nebo zavěšení dřevěných křídel dveří pl do 2 m2</t>
  </si>
  <si>
    <t>-216623357</t>
  </si>
  <si>
    <t>Ostatní práce vyvěšení nebo zavěšení křídel s případným uložením a opětovným zavěšením po provedení stavebních změn dřevěných dveřních, plochy do 2 m2</t>
  </si>
  <si>
    <t>64</t>
  </si>
  <si>
    <t>998766102</t>
  </si>
  <si>
    <t>Přesun hmot tonážní pro konstrukce truhlářské v objektech v do 12 m</t>
  </si>
  <si>
    <t>755031620</t>
  </si>
  <si>
    <t>Přesun hmot pro konstrukce truhlářské stanovený z hmotnosti přesunovaného materiálu vodorovná dopravní vzdálenost do 50 m v objektech výšky přes 6 do 12 m</t>
  </si>
  <si>
    <t>771</t>
  </si>
  <si>
    <t>Podlahy z dlaždic</t>
  </si>
  <si>
    <t>65</t>
  </si>
  <si>
    <t>771474113</t>
  </si>
  <si>
    <t>Montáž soklíků z dlaždic keramických rovných flexibilní lepidlo v do 120 mm</t>
  </si>
  <si>
    <t>291285690</t>
  </si>
  <si>
    <t>Montáž soklíků z dlaždic keramických lepených flexibilním lepidlem rovných výšky přes 90 do 120 mm</t>
  </si>
  <si>
    <t>(0,5+1,1+0,25)*2+0,55+6+0,2+0,25+0,15*2+0,6+3,125*2+1,9</t>
  </si>
  <si>
    <t>0,15*2-0,9*2-0,8*2+(0,5+0,25)*2+0,125*2</t>
  </si>
  <si>
    <t>66</t>
  </si>
  <si>
    <t>771574131</t>
  </si>
  <si>
    <t>Montáž podlah keramických režných protiskluzných lepených flexibilním lepidlem do 50 ks/m2</t>
  </si>
  <si>
    <t>1375076886</t>
  </si>
  <si>
    <t>Montáž podlah z dlaždic keramických lepených flexibilním lepidlem režných nebo glazovaných protiskluzných nebo reliefovaných do 50 ks/ m2</t>
  </si>
  <si>
    <t>20,91+7,35+3,06</t>
  </si>
  <si>
    <t>67</t>
  </si>
  <si>
    <t>5976143</t>
  </si>
  <si>
    <t>dlaždice keramické slinuté neglazované mrazuvzdorné protiskluzné 29,8 x 29,8 x 0,9 cm vč soklíku</t>
  </si>
  <si>
    <t>478813082</t>
  </si>
  <si>
    <t>dlaždice keramické slinuté neglazované mrazuvzdorné 29,8 x 29,8 x 0,9 cm protiskluzné</t>
  </si>
  <si>
    <t>(a5*0,1+a6)*1,1</t>
  </si>
  <si>
    <t>68</t>
  </si>
  <si>
    <t>771591111</t>
  </si>
  <si>
    <t>Podlahy penetrace podkladu</t>
  </si>
  <si>
    <t>815332332</t>
  </si>
  <si>
    <t>Podlahy - ostatní práce penetrace podkladu</t>
  </si>
  <si>
    <t>69</t>
  </si>
  <si>
    <t>771591171</t>
  </si>
  <si>
    <t>Montáž profilu ukončujícího pro plynulý přechod (dlažby s kobercem apod.)</t>
  </si>
  <si>
    <t>806121837</t>
  </si>
  <si>
    <t>Podlahy - ostatní práce montáž ukončujícího profilu pro plynulý přechod (dlažba-koberec apod.)</t>
  </si>
  <si>
    <t>0,9*3</t>
  </si>
  <si>
    <t>70</t>
  </si>
  <si>
    <t>5905410</t>
  </si>
  <si>
    <t xml:space="preserve">profil přechodový  (8 x 20 x 2500mm)</t>
  </si>
  <si>
    <t>-729949286</t>
  </si>
  <si>
    <t>profil přechodový s pohyblivým ramenem podlahový hliník, (8 x 20 x 2500mm)</t>
  </si>
  <si>
    <t>P</t>
  </si>
  <si>
    <t>Poznámka k položce:
Profil s pohyblivým prechodovým ramenem pro plynulé napojení ruzne vysokých podlahových krytin. Vymezovacem spáry je definována šírka spáry k navazující dlaždici.</t>
  </si>
  <si>
    <t>0,9*3*1,1</t>
  </si>
  <si>
    <t>71</t>
  </si>
  <si>
    <t>771990111</t>
  </si>
  <si>
    <t>Vyrovnání podkladu samonivelační stěrkou tl 4 mm pevnosti 15 Mpa</t>
  </si>
  <si>
    <t>-1644064078</t>
  </si>
  <si>
    <t>Vyrovnání podkladní vrstvy samonivelační stěrkou tl. 4 mm, min. pevnosti 15 MPa</t>
  </si>
  <si>
    <t>72</t>
  </si>
  <si>
    <t>998771102</t>
  </si>
  <si>
    <t>Přesun hmot tonážní pro podlahy z dlaždic v objektech v do 12 m</t>
  </si>
  <si>
    <t>569725810</t>
  </si>
  <si>
    <t>Přesun hmot pro podlahy z dlaždic stanovený z hmotnosti přesunovaného materiálu vodorovná dopravní vzdálenost do 50 m v objektech výšky přes 6 do 12 m</t>
  </si>
  <si>
    <t>776</t>
  </si>
  <si>
    <t>Podlahy povlakové</t>
  </si>
  <si>
    <t>73</t>
  </si>
  <si>
    <t>776121111</t>
  </si>
  <si>
    <t>Vodou ředitelná penetrace savého podkladu povlakových podlah ředěná v poměru 1:3</t>
  </si>
  <si>
    <t>-1473009219</t>
  </si>
  <si>
    <t>Příprava podkladu penetrace vodou ředitelná na savý podklad (válečkováním) ředěná v poměru 1:3 podlah</t>
  </si>
  <si>
    <t>74</t>
  </si>
  <si>
    <t>776141111</t>
  </si>
  <si>
    <t>Vyrovnání podkladu povlakových podlah stěrkou pevnosti 20 MPa tl 3 mm</t>
  </si>
  <si>
    <t>522008272</t>
  </si>
  <si>
    <t>Příprava podkladu vyrovnání samonivelační stěrkou podlah min.pevnosti 20 MPa, tloušťky do 3 mm</t>
  </si>
  <si>
    <t>75</t>
  </si>
  <si>
    <t>776201812</t>
  </si>
  <si>
    <t>Demontáž lepených povlakových podlah s podložkou ručně</t>
  </si>
  <si>
    <t>-1797907479</t>
  </si>
  <si>
    <t>Demontáž povlakových podlahovin lepených ručně s podložkou</t>
  </si>
  <si>
    <t>76</t>
  </si>
  <si>
    <t>776231111</t>
  </si>
  <si>
    <t>Lepení lamel a čtverců z vinylu standardním lepidlem</t>
  </si>
  <si>
    <t>555730278</t>
  </si>
  <si>
    <t>Montáž podlahovin z vinylu lepením lamel nebo čtverců standardním lepidlem</t>
  </si>
  <si>
    <t>77</t>
  </si>
  <si>
    <t>28411051</t>
  </si>
  <si>
    <t>Homogenní jednovrstvá podl. krytina na jutovém podkladu, tl. 2,5mm, třída 34</t>
  </si>
  <si>
    <t>1652088390</t>
  </si>
  <si>
    <t>Poznámka k položce:
CE Certifikace EN 14041 Ano
Klasifikace IS0 10874 - EN 685
Střední provoz Třída: 34
Třída UPEC U4 P3 E1/2 C2
Povrchová úprava XfTM2 (acrylic Essenza)
Celková tloušťka IS0 24346 - EN 428 2,50 mm
Celková váha IS0 23997 - EN 430 přibližně 3 000 g/m2
Zbytkový otlak IS0 24343 -1 - EN 433 přibližně 0.08 mm
Ohebnost IS0 24344 - EN 435 Metoda A Ø ≤ 30 mm Ø
Reakce na požár EN 13501-1 Cfl s1
Kročejový útlum IS0 140-8 EN ISO 717-2 ≤ 6 dB
Židle s pojezdovými kolečky IS0 4918 - EN 425 Vyhovující pro kancelářské židle s pojezdovými kolečky typu W (norma EN 12529)
Sklon ke vzniku statické el. EN 1815 &lt; 2 kV
Protiskluznost EN 13893 DIN 51130 DS: ≥ 0.30 R9
Odolnost proti chemikáliím IS0 26987 - EN 423 Odolné vůči zředěným kyselinám, olejům, tukům a běžným rozpouštědlům a louhům</t>
  </si>
  <si>
    <t>a4*1,1</t>
  </si>
  <si>
    <t>78</t>
  </si>
  <si>
    <t>776410811</t>
  </si>
  <si>
    <t>Odstranění soklíků a lišt pryžových nebo plastových</t>
  </si>
  <si>
    <t>-1273457405</t>
  </si>
  <si>
    <t>Demontáž soklíků nebo lišt pryžových nebo plastových</t>
  </si>
  <si>
    <t>(6+4,8+0,25+1,9+0,15*2+0,25)*2-0,8*2-1,9+0,45+(0,5+0,25)*2</t>
  </si>
  <si>
    <t>79</t>
  </si>
  <si>
    <t>776421111</t>
  </si>
  <si>
    <t>Montáž obvodových lišt lepením</t>
  </si>
  <si>
    <t>1995329806</t>
  </si>
  <si>
    <t>Montáž lišt obvodových lepených</t>
  </si>
  <si>
    <t>(6+0,25+4,8+0,25+1,9+0,25)*2-0,9</t>
  </si>
  <si>
    <t>80</t>
  </si>
  <si>
    <t>284110040</t>
  </si>
  <si>
    <t>lišta speciální soklová PVC 17271, 30 x 30 mm role 50 m</t>
  </si>
  <si>
    <t>-796596496</t>
  </si>
  <si>
    <t>lišta speciální soklová PVC samolepící 30 x 30 mm role 50 m</t>
  </si>
  <si>
    <t>a3*1,02</t>
  </si>
  <si>
    <t>81</t>
  </si>
  <si>
    <t>776521111</t>
  </si>
  <si>
    <t>Lepení pásů z PVC na stěnu výšky do 2,0 m</t>
  </si>
  <si>
    <t>799767531</t>
  </si>
  <si>
    <t>Montáž podlahovin z PVC na stěnu lepením pásů, výšky do 2 m</t>
  </si>
  <si>
    <t>82</t>
  </si>
  <si>
    <t>2841100</t>
  </si>
  <si>
    <t>Stěnový obklad tl. 2,5mm</t>
  </si>
  <si>
    <t>-809056293</t>
  </si>
  <si>
    <t>Poznámka k položce:
Skupina otěru - ztráta objemu (EN 660-2) - Skupina T
Skupina otěru - ztráta objemu (EN 660-2) - mm3¨ ≤ 2
TECHNICAL PERFORMANCES
Barevná stálost (EN ISO 105-B02) - Stupeň ≥ 6
Reakce na požár Bs3-d0
Elektrická reakce - tělové napětí (EN 1815) - kV ≤ 2
Elektrické napětí - vertikální odolnost (EN 1081) - Ohms neaplikováno
Tepelná vodivost (EN 12524) - Ru = m² K/W 0.02</t>
  </si>
  <si>
    <t>8,000*1,1</t>
  </si>
  <si>
    <t>83</t>
  </si>
  <si>
    <t>776991141</t>
  </si>
  <si>
    <t>Pastování a leštění podlahovin ručně</t>
  </si>
  <si>
    <t>883292147</t>
  </si>
  <si>
    <t>Ostatní práce údržba nových podlahovin po pokládce pastování a leštění ručně</t>
  </si>
  <si>
    <t>84</t>
  </si>
  <si>
    <t>998776102</t>
  </si>
  <si>
    <t>Přesun hmot tonážní pro podlahy povlakové v objektech v do 12 m</t>
  </si>
  <si>
    <t>1854551204</t>
  </si>
  <si>
    <t>Přesun hmot pro podlahy povlakové stanovený z hmotnosti přesunovaného materiálu vodorovná dopravní vzdálenost do 50 m v objektech výšky přes 6 do 12 m</t>
  </si>
  <si>
    <t>781</t>
  </si>
  <si>
    <t>Dokončovací práce - obklady</t>
  </si>
  <si>
    <t>85</t>
  </si>
  <si>
    <t>781474115</t>
  </si>
  <si>
    <t>Montáž obkladů vnitřních keramických hladkých do 25 ks/m2 lepených flexibilním lepidlem</t>
  </si>
  <si>
    <t>1937274373</t>
  </si>
  <si>
    <t>Montáž obkladů vnitřních stěn z dlaždic keramických lepených flexibilním lepidlem režných nebo glazovaných hladkých přes 22 do 25 ks/m2</t>
  </si>
  <si>
    <t>(1,77+0,15+1,6)*2*2-0,9*1,97</t>
  </si>
  <si>
    <t>86</t>
  </si>
  <si>
    <t>5976102</t>
  </si>
  <si>
    <t>obkládačky keramické - (barevné) 25 x 33 x 0,7 cm I. j. vč lišt</t>
  </si>
  <si>
    <t>968824840</t>
  </si>
  <si>
    <t xml:space="preserve">obkládačky keramické - koupelny  (barevné) 25 x 33 x 0,7 cm I. j.</t>
  </si>
  <si>
    <t>a12*1,1</t>
  </si>
  <si>
    <t>87</t>
  </si>
  <si>
    <t>781495111</t>
  </si>
  <si>
    <t>Penetrace podkladu vnitřních obkladů</t>
  </si>
  <si>
    <t>1384644420</t>
  </si>
  <si>
    <t>Ostatní prvky ostatní práce penetrace podkladu</t>
  </si>
  <si>
    <t>88</t>
  </si>
  <si>
    <t>781495133</t>
  </si>
  <si>
    <t>Izolace ve spojení s obkladem - pás lepený ve vnitřním koutu</t>
  </si>
  <si>
    <t>333730667</t>
  </si>
  <si>
    <t>Ostatní prvky izolace ve spojení s obkladem pás, lepený vnitřní kout</t>
  </si>
  <si>
    <t>(1,6+1,77+0,15)*2-0,9</t>
  </si>
  <si>
    <t>89</t>
  </si>
  <si>
    <t>998781102</t>
  </si>
  <si>
    <t>Přesun hmot tonážní pro obklady keramické v objektech v do 12 m</t>
  </si>
  <si>
    <t>-1635620781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</si>
  <si>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</si>
  <si>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</si>
  <si>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</si>
  <si>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90</t>
  </si>
  <si>
    <t>783314201</t>
  </si>
  <si>
    <t>Základní antikorozní jednonásobný syntetický standardní nátěr zámečnických konstrukcí</t>
  </si>
  <si>
    <t>1708293720</t>
  </si>
  <si>
    <t>Základní antikorozní nátěr zámečnických konstrukcí jednonásobný syntetický standardní</t>
  </si>
  <si>
    <t>(0,9+2*1,97)*(0,11+0,125)*2</t>
  </si>
  <si>
    <t>91</t>
  </si>
  <si>
    <t>783315101</t>
  </si>
  <si>
    <t>Mezinátěr jednonásobný syntetický standardní zámečnických konstrukcí</t>
  </si>
  <si>
    <t>946436701</t>
  </si>
  <si>
    <t>Mezinátěr zámečnických konstrukcí jednonásobný syntetický standardní</t>
  </si>
  <si>
    <t>92</t>
  </si>
  <si>
    <t>783317101</t>
  </si>
  <si>
    <t>Krycí jednonásobný syntetický standardní nátěr zámečnických konstrukcí</t>
  </si>
  <si>
    <t>1316907449</t>
  </si>
  <si>
    <t>Krycí nátěr (email) zámečnických konstrukcí jednonásobný syntetický standardní</t>
  </si>
  <si>
    <t>93</t>
  </si>
  <si>
    <t>783606814</t>
  </si>
  <si>
    <t>Odstranění nátěrů z článkových otopných těles okartáčováním</t>
  </si>
  <si>
    <t>97706332</t>
  </si>
  <si>
    <t>Odstranění nátěrů z otopných těles článkových okartáčováním</t>
  </si>
  <si>
    <t>94</t>
  </si>
  <si>
    <t>783614111</t>
  </si>
  <si>
    <t>Základní jednonásobný syntetický nátěr článkových otopných těles</t>
  </si>
  <si>
    <t>194569686</t>
  </si>
  <si>
    <t>Základní nátěr otopných těles jednonásobný článkových syntetický</t>
  </si>
  <si>
    <t>95</t>
  </si>
  <si>
    <t>783617117</t>
  </si>
  <si>
    <t>Krycí dvojnásobný syntetický nátěr článkových otopných těles</t>
  </si>
  <si>
    <t>311219098</t>
  </si>
  <si>
    <t>Krycí nátěr (email) otopných těles článkových dvojnásobný syntetický</t>
  </si>
  <si>
    <t>784</t>
  </si>
  <si>
    <t>Dokončovací práce - malby a tapety</t>
  </si>
  <si>
    <t>96</t>
  </si>
  <si>
    <t>784121001</t>
  </si>
  <si>
    <t>Oškrabání malby v mísnostech výšky do 3,80 m</t>
  </si>
  <si>
    <t>1082653212</t>
  </si>
  <si>
    <t>Oškrabání malby v místnostech výšky do 3,80 m</t>
  </si>
  <si>
    <t>a1*0,9+(a2+2,84*1,335+0,95*2,1+0,9*1,97)*0,7</t>
  </si>
  <si>
    <t>97</t>
  </si>
  <si>
    <t>784221005</t>
  </si>
  <si>
    <t xml:space="preserve">Jednonásobné bílé malby  ze směsí za sucha dobře otěruvzdorných v místnostech přes 5,00 m</t>
  </si>
  <si>
    <t>1068935884</t>
  </si>
  <si>
    <t>Malby z malířských směsí otěruvzdorných za sucha jednonásobné, bílé za sucha otěruvzdorné dobře v místnostech výšky přes 5,00 m</t>
  </si>
  <si>
    <t>(1,81+1,65)*2*(17-0,2+1,2)</t>
  </si>
  <si>
    <t>98</t>
  </si>
  <si>
    <t>784221101</t>
  </si>
  <si>
    <t xml:space="preserve">Dvojnásobné bílé malby  ze směsí za sucha dobře otěruvzdorných v místnostech do 3,80 m</t>
  </si>
  <si>
    <t>-2006814647</t>
  </si>
  <si>
    <t>Malby z malířských směsí otěruvzdorných za sucha dvojnásobné, bílé za sucha otěruvzdorné dobře v místnostech výšky do 3,80 m</t>
  </si>
  <si>
    <t>a1+a2+2,84*1,335+0,95*2,1+(1,9+2,5)*2,55*2+0,9*1,97+6*2,55</t>
  </si>
  <si>
    <t>99</t>
  </si>
  <si>
    <t>784321031</t>
  </si>
  <si>
    <t>Dvojnásobné silikátové bílé malby v místnosti výšky do 3,80 m na sdk</t>
  </si>
  <si>
    <t>409390935</t>
  </si>
  <si>
    <t>Malby silikátové dvojnásobné, bílé v místnostech výšky do 3,80 m</t>
  </si>
  <si>
    <t>786</t>
  </si>
  <si>
    <t>Dokončovací práce - čalounické úpravy</t>
  </si>
  <si>
    <t>100</t>
  </si>
  <si>
    <t>786612200</t>
  </si>
  <si>
    <t>Montáž zastiňujících rolet z textilií nebo umělých tkanin</t>
  </si>
  <si>
    <t>-1586661317</t>
  </si>
  <si>
    <t>Montáž zastiňujících rolet z textilií nebo umělých tkanin</t>
  </si>
  <si>
    <t>101</t>
  </si>
  <si>
    <t>6119801</t>
  </si>
  <si>
    <t>Vnitřní látkové stínění vel. 2900x1600mm, ovládání motoricky, napojení na elektro kabelem+ovládací tlačítko</t>
  </si>
  <si>
    <t>-747485100</t>
  </si>
  <si>
    <t>Poznámka k položce:
Konstrukce:
• Hliníková hřídel s průměrem 42mm
• Provedení s kazetou - (PK) - látka je chráněna designovou kazetou.
• Látka je volně visící
• Díky brzdě lze roletu zastavit v jakékoliv poloze.
• Látka je zakončena spodním ukončovacím profilem.
• Barevné provedení bílé,
Látka:
• Nejširší nabídka látek v ČR a SK čítající celkem 317 látek,
• Výběr z široké škály jednobarevných,designových nebo technických látek
Ovládání:
• Roleta ovládána motoricky.</t>
  </si>
  <si>
    <t>Práce a dodávky M</t>
  </si>
  <si>
    <t>33-M</t>
  </si>
  <si>
    <t>Montáže dopr.zaříz.,sklad. zař. a váh</t>
  </si>
  <si>
    <t>102</t>
  </si>
  <si>
    <t>333011</t>
  </si>
  <si>
    <t>Dmtž, mtž+D nového výtahu, stávající šachetní dveře zůstanou zachovány. šachta vel. 1800x1650mm</t>
  </si>
  <si>
    <t>497366305</t>
  </si>
  <si>
    <t xml:space="preserve">Poznámka k položce:
Výtah lanový trakční se synchronním bezpřevodovým strojem a regulací frekvenčním 		měničem. Maximální příkon synchronního pohonu - 3,5 kW.	Nová kabina výtahu bude stejných rozměrů jako kabina původní. Nové provedení kabiny z materiálu strukturovaný nerez s dekorem Leader (kůže). Kabinové dveře nerez brus. Podlahová krytina Altro, odstín dle výběru ze vzorníku. 	Osvětlení kabiny bude LED skryté v podhledu z materiálu nerez brus. 	Ovladač kabiny nerez brus tablo, polohová a směrová signalizace LCD displej Vstup kabiny bude chráněn eloplošnou infrazávorou. Elektroinstalace výtahu bude v provedení antivandal, ovladače na nástupištích budou 	ve všech stanicích klíčkové, kabinový ovladač rovněž blokován klíčkovým spínačem.Řídící rozvaděč mikroprocesorový s otevřeným přístupným systémem pro následný	servis a údržbu.Výtah bude vybaven obousměrnou komunikací s GSM bránou.Osvětlení strojovny splňující ČSN EN 81-20 je součástí dodávky.Stávající šachetní dveře budou zachovány, bude provedena jejich repase spočívající ve výměně vodících kladek pojezdu dveří a výměně kluzných vedení v prahu dveří.Součástí dodávky je demontáž, provedení potřebných stavebních prací a prostředky pro manipulaci (lešení, montážní nosníky apod.), doprava a likvidace demontovaných 	dílů.
</t>
  </si>
  <si>
    <t>zt_D1 -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</si>
  <si>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</si>
  <si>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</si>
  <si>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</si>
  <si>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721</t>
  </si>
  <si>
    <t>Zdravotechnika - vnitřní kanalizace</t>
  </si>
  <si>
    <t>721170973</t>
  </si>
  <si>
    <t>Potrubí z PVC krácení trub DN 70</t>
  </si>
  <si>
    <t>721170975</t>
  </si>
  <si>
    <t>Potrubí z PVC krácení trub DN 100</t>
  </si>
  <si>
    <t>721171904</t>
  </si>
  <si>
    <t>Potrubí z PP vsazení odbočky do hrdla DN 75</t>
  </si>
  <si>
    <t>721171905</t>
  </si>
  <si>
    <t>Potrubí z PP vsazení odbočky do hrdla DN 110</t>
  </si>
  <si>
    <t>721171914</t>
  </si>
  <si>
    <t>Potrubí z PP propojení potrubí DN 75</t>
  </si>
  <si>
    <t>721171915</t>
  </si>
  <si>
    <t>Potrubí z PP propojení potrubí DN 110</t>
  </si>
  <si>
    <t>721174025</t>
  </si>
  <si>
    <t>Potrubí kanalizační z PP odpadní systém HT DN 100</t>
  </si>
  <si>
    <t>721174042</t>
  </si>
  <si>
    <t>Potrubí kanalizační z PP připojovací systém HT DN 40</t>
  </si>
  <si>
    <t>721174043</t>
  </si>
  <si>
    <t>Potrubí kanalizační z PP připojovací systém HT DN 50</t>
  </si>
  <si>
    <t>721174043pc4</t>
  </si>
  <si>
    <t>Ovládání splachování invalidního WC</t>
  </si>
  <si>
    <t>soub</t>
  </si>
  <si>
    <t>721174044</t>
  </si>
  <si>
    <t>Potrubí kanalizační z PP připojovací systém HT DN 70</t>
  </si>
  <si>
    <t>721194104</t>
  </si>
  <si>
    <t>Vyvedení a upevnění odpadních výpustek DN 40</t>
  </si>
  <si>
    <t>721194109</t>
  </si>
  <si>
    <t>Vyvedení a upevnění odpadních výpustek DN 100</t>
  </si>
  <si>
    <t>721290123</t>
  </si>
  <si>
    <t>Zkouška těsnosti potrubí kanalizace kouřem do DN 300</t>
  </si>
  <si>
    <t>998721203</t>
  </si>
  <si>
    <t>Přesun hmot procentní pro vnitřní kanalizace v objektech v do 24 m</t>
  </si>
  <si>
    <t>%</t>
  </si>
  <si>
    <t>722</t>
  </si>
  <si>
    <t>Zdravotechnika - vnitřní vodovod</t>
  </si>
  <si>
    <t>722170801</t>
  </si>
  <si>
    <t>Demontáž rozvodů vody z plastů do D 25</t>
  </si>
  <si>
    <t>722171913</t>
  </si>
  <si>
    <t>Potrubí plastové odříznutí trubky D do 25 mm</t>
  </si>
  <si>
    <t>722171933</t>
  </si>
  <si>
    <t>Potrubí plastové výměna trub nebo tvarovek D do 25 mm</t>
  </si>
  <si>
    <t>722174022</t>
  </si>
  <si>
    <t>Potrubí vodovodní plastové PPR svar polyfuze PN 20 D 20 x 3,4 mm</t>
  </si>
  <si>
    <t>722174023</t>
  </si>
  <si>
    <t>Potrubí vodovodní plastové PPR svar polyfuze PN 20 D 25 x 4,2 mm</t>
  </si>
  <si>
    <t>722179191</t>
  </si>
  <si>
    <t>Příplatek k rozvodu vody z plastů za malý rozsah prací na zakázce do 20 m</t>
  </si>
  <si>
    <t>722181231</t>
  </si>
  <si>
    <t>Ochrana vodovodního potrubí přilepenými tepelně izolačními trubicemi z PE tl do 15 mm DN do 22 mm</t>
  </si>
  <si>
    <t>722181232</t>
  </si>
  <si>
    <t>Ochrana vodovodního potrubí přilepenými tepelně izolačními trubicemi z PE tl do 15 mm DN do 42 mm</t>
  </si>
  <si>
    <t>722181245</t>
  </si>
  <si>
    <t>Ochrana kanalizačního potrubí přilepenými tepelně izolačními trubicemi z PE tl do 20 mm DN přes 92 mm</t>
  </si>
  <si>
    <t>722190401</t>
  </si>
  <si>
    <t>Vyvedení a upevnění výpustku do DN 25</t>
  </si>
  <si>
    <t>722190901</t>
  </si>
  <si>
    <t>Uzavření nebo otevření vodovodního potrubí při opravách</t>
  </si>
  <si>
    <t>722232123</t>
  </si>
  <si>
    <t>Ventil šikmý G 3/4 PN 42 do 185°C vnitřní závit</t>
  </si>
  <si>
    <t>722290226</t>
  </si>
  <si>
    <t>Zkouška těsnosti vodovodního potrubí závitového do DN 50</t>
  </si>
  <si>
    <t>722290234</t>
  </si>
  <si>
    <t>Proplach a dezinfekce vodovodního potrubí do DN 80</t>
  </si>
  <si>
    <t>998722103</t>
  </si>
  <si>
    <t>Přesun hmot tonážní pro vnitřní vodovod v objektech v do 24 m</t>
  </si>
  <si>
    <t>725119123</t>
  </si>
  <si>
    <t>Montáž klozetových mís závěsných na nosné stěny</t>
  </si>
  <si>
    <t>642360510</t>
  </si>
  <si>
    <t xml:space="preserve">klozet keramický závěsný hluboké splachování handicap  bílý</t>
  </si>
  <si>
    <t>725211681</t>
  </si>
  <si>
    <t>Umyvadlo keramické zdravotní připevněné na stěnu šrouby bílé 640 mm</t>
  </si>
  <si>
    <t>725813111</t>
  </si>
  <si>
    <t>Ventil rohový bez připojovací trubičky nebo flexi hadičky G 1/2</t>
  </si>
  <si>
    <t>725821326</t>
  </si>
  <si>
    <t>Baterie dřezové stojánkové vysoké pákové</t>
  </si>
  <si>
    <t>998725203</t>
  </si>
  <si>
    <t>Přesun hmot procentní pro zařizovací předměty v objektech v do 24 m</t>
  </si>
  <si>
    <t>726</t>
  </si>
  <si>
    <t>Zdravotechnika - předstěnové instalace</t>
  </si>
  <si>
    <t>726131043</t>
  </si>
  <si>
    <t>Instalační předstěna - klozet závěsný v 1120 mm s ovládáním zepředu pro postižené do stěn s kov kcí</t>
  </si>
  <si>
    <t>726191001</t>
  </si>
  <si>
    <t>Zvukoizolační souprava pro klozet</t>
  </si>
  <si>
    <t>726191002</t>
  </si>
  <si>
    <t>Souprava pro předstěnovou montáž</t>
  </si>
  <si>
    <t>el_d1 - D1 - Silnoproud</t>
  </si>
  <si>
    <t xml:space="preserve">    740 - Elektromontáže - zkoušky a revize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</si>
  <si>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</si>
  <si>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</si>
  <si>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</si>
  <si>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</si>
  <si>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 xml:space="preserve">    747 - Elektromontáže - kompletace rozvodů</t>
  </si>
  <si>
    <t xml:space="preserve">    748 - Elektromontáže - osvětlovací zařízení a svítidla</t>
  </si>
  <si>
    <t>HZS - Hodinové zúčtovací sazby</t>
  </si>
  <si>
    <t>740</t>
  </si>
  <si>
    <t>Elektromontáže - zkoušky a revize</t>
  </si>
  <si>
    <t>118</t>
  </si>
  <si>
    <t>740991100</t>
  </si>
  <si>
    <t>Celková prohlídka elektrického rozvodu a zařízení do 100 000,- Kč</t>
  </si>
  <si>
    <t>CS ÚRS 2016 02</t>
  </si>
  <si>
    <t>742</t>
  </si>
  <si>
    <t>Elektromontáže - rozvodný systém</t>
  </si>
  <si>
    <t>742111100</t>
  </si>
  <si>
    <t>Montáž rozvodnice oceloplechová nebo plastová běžná do 20 kg</t>
  </si>
  <si>
    <t>CS ÚRS 2015 02</t>
  </si>
  <si>
    <t>742111104</t>
  </si>
  <si>
    <t>montáž rozvodnice 5RS2</t>
  </si>
  <si>
    <t>119</t>
  </si>
  <si>
    <t>742111105</t>
  </si>
  <si>
    <t>Montáž přístrojů v 5 RS1</t>
  </si>
  <si>
    <t>742991110</t>
  </si>
  <si>
    <t>Kontrola rozváděč nn silový hmotnosti do 200 kg</t>
  </si>
  <si>
    <t>357131316</t>
  </si>
  <si>
    <t>rozvodnice 5RS2</t>
  </si>
  <si>
    <t>KUS</t>
  </si>
  <si>
    <t>104</t>
  </si>
  <si>
    <t>358224040</t>
  </si>
  <si>
    <t xml:space="preserve">jistič 3pólový-charakteristika B 32B/3   jištění rozvodnic</t>
  </si>
  <si>
    <t>120</t>
  </si>
  <si>
    <t>358221110</t>
  </si>
  <si>
    <t>jistič 1pólový-charakteristika B 16B/1</t>
  </si>
  <si>
    <t>743</t>
  </si>
  <si>
    <t>Elektromontáže - hrubá montáž</t>
  </si>
  <si>
    <t>126</t>
  </si>
  <si>
    <t>345718250</t>
  </si>
  <si>
    <t>lišta elektroinstalační hranatá bílá LHD 20 x 20</t>
  </si>
  <si>
    <t>127</t>
  </si>
  <si>
    <t>345718300</t>
  </si>
  <si>
    <t>lišta elektroinstalační hranatá bílá LHD 40 x 20</t>
  </si>
  <si>
    <t>128</t>
  </si>
  <si>
    <t>345718310</t>
  </si>
  <si>
    <t>lišta elektroinstalační hranatá bílá LHD 60 x 40</t>
  </si>
  <si>
    <t>129</t>
  </si>
  <si>
    <t>34718301</t>
  </si>
  <si>
    <t>Parapetní kanál dutý 170x70</t>
  </si>
  <si>
    <t>130</t>
  </si>
  <si>
    <t>34718302</t>
  </si>
  <si>
    <t>Kryt koncový pro parapetní kanál 170x70</t>
  </si>
  <si>
    <t>131</t>
  </si>
  <si>
    <t>34713003</t>
  </si>
  <si>
    <t>Roh vnější pro parapetní kanál 170x70</t>
  </si>
  <si>
    <t>132</t>
  </si>
  <si>
    <t>34713004</t>
  </si>
  <si>
    <t>Roh vnitřní pro parapetní kanál 170x70</t>
  </si>
  <si>
    <t>133</t>
  </si>
  <si>
    <t>34713005</t>
  </si>
  <si>
    <t>Kryt odbočný pro parapetní kanál 170x70</t>
  </si>
  <si>
    <t>743312110</t>
  </si>
  <si>
    <t>Montáž lišta a kanálek vkládací šířky do 20 mm s víčkem</t>
  </si>
  <si>
    <t>743312120</t>
  </si>
  <si>
    <t>Montáž lišta a kanálek vkládací šířky do 40 mm s víčkem</t>
  </si>
  <si>
    <t>113</t>
  </si>
  <si>
    <t>743312130</t>
  </si>
  <si>
    <t>Montáž lišta a kanálek vkládací šířky do 60 mm s víčkem</t>
  </si>
  <si>
    <t>743311500</t>
  </si>
  <si>
    <t>Montáž lišta a kanálek protahovací šířky do 170 mm</t>
  </si>
  <si>
    <t>107</t>
  </si>
  <si>
    <t>231701540</t>
  </si>
  <si>
    <t>pěna montážní protipožární polyuretanová jednosložková 750 ml, teplotní odolnost -40°C až +90°C</t>
  </si>
  <si>
    <t>744</t>
  </si>
  <si>
    <t>Elektromontáže - rozvody vodičů měděných</t>
  </si>
  <si>
    <t>744411110</t>
  </si>
  <si>
    <t>Montáž kabel Cu sk.1 do 1 kV do 0,10 kg pod omítku stěn</t>
  </si>
  <si>
    <t>744411220</t>
  </si>
  <si>
    <t>Montáž kabel Cu sk.2 do 1 kV do 0,20 kg pod omítku stěn</t>
  </si>
  <si>
    <t>744411230</t>
  </si>
  <si>
    <t>Montáž kabel Cu sk.2 do 1 kV do 0,40 kg pod omítku stěn</t>
  </si>
  <si>
    <t>108</t>
  </si>
  <si>
    <t>744411240</t>
  </si>
  <si>
    <t>Montáž kabel Cu sk.2 do 1 kV do 0,63 kg pod omítku stěn</t>
  </si>
  <si>
    <t>341111700</t>
  </si>
  <si>
    <t>Kabel CHKE-R 750V 2x1,5</t>
  </si>
  <si>
    <t>341111701</t>
  </si>
  <si>
    <t>Kabel CHKE-R 750V 3x1,5</t>
  </si>
  <si>
    <t>341111702</t>
  </si>
  <si>
    <t>Kabel CHKE-R 750V 3x2,5</t>
  </si>
  <si>
    <t>109</t>
  </si>
  <si>
    <t>341111000</t>
  </si>
  <si>
    <t>kabel silový s Cu jádrem CYKY 5x6 mm2</t>
  </si>
  <si>
    <t>114</t>
  </si>
  <si>
    <t>341408260</t>
  </si>
  <si>
    <t>vodič silový s Cu jádrem CY H07 V-U 6 mm2</t>
  </si>
  <si>
    <t>117</t>
  </si>
  <si>
    <t>341408271</t>
  </si>
  <si>
    <t>vodič silový s Cu jádrem CY H07 V-U 16 mm2 z/ž</t>
  </si>
  <si>
    <t>746</t>
  </si>
  <si>
    <t>Elektromontáže - soubory pro vodiče</t>
  </si>
  <si>
    <t>746211110</t>
  </si>
  <si>
    <t>Ukončení vodič izolovaný do 2,5mm2 v rozváděči nebo na přístroji</t>
  </si>
  <si>
    <t>746211130</t>
  </si>
  <si>
    <t>Ukončení vodič izolovaný do 6 mm2 v rozváděči nebo na přístroji</t>
  </si>
  <si>
    <t>746211150</t>
  </si>
  <si>
    <t>Ukončení vodič izolovaný do 16 mm2 v rozváděči nebo na přístroji</t>
  </si>
  <si>
    <t>747</t>
  </si>
  <si>
    <t>Elektromontáže - kompletace rozvodů</t>
  </si>
  <si>
    <t>135</t>
  </si>
  <si>
    <t>34571516</t>
  </si>
  <si>
    <t>krabice přístrojová nástěnná (dvojzásuvky)</t>
  </si>
  <si>
    <t>136</t>
  </si>
  <si>
    <t>345715115</t>
  </si>
  <si>
    <t>krabice přístrojová nástěnná (vypínače, zásuvky)</t>
  </si>
  <si>
    <t>134</t>
  </si>
  <si>
    <t>345715220</t>
  </si>
  <si>
    <t>krabice přístrojová do parapetu</t>
  </si>
  <si>
    <t>747112011</t>
  </si>
  <si>
    <t>Montáž vypínač (polo)zapuštěný bezšroubové připojení 1 -jednopólový</t>
  </si>
  <si>
    <t>747161010</t>
  </si>
  <si>
    <t>Montáž zásuvka (polo)zapuštěná bezšroubové připojení 2P+PE se zapojením vodičů</t>
  </si>
  <si>
    <t>747161020</t>
  </si>
  <si>
    <t>Montáž zásuvka (polo)zapuštěná bezšroubové připojení 2P+PE dvojí zapojení - průběžná</t>
  </si>
  <si>
    <t>743312924</t>
  </si>
  <si>
    <t>Montáž lišta a kanálek - utěsnění protipožární šířky do 80 mm</t>
  </si>
  <si>
    <t>125</t>
  </si>
  <si>
    <t>743411311</t>
  </si>
  <si>
    <t>Montáž krabice nástěnná plastová kruhová</t>
  </si>
  <si>
    <t>345355120</t>
  </si>
  <si>
    <t xml:space="preserve">spínač jednopólový 10A  bílý</t>
  </si>
  <si>
    <t>345551000</t>
  </si>
  <si>
    <t>zásuvka 1násobná 16A bílá</t>
  </si>
  <si>
    <t>124</t>
  </si>
  <si>
    <t>345551200</t>
  </si>
  <si>
    <t>zásuvka 2násobná 16A</t>
  </si>
  <si>
    <t>748</t>
  </si>
  <si>
    <t>Elektromontáže - osvětlovací zařízení a svítidla</t>
  </si>
  <si>
    <t>748123115</t>
  </si>
  <si>
    <t>Montáž svítidlo LED bytové přisazené nástěnné bez čidla</t>
  </si>
  <si>
    <t>748992200</t>
  </si>
  <si>
    <t>Měření izolačního stavu svítidel</t>
  </si>
  <si>
    <t>348144113</t>
  </si>
  <si>
    <t xml:space="preserve">svítidlo C)   Přisazené LED svítidlo, leštěná mřížka, 39W IP20 3700lm 3000K</t>
  </si>
  <si>
    <t>112</t>
  </si>
  <si>
    <t>3481441131</t>
  </si>
  <si>
    <t xml:space="preserve">svítidlo D)  LED kruhové plastové přisazené svítidlo  28W 2300lm</t>
  </si>
  <si>
    <t>HZS</t>
  </si>
  <si>
    <t>Hodinové zúčtovací sazby</t>
  </si>
  <si>
    <t>HZS2221</t>
  </si>
  <si>
    <t xml:space="preserve">Hodinová zúčtovací sazba elektrikář  DEMONTÁŽ STÁVAJÍCÍ ELEKTROINSTALACE</t>
  </si>
  <si>
    <t>hod</t>
  </si>
  <si>
    <t>262144</t>
  </si>
  <si>
    <t>slp_d1 - Slaboproud</t>
  </si>
  <si>
    <t>oddíl 1 - Signalizační zařízení z WC pro imobilní</t>
  </si>
  <si>
    <t>220990008 - Kabely a elektroinstalační materiál</t>
  </si>
  <si>
    <t>oddíl 1</t>
  </si>
  <si>
    <t>Signalizační zařízení z WC pro imobilní</t>
  </si>
  <si>
    <t>220990001</t>
  </si>
  <si>
    <t>základní modul signalizačního systému 4 zóny</t>
  </si>
  <si>
    <t>ks</t>
  </si>
  <si>
    <t>220990002</t>
  </si>
  <si>
    <t>napaječ 1,5A/40W/24 V DC</t>
  </si>
  <si>
    <t>220990003</t>
  </si>
  <si>
    <t>kabel k napaječi</t>
  </si>
  <si>
    <t>220990004</t>
  </si>
  <si>
    <t>oriantační světlo</t>
  </si>
  <si>
    <t>220990005</t>
  </si>
  <si>
    <t>potvrzovací tlačítko</t>
  </si>
  <si>
    <t>220990006</t>
  </si>
  <si>
    <t>přivolávací tlačítko</t>
  </si>
  <si>
    <t>220990007</t>
  </si>
  <si>
    <t>konektor RJ45</t>
  </si>
  <si>
    <t>220990008</t>
  </si>
  <si>
    <t>Kabely a elektroinstalační materiál</t>
  </si>
  <si>
    <t>220990009</t>
  </si>
  <si>
    <t>kabel JYSTY 2x2x0.8</t>
  </si>
  <si>
    <t>220990010</t>
  </si>
  <si>
    <t>kabel YY-JZ 2X1,5</t>
  </si>
  <si>
    <t>220990011</t>
  </si>
  <si>
    <t>trubka ohebná PVC 16 2316</t>
  </si>
  <si>
    <t>220990012</t>
  </si>
  <si>
    <t>trubka ohebná PVC 23 2323</t>
  </si>
  <si>
    <t>220990013</t>
  </si>
  <si>
    <t>krabice KU68-1901 vč.víčka</t>
  </si>
  <si>
    <t>220990014</t>
  </si>
  <si>
    <t>prostup stavební konstrukcí do 300mm</t>
  </si>
  <si>
    <t>220990015</t>
  </si>
  <si>
    <t>zednické výpomoci</t>
  </si>
  <si>
    <t>220990016</t>
  </si>
  <si>
    <t>drobný elektroinstalační materiál (3kg)</t>
  </si>
  <si>
    <t>kpl</t>
  </si>
  <si>
    <t>220990017</t>
  </si>
  <si>
    <t xml:space="preserve">lišta vkládací 22x24 HA (3m)  včetně spoj.materiálu</t>
  </si>
  <si>
    <t>vzd_d1 - D1 - Vzduchotechnika</t>
  </si>
  <si>
    <t>1 - WC ZTP</t>
  </si>
  <si>
    <t>N00 - Ostatní práce</t>
  </si>
  <si>
    <t>WC ZTP</t>
  </si>
  <si>
    <t>1.001</t>
  </si>
  <si>
    <t>Ventilátor malý radiální d100 s doběhem</t>
  </si>
  <si>
    <t>Poznámka k položce:
D.1 VZT 03</t>
  </si>
  <si>
    <t>1.002</t>
  </si>
  <si>
    <t>Žaluz. klapka d100</t>
  </si>
  <si>
    <t>Poznámka k položce:
dtto</t>
  </si>
  <si>
    <t>1.006</t>
  </si>
  <si>
    <t>Potrubí SPIRO d100,vč.tvarovek, montážního,závěsového,spojovacího</t>
  </si>
  <si>
    <t>Poznámka k položce:
dtto; a těsnicího materiálu</t>
  </si>
  <si>
    <t>1.007</t>
  </si>
  <si>
    <t>Pás z minerální vlny s AL polepem tl. 4 cm</t>
  </si>
  <si>
    <t>Poznámka k položce:
dtto; Tepelně-akustická izolacekruhové potrubí vnitřní</t>
  </si>
  <si>
    <t>N00</t>
  </si>
  <si>
    <t>Ostatní práce</t>
  </si>
  <si>
    <t>001001</t>
  </si>
  <si>
    <t>Náklady na dopravu</t>
  </si>
  <si>
    <t>-1211431260</t>
  </si>
  <si>
    <t>001003</t>
  </si>
  <si>
    <t>Podíl přidružených výkonů</t>
  </si>
  <si>
    <t>-1180351557</t>
  </si>
  <si>
    <t>001004</t>
  </si>
  <si>
    <t>Zednické výpomoci</t>
  </si>
  <si>
    <t>1049222179</t>
  </si>
  <si>
    <t>001005</t>
  </si>
  <si>
    <t>Komplexní vyzkoušení</t>
  </si>
  <si>
    <t>-1745792066</t>
  </si>
  <si>
    <t>001006</t>
  </si>
  <si>
    <t>Malý rozsah</t>
  </si>
  <si>
    <t>-647890368</t>
  </si>
  <si>
    <t>001007</t>
  </si>
  <si>
    <t>Zaregulování VZT</t>
  </si>
  <si>
    <t>1429090031</t>
  </si>
  <si>
    <t>001008</t>
  </si>
  <si>
    <t>Zaškolení obsluhy</t>
  </si>
  <si>
    <t>1150393059</t>
  </si>
  <si>
    <t>78,624</t>
  </si>
  <si>
    <t>32,328</t>
  </si>
  <si>
    <t>192,6</t>
  </si>
  <si>
    <t>9,24</t>
  </si>
  <si>
    <t>c1</t>
  </si>
  <si>
    <t>28,332</t>
  </si>
  <si>
    <t>c10</t>
  </si>
  <si>
    <t>98,88</t>
  </si>
  <si>
    <t>c11</t>
  </si>
  <si>
    <t>69,15</t>
  </si>
  <si>
    <t>d2 - D2 - Učebny</t>
  </si>
  <si>
    <t>c12</t>
  </si>
  <si>
    <t>c14</t>
  </si>
  <si>
    <t>183,1</t>
  </si>
  <si>
    <t>stav_d2 - D2 - Stavební práce</t>
  </si>
  <si>
    <t>c15</t>
  </si>
  <si>
    <t>265,531</t>
  </si>
  <si>
    <t>c16</t>
  </si>
  <si>
    <t>13,037</t>
  </si>
  <si>
    <t>c2</t>
  </si>
  <si>
    <t>9,02</t>
  </si>
  <si>
    <t>c3</t>
  </si>
  <si>
    <t>c5</t>
  </si>
  <si>
    <t>21,288</t>
  </si>
  <si>
    <t>c6</t>
  </si>
  <si>
    <t>5,258</t>
  </si>
  <si>
    <t>c9</t>
  </si>
  <si>
    <t xml:space="preserve">    714 - Akustická a protiotřesová opatření</t>
  </si>
  <si>
    <t xml:space="preserve">    734 - Ústřední vytápění - armatury</t>
  </si>
  <si>
    <t xml:space="preserve">    735 - Ústřední vytápění - otopná tělesa</t>
  </si>
  <si>
    <t>1487432122</t>
  </si>
  <si>
    <t>340238212</t>
  </si>
  <si>
    <t>Zazdívka otvorů pl do 1 m2 v příčkách nebo stěnách z cihel tl přes 100 mm</t>
  </si>
  <si>
    <t>1482304265</t>
  </si>
  <si>
    <t>Zazdívka otvorů v příčkách nebo stěnách plochy přes 0,25 m2 do 1 m2 cihlami pálenými, tl. přes 100 mm</t>
  </si>
  <si>
    <t>2*0,5*3</t>
  </si>
  <si>
    <t>611325123</t>
  </si>
  <si>
    <t>Vápenocementová štuková omítka rýh ve stropech šířky přes 300 mm</t>
  </si>
  <si>
    <t>703079040</t>
  </si>
  <si>
    <t>Vápenocementová nebo vápenná omítka rýh štuková ve stropech, šířky rýhy přes 300 mm</t>
  </si>
  <si>
    <t>0,3*1,5+0,2*8</t>
  </si>
  <si>
    <t>612325223</t>
  </si>
  <si>
    <t>Vápenocementová štuková omítka malých ploch do 1,0 m2 na stěnách</t>
  </si>
  <si>
    <t>-750264367</t>
  </si>
  <si>
    <t>Vápenocementová nebo vápenná omítka jednotlivých malých ploch štuková na stěnách, plochy jednotlivě přes 0,25 do 1 m2</t>
  </si>
  <si>
    <t>-1584093720</t>
  </si>
  <si>
    <t>c5+c15</t>
  </si>
  <si>
    <t>-854765622</t>
  </si>
  <si>
    <t>(2,5+2,45*2)*2+(0,9+2*2)*2*2</t>
  </si>
  <si>
    <t>-1136858823</t>
  </si>
  <si>
    <t>642944121</t>
  </si>
  <si>
    <t>Osazování ocelových zárubní dodatečné pl do 2,5 m2</t>
  </si>
  <si>
    <t>-1370052004</t>
  </si>
  <si>
    <t>Osazení ocelových dveřních zárubní lisovaných nebo z úhelníků dodatečně s vybetonováním prahu, plochy do 2,5 m2</t>
  </si>
  <si>
    <t>553312010</t>
  </si>
  <si>
    <t>zárubeň ocelová s drážkou pro těsnění H 110 DV 800 L/P</t>
  </si>
  <si>
    <t>-1533235844</t>
  </si>
  <si>
    <t>zárubeň ocelová pro běžné zdění hranatý profil s drážko 110 800 L/P</t>
  </si>
  <si>
    <t>zárubeň ocelová s drážkou pro těsnění H 110 DV 900 L/P požární</t>
  </si>
  <si>
    <t>805081379</t>
  </si>
  <si>
    <t>zárubeň ocelová pro běžné zdění hranatý profil s drážko 110 900 L/P požární</t>
  </si>
  <si>
    <t>547890654</t>
  </si>
  <si>
    <t>1,8*2,4*(17+1,2)</t>
  </si>
  <si>
    <t>-11587188</t>
  </si>
  <si>
    <t>469460347</t>
  </si>
  <si>
    <t>2021412236</t>
  </si>
  <si>
    <t>949101111</t>
  </si>
  <si>
    <t>Lešení pomocné pro objekty pozemních staveb s lešeňovou podlahou v do 1,9 m zatížení do 150 kg/m2</t>
  </si>
  <si>
    <t>243950158</t>
  </si>
  <si>
    <t>Lešení pomocné pracovní pro objekty pozemních staveb pro zatížení do 150 kg/m2, o výšce lešeňové podlahy do 1,9 m</t>
  </si>
  <si>
    <t>c3+c14</t>
  </si>
  <si>
    <t>1241823832</t>
  </si>
  <si>
    <t>a6+64,03*2+63,52</t>
  </si>
  <si>
    <t>1456194155</t>
  </si>
  <si>
    <t>778496319</t>
  </si>
  <si>
    <t>3*16</t>
  </si>
  <si>
    <t>95395014</t>
  </si>
  <si>
    <t>Pomocná ocel kce pro vzd na střeše, žár zink, dle VD, osazení na nosné konstrukci (otvory pro kotvení), zapravení střechy s vytažením izolace, alt položení na ploše střechy</t>
  </si>
  <si>
    <t>kg</t>
  </si>
  <si>
    <t>196977515</t>
  </si>
  <si>
    <t>95395016</t>
  </si>
  <si>
    <t>Úprava prostupu vzd střechou, zapravení a zaizolování</t>
  </si>
  <si>
    <t>1988751677</t>
  </si>
  <si>
    <t>962031132</t>
  </si>
  <si>
    <t>Bourání příček z cihel pálených na MVC tl do 100 mm</t>
  </si>
  <si>
    <t>1851183818</t>
  </si>
  <si>
    <t>Bourání příček z cihel, tvárnic nebo příčkovek z cihel pálených, plných nebo dutých na maltu vápennou nebo vápenocementovou, tl. do 100 mm</t>
  </si>
  <si>
    <t>2,02*3,3*2</t>
  </si>
  <si>
    <t>965042131</t>
  </si>
  <si>
    <t>Bourání podkladů pod dlažby nebo mazanin betonových nebo z litého asfaltu tl do 100 mm pl do 4 m2</t>
  </si>
  <si>
    <t>-1551826296</t>
  </si>
  <si>
    <t>Bourání mazanin betonových nebo z litého asfaltu tl. do 100 mm, plochy do 4 m2</t>
  </si>
  <si>
    <t>c2*0,03</t>
  </si>
  <si>
    <t>-2128244405</t>
  </si>
  <si>
    <t>(2,27+2,24)*2</t>
  </si>
  <si>
    <t>967031132</t>
  </si>
  <si>
    <t>Přisekání rovných ostění v cihelném zdivu na MV nebo MVC</t>
  </si>
  <si>
    <t>1849766309</t>
  </si>
  <si>
    <t>Přisekání (špicování) plošné nebo rovných ostění zdiva z cihel pálených rovných ostění, bez odstupu, po hrubém vybourání otvorů, na maltu vápennou nebo vápenocementovou</t>
  </si>
  <si>
    <t>3,3*0,15*2</t>
  </si>
  <si>
    <t>-199421161</t>
  </si>
  <si>
    <t>2,5*2,45*2</t>
  </si>
  <si>
    <t>589202733</t>
  </si>
  <si>
    <t>0,8*1,97*2+0,9*1,97*3</t>
  </si>
  <si>
    <t>971033531</t>
  </si>
  <si>
    <t>Vybourání otvorů ve zdivu cihelném pl do 1 m2 na MVC nebo MV tl do 150 mm</t>
  </si>
  <si>
    <t>658005572</t>
  </si>
  <si>
    <t>Vybourání otvorů ve zdivu základovém nebo nadzákladovém z cihel, tvárnic, příčkovek z cihel pálených na maltu vápennou nebo vápenocementovou plochy do 1 m2, tl. do 150 mm</t>
  </si>
  <si>
    <t>1*3</t>
  </si>
  <si>
    <t>-478704916</t>
  </si>
  <si>
    <t>-413933397</t>
  </si>
  <si>
    <t>850503672</t>
  </si>
  <si>
    <t>977151115</t>
  </si>
  <si>
    <t>Jádrové vrty diamantovými korunkami do D 70 mm do stavebních materiálů</t>
  </si>
  <si>
    <t>1943437082</t>
  </si>
  <si>
    <t>Jádrové vrty diamantovými korunkami do stavebních materiálů (železobetonu, betonu, cihel, obkladů, dlažeb, kamene) průměru přes 60 do 70 mm</t>
  </si>
  <si>
    <t>8*0,3+8*0,1</t>
  </si>
  <si>
    <t>977151119</t>
  </si>
  <si>
    <t>Jádrové vrty diamantovými korunkami do D 110 mm do stavebních materiálů</t>
  </si>
  <si>
    <t>1387208943</t>
  </si>
  <si>
    <t>Jádrové vrty diamantovými korunkami do stavebních materiálů (železobetonu, betonu, cihel, obkladů, dlažeb, kamene) průměru přes 100 do 110 mm</t>
  </si>
  <si>
    <t>2*0,3</t>
  </si>
  <si>
    <t>977151124</t>
  </si>
  <si>
    <t>Jádrové vrty diamantovými korunkami do D 180 mm do stavebních materiálů</t>
  </si>
  <si>
    <t>953754805</t>
  </si>
  <si>
    <t>Jádrové vrty diamantovými korunkami do stavebních materiálů (železobetonu, betonu, cihel, obkladů, dlažeb, kamene) průměru přes 150 do 180 mm</t>
  </si>
  <si>
    <t>977151215</t>
  </si>
  <si>
    <t>Jádrové vrty dovrchní diamantovými korunkami do D 70 mm do stavebních materiálů</t>
  </si>
  <si>
    <t>1768593312</t>
  </si>
  <si>
    <t>Jádrové vrty diamantovými korunkami do stavebních materiálů (železobetonu, betonu, cihel, obkladů, dlažeb, kamene) dovrchní (směrem vzhůru), průměru přes 60 do 70 mm</t>
  </si>
  <si>
    <t>16*0,3</t>
  </si>
  <si>
    <t>524819001</t>
  </si>
  <si>
    <t>(1,305+1,11+2,02)*2*1,2*2</t>
  </si>
  <si>
    <t>Mezisoučet</t>
  </si>
  <si>
    <t>((6,49+0,48*2+9,65)*2*3,3-0,9*1,97-2,81*2,285-5,54*2,285-2,25*0,65*3)*2</t>
  </si>
  <si>
    <t>(6,54+0,485*2+9,48)*2*3,3-2,615*2,265-5,55*2,265-0,9*1,97-0,8*1,97</t>
  </si>
  <si>
    <t>978059541</t>
  </si>
  <si>
    <t>Odsekání a odebrání obkladů stěn z vnitřních obkládaček plochy přes 1 m2</t>
  </si>
  <si>
    <t>2092400479</t>
  </si>
  <si>
    <t>Odsekání obkladů stěn včetně otlučení podkladní omítky až na zdivo z obkládaček vnitřních, z jakýchkoliv materiálů, plochy přes 1 m2</t>
  </si>
  <si>
    <t>((1,11*2+2,02)*1,8-0,8*1,8)*2</t>
  </si>
  <si>
    <t>(2*1,205+2,02)*1,8*2</t>
  </si>
  <si>
    <t>231615559</t>
  </si>
  <si>
    <t>c2+c9</t>
  </si>
  <si>
    <t>1926510435</t>
  </si>
  <si>
    <t>455126884</t>
  </si>
  <si>
    <t>1928350026</t>
  </si>
  <si>
    <t>11,584*9 'Přepočtené koeficientem množství</t>
  </si>
  <si>
    <t>360612210</t>
  </si>
  <si>
    <t>-524243333</t>
  </si>
  <si>
    <t>714</t>
  </si>
  <si>
    <t>Akustická a protiotřesová opatření</t>
  </si>
  <si>
    <t>714121012</t>
  </si>
  <si>
    <t>Montáž podstropních panelů s rozšířenou zvukovou pohltivostí zavěšených na polozapuštěný rošt</t>
  </si>
  <si>
    <t>528435771</t>
  </si>
  <si>
    <t>Montáž akustických minerálních panelů podstropních s rozšířenou pohltivostí zvuku zavěšených na rošt polozapuštěný</t>
  </si>
  <si>
    <t>62,75*2+57,6</t>
  </si>
  <si>
    <t>5903614</t>
  </si>
  <si>
    <t xml:space="preserve">panel akustický  600x600x20mm</t>
  </si>
  <si>
    <t>431857158</t>
  </si>
  <si>
    <t>panel akustický, nebarvená hrana, bílá , 600x600x20mm</t>
  </si>
  <si>
    <t>Poznámka k položce:
Rozměr panelu : 600x600, tloušťka 20mm.
Polozapuštěný rošt nosné konstrukce. Plně demontovatelné panely v jakémkoliv místě. Koeficient pohltivosti αw=0,9.
Srozumitelnost řeči: Artikulační třída AC = 180 v souladu s ASTM E 1111 a E 1110. Jádro: v plástvích lisovaná skelná vlákna.
Barva bílá, nejbližší barevný vzorek NCS S 0500-N. Světelná odrazivost 85%, více než 99% odraženého světla je světlo rozptýlené.
Koeficient zpětného odrazu je 63 mcd*m-2lx-1. Lesk &lt; 1. Odolnost stálé relativní vlhkosti 95% při 30°C. Denní stírání prachu a vysávání.
Týdenní čištění za mokra. Systémový rastr v bílé barvě 010. Výrobek je plně recyklovatelný a je vyroben z min 70% z recyklovaného skla.
Určeno pro místnosti klasifikované do třídy 6 podle ISO 14644-1. Reakce na oheň A2-s1,d0</t>
  </si>
  <si>
    <t>c14*1,05</t>
  </si>
  <si>
    <t>998714102</t>
  </si>
  <si>
    <t>Přesun hmot tonážní pro akustická a protiotřesová opatření v objektech v do 12 m</t>
  </si>
  <si>
    <t>-1598673265</t>
  </si>
  <si>
    <t>Přesun hmot pro akustická a protiotřesová opatření stanovený z hmotnosti přesunovaného materiálu vodorovná dopravní vzdálenost do 50 m v objektech výšky přes 6 do 12 m</t>
  </si>
  <si>
    <t>1834760410</t>
  </si>
  <si>
    <t>-599787960</t>
  </si>
  <si>
    <t>-1303349140</t>
  </si>
  <si>
    <t>-127860347</t>
  </si>
  <si>
    <t>-1562383206</t>
  </si>
  <si>
    <t>1164854608</t>
  </si>
  <si>
    <t>-1107666565</t>
  </si>
  <si>
    <t>111447600</t>
  </si>
  <si>
    <t>-857238884</t>
  </si>
  <si>
    <t>1495265935</t>
  </si>
  <si>
    <t>734</t>
  </si>
  <si>
    <t>Ústřední vytápění - armatury</t>
  </si>
  <si>
    <t>734200821</t>
  </si>
  <si>
    <t>Demontáž armatury závitové se dvěma závity do G 1/2</t>
  </si>
  <si>
    <t>1967245196</t>
  </si>
  <si>
    <t>Demontáž armatur závitových se dvěma závity do G 1/2</t>
  </si>
  <si>
    <t>734200822</t>
  </si>
  <si>
    <t>Demontáž armatury závitové se dvěma závity do G 1</t>
  </si>
  <si>
    <t>-885984463</t>
  </si>
  <si>
    <t>Demontáž armatur závitových se dvěma závity přes 1/2 do G 1</t>
  </si>
  <si>
    <t>734209113</t>
  </si>
  <si>
    <t>Montáž armatury závitové s dvěma závity G 1/2</t>
  </si>
  <si>
    <t>126968044</t>
  </si>
  <si>
    <t>Montáž závitových armatur se 2 závity G 1/2 (DN 15)</t>
  </si>
  <si>
    <t>484011</t>
  </si>
  <si>
    <t>Ventilové těleso přímé DN 15 (1/2") - Kv=0,04 - 0,73</t>
  </si>
  <si>
    <t>1531622293</t>
  </si>
  <si>
    <t>484012</t>
  </si>
  <si>
    <t>Radiátorové šroubení přímé s uzavíráním a vypouštěním DN 15 (1/2")</t>
  </si>
  <si>
    <t>138239933</t>
  </si>
  <si>
    <t>734209115</t>
  </si>
  <si>
    <t>Montáž armatury závitové s dvěma závity G 1</t>
  </si>
  <si>
    <t>-723217010</t>
  </si>
  <si>
    <t>Montáž závitových armatur se 2 závity G 1 (DN 25)</t>
  </si>
  <si>
    <t>484015</t>
  </si>
  <si>
    <t>Kohouty kulové plnoprůtokové G 1" s vypouštěním</t>
  </si>
  <si>
    <t>1075841977</t>
  </si>
  <si>
    <t>7342101</t>
  </si>
  <si>
    <t xml:space="preserve">Termostatická hlavice s pojistkou proti manipulaci a odcizení </t>
  </si>
  <si>
    <t>1464150958</t>
  </si>
  <si>
    <t>73429011</t>
  </si>
  <si>
    <t>Vyregulování a topná zkouška k ut</t>
  </si>
  <si>
    <t>1851116772</t>
  </si>
  <si>
    <t>735</t>
  </si>
  <si>
    <t>Ústřední vytápění - otopná tělesa</t>
  </si>
  <si>
    <t>735191910</t>
  </si>
  <si>
    <t>Napuštění vody do otopných těles</t>
  </si>
  <si>
    <t>1901707081</t>
  </si>
  <si>
    <t>Ostatní opravy otopných těles napuštění vody do otopného systému včetně potrubí (bez kotle a ohříváků) otopných těles</t>
  </si>
  <si>
    <t>735494811</t>
  </si>
  <si>
    <t>Vypuštění vody z otopných těles</t>
  </si>
  <si>
    <t>1882236050</t>
  </si>
  <si>
    <t>Vypuštění vody z otopných soustav bez kotlů, ohříváků, zásobníků a nádrží</t>
  </si>
  <si>
    <t>763121455</t>
  </si>
  <si>
    <t>SDK stěna předsazená tl 125 mm profil CW+UW 100 desky 2xDF 12,5 TI 50 mm EI 45</t>
  </si>
  <si>
    <t>2115954132</t>
  </si>
  <si>
    <t>Stěna předsazená ze sádrokartonových desek s nosnou konstrukcí z ocelových profilů CW, UW dvojitě opláštěná deskami protipožárními DF tl. 2 x 12,5 mm, TI tl. 50 mm, EI 45, stěna tl. 125 mm, profil 100</t>
  </si>
  <si>
    <t>(1,275+0,25+0,25*2+0,65+1,0256+0,25)*3,3</t>
  </si>
  <si>
    <t>-2115147654</t>
  </si>
  <si>
    <t>0,9*3,3*2</t>
  </si>
  <si>
    <t>763131451</t>
  </si>
  <si>
    <t>SDK podhled deska 1xH2 12,5 bez TI dvouvrstvá spodní kce profil CD+UD</t>
  </si>
  <si>
    <t>1958205979</t>
  </si>
  <si>
    <t>Podhled ze sádrokartonových desek dvouvrstvá zavěšená spodní konstrukce z ocelových profilů CD, UD jednoduše opláštěná deskou impregnovanou H2, tl. 12,5 mm, bez TI</t>
  </si>
  <si>
    <t>4,62*2</t>
  </si>
  <si>
    <t>763131821</t>
  </si>
  <si>
    <t>Demontáž SDK podhledu s dvouvrstvou nosnou kcí z ocelových profilů opláštění jednoduché</t>
  </si>
  <si>
    <t>-550732549</t>
  </si>
  <si>
    <t>Demontáž podhledu nebo samostatného požárního předělu ze sádrokartonových desek s nosnou konstrukcí dvouvrstvou z ocelových profilů, opláštění jednoduché</t>
  </si>
  <si>
    <t>1225429817</t>
  </si>
  <si>
    <t>2102695118</t>
  </si>
  <si>
    <t>24*3</t>
  </si>
  <si>
    <t>-1331088679</t>
  </si>
  <si>
    <t>766660001</t>
  </si>
  <si>
    <t>Montáž dveřních křídel otvíravých 1křídlových š do 0,8 m do ocelové zárubně</t>
  </si>
  <si>
    <t>-756650733</t>
  </si>
  <si>
    <t>Montáž dveřních křídel dřevěných nebo plastových otevíravých do ocelové zárubně povrchově upravených jednokřídlových, šířky do 800 mm</t>
  </si>
  <si>
    <t>6116281</t>
  </si>
  <si>
    <t xml:space="preserve">dveře vnitřní hladké HPL folie   plné 1křídlové 80x197 cm, kování, zámek, vysoce mechanicky odolné, madlo vodorovné, okop plech oboustranně</t>
  </si>
  <si>
    <t>-1374483294</t>
  </si>
  <si>
    <t>1392224030</t>
  </si>
  <si>
    <t>98981593</t>
  </si>
  <si>
    <t>-408788071</t>
  </si>
  <si>
    <t>-2034071651</t>
  </si>
  <si>
    <t>1568611144</t>
  </si>
  <si>
    <t>-1815558850</t>
  </si>
  <si>
    <t>-120923524</t>
  </si>
  <si>
    <t>219972345</t>
  </si>
  <si>
    <t>a6*1,1</t>
  </si>
  <si>
    <t>-1864219864</t>
  </si>
  <si>
    <t>110890274</t>
  </si>
  <si>
    <t>0,9*3+0,8*2</t>
  </si>
  <si>
    <t>-361177339</t>
  </si>
  <si>
    <t>(0,9*3+0,8*2)*1,1</t>
  </si>
  <si>
    <t>295648872</t>
  </si>
  <si>
    <t>-50423347</t>
  </si>
  <si>
    <t>1981992843</t>
  </si>
  <si>
    <t>1760239511</t>
  </si>
  <si>
    <t>1857154376</t>
  </si>
  <si>
    <t>64,2*3</t>
  </si>
  <si>
    <t>-2125241728</t>
  </si>
  <si>
    <t>963545434</t>
  </si>
  <si>
    <t>107561619</t>
  </si>
  <si>
    <t>((6,49+0,48*2+9,65)*2-0,9)*2</t>
  </si>
  <si>
    <t>(6,54+0,485*2+9,48)*2-0,8-0,9</t>
  </si>
  <si>
    <t>156631899</t>
  </si>
  <si>
    <t>2006355182</t>
  </si>
  <si>
    <t>c10*1,02</t>
  </si>
  <si>
    <t>2059552284</t>
  </si>
  <si>
    <t>23,05+23,05+23,05</t>
  </si>
  <si>
    <t>1450522628</t>
  </si>
  <si>
    <t>c11*1,1</t>
  </si>
  <si>
    <t>1495873675</t>
  </si>
  <si>
    <t>-82147980</t>
  </si>
  <si>
    <t>1242991440</t>
  </si>
  <si>
    <t>((1,205+0,1+1,11+2,02)*2*2-0,8*1,97)*2</t>
  </si>
  <si>
    <t>1068624260</t>
  </si>
  <si>
    <t>103</t>
  </si>
  <si>
    <t>1324179398</t>
  </si>
  <si>
    <t>-46107734</t>
  </si>
  <si>
    <t>((1,205+0,1+1,11+2,02)*2-0,8)*2</t>
  </si>
  <si>
    <t>105</t>
  </si>
  <si>
    <t>1592967601</t>
  </si>
  <si>
    <t>106</t>
  </si>
  <si>
    <t>-540205539</t>
  </si>
  <si>
    <t>(0,8+2*1,97)*(0,11+0,1)*2+(0,9+2*1,97)*(0,1+0,125)*3</t>
  </si>
  <si>
    <t>4049883</t>
  </si>
  <si>
    <t>-1212587606</t>
  </si>
  <si>
    <t>-1708764593</t>
  </si>
  <si>
    <t>110</t>
  </si>
  <si>
    <t>-1593691150</t>
  </si>
  <si>
    <t>111</t>
  </si>
  <si>
    <t>783614651</t>
  </si>
  <si>
    <t>Základní antikorozní jednonásobný syntetický potrubí DN do 50 mm</t>
  </si>
  <si>
    <t>-671487741</t>
  </si>
  <si>
    <t>Základní antikorozní nátěr armatur a kovových potrubí jednonásobný potrubí do DN 50 mm syntetický standardní</t>
  </si>
  <si>
    <t>783615551</t>
  </si>
  <si>
    <t>Mezinátěr jednonásobný syntetický nátěr potrubí DN do 50 mm</t>
  </si>
  <si>
    <t>-2066542043</t>
  </si>
  <si>
    <t>Mezinátěr armatur a kovových potrubí potrubí do DN 50 mm syntetický standardní</t>
  </si>
  <si>
    <t>-1379217504</t>
  </si>
  <si>
    <t>783617611</t>
  </si>
  <si>
    <t>Krycí dvojnásobný syntetický nátěr potrubí DN do 50 mm</t>
  </si>
  <si>
    <t>-582021580</t>
  </si>
  <si>
    <t>Krycí nátěr (email) armatur a kovových potrubí potrubí do DN 50 mm dvojnásobný syntetický standardní</t>
  </si>
  <si>
    <t>115</t>
  </si>
  <si>
    <t>-1012544006</t>
  </si>
  <si>
    <t>c5*0,7+c15*1,1*0,7</t>
  </si>
  <si>
    <t>116</t>
  </si>
  <si>
    <t>-134379622</t>
  </si>
  <si>
    <t>(1,8+2,4)*2*18,2</t>
  </si>
  <si>
    <t>846552506</t>
  </si>
  <si>
    <t>c5+c15*1,1</t>
  </si>
  <si>
    <t>-1568184425</t>
  </si>
  <si>
    <t>c3+0,9*3,3*2+c16</t>
  </si>
  <si>
    <t>1822331715</t>
  </si>
  <si>
    <t>4,65*3*2+4,65*3</t>
  </si>
  <si>
    <t>Vnitřní látkové stínění vel. 2300x2100mm, ovládání motoricky, napojení na elektro kabelem+ovládací tlačítko</t>
  </si>
  <si>
    <t>1883105454</t>
  </si>
  <si>
    <t>121</t>
  </si>
  <si>
    <t xml:space="preserve">Dmtž, mtž+D nového výtahu,  šachta vel. 1800x2400mm, 4x stanice, dle nabídky</t>
  </si>
  <si>
    <t>195925617</t>
  </si>
  <si>
    <t xml:space="preserve">Poznámka k položce:
Nosnost 1000 kg, rychlost 0,8 m/s, 4 stanice. Pohon synchronní stroj, maximální příkon 7 kW, 	Šachetní dveře automatické, průchod šířky 900 mm, výšky 2100 mm Šachetní dveře v odstínu RAL dle výběru ze vzorníku Šířka kabiny 1130 mm
		Hloubka kabiny za infralištou dveří 2150 mm
		Výška klece 2150 mm
		Materiál kabiny – nerez dekor, struktura Leader (kůže)
		Kabinové dveře nerez brus
		Osvětlení kabiny LED skrytý v podhledu nerez brus
		Podlahová krytina Altro, odstín dle výběru ze vzorníku.
		Osvětlení kabiny bude LED skryté v podhledu z materiálu nerez brus.
		Ovladač kabiny nerez brus tablo, polohová a směrová signalizace LCD displej
		Vstup kabiny bude chráněn celoplošnou infrazávorou. 
		Elektroinstalace výtahu bude v provedení antivandal, ovladače na nástupištích budou 	ve všech stanicích klíčkové, kabinový ovladač rovněž blokován klíčkovým spínačem.Řídící rozvaděč mikroprocesorový s otevřeným přístupným systémem pro následný 	servis a údržbu.Výtah bude vybaven obousměrnou komunikací s GSM bránou.Osvětlení strojovny splňující ČSN EN 81-20 je součástí dodávky.Osvětlení šachty, žebřík do prohlubně  a jiné potřebné příslušenství je součástí dodávky. Součástí dodávky je demontáž, provedení potřebných stavebních prací (včetně úprav dveřních otvorů a napojení podlah nástupiště na nové dveře) a prostředky pro manipulaci (lešení, montážní nosníky apod.), doprava a likvidace demontovaných 	dílů.
</t>
  </si>
  <si>
    <t>zt_D2 - ZTI</t>
  </si>
  <si>
    <t>721170972</t>
  </si>
  <si>
    <t>Potrubí z PVC krácení trub DN 50</t>
  </si>
  <si>
    <t>721170976</t>
  </si>
  <si>
    <t>Potrubí z PVC krácení trub DN 150</t>
  </si>
  <si>
    <t>721171803</t>
  </si>
  <si>
    <t>Demontáž potrubí z PVC do D 75</t>
  </si>
  <si>
    <t>721171808</t>
  </si>
  <si>
    <t>Demontáž potrubí z PVC do D 114</t>
  </si>
  <si>
    <t>721171809</t>
  </si>
  <si>
    <t>Demontáž potrubí z PVC do D 160</t>
  </si>
  <si>
    <t>721171903</t>
  </si>
  <si>
    <t>Potrubí z PP vsazení odbočky do hrdla DN 50</t>
  </si>
  <si>
    <t>721171913</t>
  </si>
  <si>
    <t>Potrubí z PP propojení potrubí DN 50</t>
  </si>
  <si>
    <t>721171917</t>
  </si>
  <si>
    <t>Potrubí z PP propojení potrubí DN 160</t>
  </si>
  <si>
    <t>721174057</t>
  </si>
  <si>
    <t>Potrubí kanalizační z PP dešťové systém HT DN 150</t>
  </si>
  <si>
    <t>721226521</t>
  </si>
  <si>
    <t>Vodní ZU pro odvod kondenzátu s přidanou mech.zápach. uzávěrkou DN 32 110/110/60 mm</t>
  </si>
  <si>
    <t>722130801</t>
  </si>
  <si>
    <t>Demontáž potrubí ocelové pozinkované závitové do DN 25</t>
  </si>
  <si>
    <t>722130913</t>
  </si>
  <si>
    <t>Potrubí pozinkované závitové přeřezání ocelové trubky do DN 25</t>
  </si>
  <si>
    <t>722131913</t>
  </si>
  <si>
    <t>Potrubí pozinkované závitové vsazení odbočky do potrubí DN 25</t>
  </si>
  <si>
    <t>722131933</t>
  </si>
  <si>
    <t>Potrubí pozinkované závitové propojení potrubí DN 25</t>
  </si>
  <si>
    <t>722174024</t>
  </si>
  <si>
    <t>Potrubí vodovodní plastové PPR svar polyfuze PN 20 D 32 x5,4 mm</t>
  </si>
  <si>
    <t>722174025</t>
  </si>
  <si>
    <t>Potrubí vodovodní plastové PPR svar polyfuze PN 20 D 40 x 6,7 mm</t>
  </si>
  <si>
    <t>722181221</t>
  </si>
  <si>
    <t>Ochrana vodovodního potrubí přilepenými termoizolačními trubicemi z PE tl do 9 mm DN do 22 mm</t>
  </si>
  <si>
    <t>722181222</t>
  </si>
  <si>
    <t>Ochrana vodovodního potrubí přilepenými termoizolačními trubicemi z PE tl do 9 mm DN do 45 mm</t>
  </si>
  <si>
    <t>722181244</t>
  </si>
  <si>
    <t>Ochrana kanalizačního potrubí přilepenými termoizolačními trubicemi z PE tl do 20 mm DN do 89 mm</t>
  </si>
  <si>
    <t>722181246</t>
  </si>
  <si>
    <t>Ochrana kanalizačního potrubí přilepenými termoizolačními trubicemi z PE tl do 20 mm DN přes 110 mm</t>
  </si>
  <si>
    <t>722181812</t>
  </si>
  <si>
    <t>Demontáž plstěných pásů z trub do D 50</t>
  </si>
  <si>
    <t>722182013</t>
  </si>
  <si>
    <t>Podpůrný žlab pro potrubí D 32 + upevňovací materiál</t>
  </si>
  <si>
    <t>722220851</t>
  </si>
  <si>
    <t>Demontáž armatur závitových s jedním závitem G do 3/4</t>
  </si>
  <si>
    <t>Ventil šikmý G 1/2 PN 42 do 185°C vnitřní závit</t>
  </si>
  <si>
    <t>725110811</t>
  </si>
  <si>
    <t>Demontáž klozetů splachovací s nádrží</t>
  </si>
  <si>
    <t>725210821</t>
  </si>
  <si>
    <t>Demontáž umyvadel bez výtokových armatur</t>
  </si>
  <si>
    <t>725230811</t>
  </si>
  <si>
    <t>Demontáž bidetů diturvitových</t>
  </si>
  <si>
    <t>725820801</t>
  </si>
  <si>
    <t>Demontáž baterie nástěnné do G 3 / 4</t>
  </si>
  <si>
    <t>725860811</t>
  </si>
  <si>
    <t>Demontáž uzávěrů zápachu jednoduchých</t>
  </si>
  <si>
    <t>725980123</t>
  </si>
  <si>
    <t>Dvířka 30/30</t>
  </si>
  <si>
    <t>el_d2 - D2 - Silnoproud</t>
  </si>
  <si>
    <t>740991200</t>
  </si>
  <si>
    <t>Výchozí revize elektrického rozvodu a zařízení do 500 000,- Kč</t>
  </si>
  <si>
    <t>742111101</t>
  </si>
  <si>
    <t xml:space="preserve">montáž rozvodnice  R21</t>
  </si>
  <si>
    <t>742111102</t>
  </si>
  <si>
    <t>montáž rozvodnice R22</t>
  </si>
  <si>
    <t>742111103</t>
  </si>
  <si>
    <t>montáž rozvodnice R31</t>
  </si>
  <si>
    <t>Montáž přístrojů v RP2, RP3</t>
  </si>
  <si>
    <t>357131313</t>
  </si>
  <si>
    <t>rozvodnice R21</t>
  </si>
  <si>
    <t>0,25*4 "Přepočtené koeficientem množství</t>
  </si>
  <si>
    <t>357131314</t>
  </si>
  <si>
    <t>rozvodnice R22</t>
  </si>
  <si>
    <t>357131315</t>
  </si>
  <si>
    <t>rozvodnice R31</t>
  </si>
  <si>
    <t>122</t>
  </si>
  <si>
    <t>123</t>
  </si>
  <si>
    <t>747112031</t>
  </si>
  <si>
    <t>Montáž zapuštěný přepínač nn 5-seriový bezšroubové připojení</t>
  </si>
  <si>
    <t>345355720</t>
  </si>
  <si>
    <t xml:space="preserve">spínač řazení 5 10A  bílý</t>
  </si>
  <si>
    <t>348144111</t>
  </si>
  <si>
    <t xml:space="preserve">svítidlo A)  Vestavné LED svítidlo, matná mřížka, 28W IP20 3100lm 3000K</t>
  </si>
  <si>
    <t>348144112</t>
  </si>
  <si>
    <t xml:space="preserve">svítidlo B)  Závěsné/přisazené, LED svítidlo, asymetr, 36W IP20 3633lm 3000K</t>
  </si>
  <si>
    <t>348144114</t>
  </si>
  <si>
    <t xml:space="preserve">svítidlo N)  Nouzové svítidlo, vestavné, symetrická char. O, 3W IP40 250lm</t>
  </si>
  <si>
    <t>vzd_d2 - D2 - Vzduchotechnika</t>
  </si>
  <si>
    <t>1 - Jazyková učebna 2.patro</t>
  </si>
  <si>
    <t>2 - Univerzální učebna 3.patro</t>
  </si>
  <si>
    <t>3 - PC učebna 2.patro</t>
  </si>
  <si>
    <t>4 - WC ZTP 2.patro</t>
  </si>
  <si>
    <t>5 - WC ZTP 3.patro</t>
  </si>
  <si>
    <t>Jazyková učebna 2.patro</t>
  </si>
  <si>
    <t>Split jednotka venkovní Qch= 5,7 kW, inverter, R410A</t>
  </si>
  <si>
    <t>Poznámka k položce:
D.2 VZT.03; provedení pro celoroční provoz, Vnitřní jednotka kazetová, dekorační panel, čerpadlo kondenzátu, infra ovladač</t>
  </si>
  <si>
    <t>Chladivové rozvody vč.tvarovek a příslušenství,izolace s parotěsnou</t>
  </si>
  <si>
    <t>bm</t>
  </si>
  <si>
    <t>Poznámka k položce:
dtto; zábranou a odolností proti UV záření vč.ochranné Al folie,; komunikační kabel, závěsový systém, doplnění chladiva</t>
  </si>
  <si>
    <t>1.002a</t>
  </si>
  <si>
    <t>Montážní a závěsový materiál</t>
  </si>
  <si>
    <t>Univerzální učebna 3.patro</t>
  </si>
  <si>
    <t>2.001</t>
  </si>
  <si>
    <t>Split jednotka venkovní Qch= 7 kW, inverter, R410A</t>
  </si>
  <si>
    <t>Poznámka k položce:
D.2 VZT.03; provedení pro celoroční provoz. Vnitřní jednotka kazetová, dekorační panel, čerpadlo kondenzátu, infra ovladač</t>
  </si>
  <si>
    <t>2.002</t>
  </si>
  <si>
    <t>2.002a</t>
  </si>
  <si>
    <t>PC učebna 2.patro</t>
  </si>
  <si>
    <t>3.001</t>
  </si>
  <si>
    <t>Split jednotka venkovní Qch= 14 kW, inverter, R410A</t>
  </si>
  <si>
    <t>3.002</t>
  </si>
  <si>
    <t>3.002a</t>
  </si>
  <si>
    <t>WC ZTP 2.patro</t>
  </si>
  <si>
    <t>4.001</t>
  </si>
  <si>
    <t>Ventilátor střešní s EC motorem Vo=740 m3/h, napěťová regulace</t>
  </si>
  <si>
    <t>Poznámka k položce:
D.2 VZT.04</t>
  </si>
  <si>
    <t>4.002</t>
  </si>
  <si>
    <t>Talíř ventil.odvodní kovový d160</t>
  </si>
  <si>
    <t>4.002a</t>
  </si>
  <si>
    <t>Rámeček k tal.ventil. d160</t>
  </si>
  <si>
    <t>4.005</t>
  </si>
  <si>
    <t>Potrubí SPIRO d160 vč. montážního,závěsového,spojovacího</t>
  </si>
  <si>
    <t>4.006</t>
  </si>
  <si>
    <t>Potrubí čtyřhranné sk I ON 12 0405 -pozinkovaný plech</t>
  </si>
  <si>
    <t>Poznámka k položce:
vč.montážního,závěsového,spojovacího a těsnicího materiálu</t>
  </si>
  <si>
    <t>4.007</t>
  </si>
  <si>
    <t>Deska z minerální vlny Al.polep tl.4 cm do plechu</t>
  </si>
  <si>
    <t>Poznámka k položce:
dtto; Tep.-akust.izol.čtyřhr. potrubí venkovní</t>
  </si>
  <si>
    <t>WC ZTP 3.patro</t>
  </si>
  <si>
    <t>5.001</t>
  </si>
  <si>
    <t>5.002</t>
  </si>
  <si>
    <t>5.002a</t>
  </si>
  <si>
    <t>5.005</t>
  </si>
  <si>
    <t>5.006</t>
  </si>
  <si>
    <t>Poznámka k položce:
vč.montážního,závěsového,spojova-</t>
  </si>
  <si>
    <t>5.007</t>
  </si>
  <si>
    <t>Deska z minerální vlny s Al polep tl.4 cm do plechu</t>
  </si>
  <si>
    <t>-1749475215</t>
  </si>
  <si>
    <t>001002</t>
  </si>
  <si>
    <t>Přesun strojů a zařízení</t>
  </si>
  <si>
    <t>2134448219</t>
  </si>
  <si>
    <t>1168967065</t>
  </si>
  <si>
    <t>2051196920</t>
  </si>
  <si>
    <t>657886786</t>
  </si>
  <si>
    <t>Přesun potrubí</t>
  </si>
  <si>
    <t>-1193999202</t>
  </si>
  <si>
    <t>1152541651</t>
  </si>
  <si>
    <t>683283375</t>
  </si>
  <si>
    <t>24,747</t>
  </si>
  <si>
    <t>8,639</t>
  </si>
  <si>
    <t>1,137</t>
  </si>
  <si>
    <t>b1</t>
  </si>
  <si>
    <t>9,171</t>
  </si>
  <si>
    <t>b2</t>
  </si>
  <si>
    <t>19,418</t>
  </si>
  <si>
    <t>b3</t>
  </si>
  <si>
    <t>8,317</t>
  </si>
  <si>
    <t>b30</t>
  </si>
  <si>
    <t>d3 - D3 - Vážní ulice</t>
  </si>
  <si>
    <t>b4</t>
  </si>
  <si>
    <t>b5</t>
  </si>
  <si>
    <t>16,814</t>
  </si>
  <si>
    <t>stav_d3 - D3 - Stavební část</t>
  </si>
  <si>
    <t xml:space="preserve">    711 - Izolace proti vodě, vlhkosti a plynům</t>
  </si>
  <si>
    <t>317168111</t>
  </si>
  <si>
    <t>Překlad keramický plochý š 11,5 cm dl 100 cm</t>
  </si>
  <si>
    <t>52272075</t>
  </si>
  <si>
    <t>Překlady keramické ploché [POROTHERM] osazené do maltového lože, výšky překladu 7,1 cm šířky 11,5 cm, délky 100 cm</t>
  </si>
  <si>
    <t>317168112</t>
  </si>
  <si>
    <t>Překlad keramický plochý š 11,5 cm dl 125 cm</t>
  </si>
  <si>
    <t>22741288</t>
  </si>
  <si>
    <t>Překlady keramické ploché [POROTHERM] osazené do maltového lože, výšky překladu 7,1 cm šířky 11,5 cm, délky 125 cm</t>
  </si>
  <si>
    <t>317234410</t>
  </si>
  <si>
    <t>Vyzdívka mezi nosníky z cihel pálených na MC</t>
  </si>
  <si>
    <t>1723540115</t>
  </si>
  <si>
    <t>Vyzdívka mezi nosníky cihlami pálenými na maltu cementovou</t>
  </si>
  <si>
    <t>(0,9+1,25)*0,125*0,1</t>
  </si>
  <si>
    <t>1302953080</t>
  </si>
  <si>
    <t>340239212</t>
  </si>
  <si>
    <t>Zazdívka otvorů pl do 4 m2 v příčkách nebo stěnách z cihel tl přes 100 mm</t>
  </si>
  <si>
    <t>-2029541591</t>
  </si>
  <si>
    <t>Zazdívka otvorů v příčkách nebo stěnách plochy přes 1 m2 do 4 m2 cihlami pálenými, tl. přes 100 mm</t>
  </si>
  <si>
    <t>0,8*2</t>
  </si>
  <si>
    <t>1020935759</t>
  </si>
  <si>
    <t>0,8*2,1*2</t>
  </si>
  <si>
    <t>2053645179</t>
  </si>
  <si>
    <t>11*0,3</t>
  </si>
  <si>
    <t>-1522178949</t>
  </si>
  <si>
    <t>1329335821</t>
  </si>
  <si>
    <t>(0,9+2,1*2)*2+(0,6+2,4*2)*2</t>
  </si>
  <si>
    <t>631312141</t>
  </si>
  <si>
    <t>Doplnění rýh v dosavadních mazaninách betonem prostým</t>
  </si>
  <si>
    <t>815120481</t>
  </si>
  <si>
    <t>Doplnění dosavadních mazanin prostým betonem s dodáním hmot, bez potěru, plochy jednotlivě rýh v dosavadních mazaninách</t>
  </si>
  <si>
    <t>0,4*5*0,15</t>
  </si>
  <si>
    <t>1534364945</t>
  </si>
  <si>
    <t>2,575*3,355</t>
  </si>
  <si>
    <t>-212791849</t>
  </si>
  <si>
    <t>-598542605</t>
  </si>
  <si>
    <t>1202134572</t>
  </si>
  <si>
    <t>420447683</t>
  </si>
  <si>
    <t>3,355*(2,575+0,125+1,4)</t>
  </si>
  <si>
    <t>-1722213747</t>
  </si>
  <si>
    <t>9539601</t>
  </si>
  <si>
    <t>Přemístění stáv radiátoru vč nového nátěru (vypuštění, napuštění, úprava napojení, konzoly, osazení)</t>
  </si>
  <si>
    <t>1426742034</t>
  </si>
  <si>
    <t>9539602</t>
  </si>
  <si>
    <t>Doplnění podlahy po vybourání otvoru vč dlažby</t>
  </si>
  <si>
    <t>-2091975141</t>
  </si>
  <si>
    <t>0,6*0,15</t>
  </si>
  <si>
    <t>962031133</t>
  </si>
  <si>
    <t>Bourání příček z cihel pálených na MVC tl do 150 mm</t>
  </si>
  <si>
    <t>242076755</t>
  </si>
  <si>
    <t>Bourání příček z cihel, tvárnic nebo příčkovek z cihel pálených, plných nebo dutých na maltu vápennou nebo vápenocementovou, tl. do 150 mm</t>
  </si>
  <si>
    <t>2,575*3,3</t>
  </si>
  <si>
    <t>964011211</t>
  </si>
  <si>
    <t>Vybourání ŽB překladů prefabrikovaných dl do 3 m hmotnosti do 50 kg/m</t>
  </si>
  <si>
    <t>-1029273234</t>
  </si>
  <si>
    <t>Vybourání železobetonových prefabrikovaných překladů uložených ve zdivu, délky do 3 m, hmotnosti do 50 kg/m</t>
  </si>
  <si>
    <t>0,125*0,15*0,9</t>
  </si>
  <si>
    <t>-2067849396</t>
  </si>
  <si>
    <t>b3*0,03</t>
  </si>
  <si>
    <t>380696284</t>
  </si>
  <si>
    <t>432279668</t>
  </si>
  <si>
    <t>0,15*2,4*2</t>
  </si>
  <si>
    <t>967031733</t>
  </si>
  <si>
    <t>Přisekání plošné zdiva z cihel pálených na MV nebo MVC tl do 150 mm</t>
  </si>
  <si>
    <t>2142551601</t>
  </si>
  <si>
    <t>Přisekání (špicování) plošné nebo rovných ostění zdiva z cihel pálených plošné, na maltu vápennou nebo vápenocementovou, tl. na maltu vápennou nebo vápenocementovou, tl. do 150 mm</t>
  </si>
  <si>
    <t>2,1*0,2</t>
  </si>
  <si>
    <t>-302313266</t>
  </si>
  <si>
    <t>0,7*1,97*2</t>
  </si>
  <si>
    <t>971033631</t>
  </si>
  <si>
    <t>Vybourání otvorů ve zdivu cihelném pl do 4 m2 na MVC nebo MV tl do 150 mm</t>
  </si>
  <si>
    <t>-676331110</t>
  </si>
  <si>
    <t>Vybourání otvorů ve zdivu základovém nebo nadzákladovém z cihel, tvárnic, příčkovek z cihel pálených na maltu vápennou nebo vápenocementovou plochy do 4 m2, tl. do 150 mm</t>
  </si>
  <si>
    <t>0,6*2,4</t>
  </si>
  <si>
    <t>973031324</t>
  </si>
  <si>
    <t>Vysekání kapes ve zdivu cihelném na MV nebo MVC pl do 0,10 m2 hl do 150 mm</t>
  </si>
  <si>
    <t>-823113011</t>
  </si>
  <si>
    <t>Vysekání výklenků nebo kapes ve zdivu z cihel na maltu vápennou nebo vápenocementovou kapes, plochy do 0,10 m2, hl. do 150 mm</t>
  </si>
  <si>
    <t>346997499</t>
  </si>
  <si>
    <t>974031664</t>
  </si>
  <si>
    <t>Vysekání rýh ve zdivu cihelném pro vtahování nosníků hl do 150 mm v do 150 mm</t>
  </si>
  <si>
    <t>1839628890</t>
  </si>
  <si>
    <t>Vysekání rýh ve zdivu cihelném na maltu vápennou nebo vápenocementovou pro vtahování nosníků do zdí, před vybouráním otvoru do hl. 150 mm, při v. nosníku do 150 mm</t>
  </si>
  <si>
    <t>0,9+1,25</t>
  </si>
  <si>
    <t>974042567</t>
  </si>
  <si>
    <t>Vysekání rýh v dlažbě betonové nebo jiné monolitické hl do 150 mm š do 300 mm</t>
  </si>
  <si>
    <t>-1155825820</t>
  </si>
  <si>
    <t>Vysekání rýh v betonové nebo jiné monolitické dlažbě s betonovým podkladem do hl. 150 mm a šířky do 300 mm</t>
  </si>
  <si>
    <t>974042569</t>
  </si>
  <si>
    <t>Příplatek k vysekání rýh v dlažbě betonové nebo jiné monolitické hl do 150 mm ZKD 100 mm š rýhy</t>
  </si>
  <si>
    <t>153227314</t>
  </si>
  <si>
    <t>Vysekání rýh v betonové nebo jiné monolitické dlažbě s betonovým podkladem do hl. 150 mm a šířky Příplatek k ceně -2567 za každých dalších 100 mm šířky, rýhy hl. do 150 mm</t>
  </si>
  <si>
    <t>1856879518</t>
  </si>
  <si>
    <t>(1,88*2+2,575)*2,7-0,7*1,97+(1,35*2+2,575)*0,7</t>
  </si>
  <si>
    <t>1161595795</t>
  </si>
  <si>
    <t>(1,35*2+2,575)*2-0,7*1,97</t>
  </si>
  <si>
    <t>-709543601</t>
  </si>
  <si>
    <t>997013111</t>
  </si>
  <si>
    <t>Vnitrostaveništní doprava suti a vybouraných hmot pro budovy v do 6 m s použitím mechanizace</t>
  </si>
  <si>
    <t>-1117546388</t>
  </si>
  <si>
    <t>Vnitrostaveništní doprava suti a vybouraných hmot vodorovně do 50 m svisle s použitím mechanizace pro budovy a haly výšky do 6 m</t>
  </si>
  <si>
    <t>-420949440</t>
  </si>
  <si>
    <t>-366012059</t>
  </si>
  <si>
    <t>6,051*9 'Přepočtené koeficientem množství</t>
  </si>
  <si>
    <t>-2126890009</t>
  </si>
  <si>
    <t>998012021</t>
  </si>
  <si>
    <t>Přesun hmot pro budovy v do 6 m</t>
  </si>
  <si>
    <t>-912610524</t>
  </si>
  <si>
    <t>711</t>
  </si>
  <si>
    <t>Izolace proti vodě, vlhkosti a plynům</t>
  </si>
  <si>
    <t>711111001</t>
  </si>
  <si>
    <t>Provedení izolace proti zemní vlhkosti vodorovné za studena nátěrem penetračním</t>
  </si>
  <si>
    <t>1821427436</t>
  </si>
  <si>
    <t>Provedení izolace proti zemní vlhkosti natěradly a tmely za studena na ploše vodorovné V nátěrem penetračním</t>
  </si>
  <si>
    <t>5*0,4</t>
  </si>
  <si>
    <t>111631500</t>
  </si>
  <si>
    <t>lak asfaltový ALP/9 (MJ t) bal 9 kg</t>
  </si>
  <si>
    <t>1235623531</t>
  </si>
  <si>
    <t>lak asfaltový penetrační (MJ t) bal 9 kg</t>
  </si>
  <si>
    <t>Poznámka k položce:
Spotřeba 0,3-0,4kg/m2 dle povrchu, ředidlo technický benzín</t>
  </si>
  <si>
    <t>b30*0,0003</t>
  </si>
  <si>
    <t>711141559</t>
  </si>
  <si>
    <t>Provedení izolace proti zemní vlhkosti pásy přitavením vodorovné NAIP</t>
  </si>
  <si>
    <t>1004125975</t>
  </si>
  <si>
    <t>Provedení izolace proti zemní vlhkosti pásy přitavením NAIP na ploše vodorovné V</t>
  </si>
  <si>
    <t>628522540</t>
  </si>
  <si>
    <t>pás asfaltovaný modifikovaný SBS</t>
  </si>
  <si>
    <t>-1635875577</t>
  </si>
  <si>
    <t>pásy s modifikovaným asfaltem tl. 4,0 mm vložka polyesterové rouno minerální jemnozrnný posyp</t>
  </si>
  <si>
    <t>b30*1,15</t>
  </si>
  <si>
    <t>711193121</t>
  </si>
  <si>
    <t>Izolace proti zemní vlhkosti na vodorovné ploše těsnicí kaší</t>
  </si>
  <si>
    <t>447519407</t>
  </si>
  <si>
    <t xml:space="preserve">Izolace proti zemní vlhkosti ostatní těsnicí kaší  flexibilní minerální na ploše vodorovné V</t>
  </si>
  <si>
    <t>711193131</t>
  </si>
  <si>
    <t xml:space="preserve">Izolace proti zemní vlhkosti na svislé ploše těsnicí kaší </t>
  </si>
  <si>
    <t>-216152850</t>
  </si>
  <si>
    <t>Izolace proti zemní vlhkosti ostatní těsnicí kaší flexibilní minerální na ploše svislé S</t>
  </si>
  <si>
    <t>(3,355+2,575+0,15)*2</t>
  </si>
  <si>
    <t>998711101</t>
  </si>
  <si>
    <t>Přesun hmot tonážní pro izolace proti vodě, vlhkosti a plynům v objektech výšky do 6 m</t>
  </si>
  <si>
    <t>-807912182</t>
  </si>
  <si>
    <t>Přesun hmot pro izolace proti vodě, vlhkosti a plynům stanovený z hmotnosti přesunovaného materiálu vodorovná dopravní vzdálenost do 50 m v objektech výšky do 6 m</t>
  </si>
  <si>
    <t>169420937</t>
  </si>
  <si>
    <t>1043168888</t>
  </si>
  <si>
    <t>147123653</t>
  </si>
  <si>
    <t>725291708</t>
  </si>
  <si>
    <t>Doplňky zařízení koupelen a záchodů smaltované madlo sprcha dl 1000 mm</t>
  </si>
  <si>
    <t>-594103629</t>
  </si>
  <si>
    <t>Doplňky zařízení koupelen a záchodů smaltované madla rovná, délky 1000 mm</t>
  </si>
  <si>
    <t>1670347772</t>
  </si>
  <si>
    <t>603539867</t>
  </si>
  <si>
    <t>775817701</t>
  </si>
  <si>
    <t>602109577</t>
  </si>
  <si>
    <t>-65433562</t>
  </si>
  <si>
    <t>1933615768</t>
  </si>
  <si>
    <t>72529995</t>
  </si>
  <si>
    <t>Doplňky zařízení koupelen a záchodů sprchové sedátko poplast</t>
  </si>
  <si>
    <t>1657776700</t>
  </si>
  <si>
    <t>998725101</t>
  </si>
  <si>
    <t>Přesun hmot tonážní pro zařizovací předměty v objektech v do 6 m</t>
  </si>
  <si>
    <t>-1839038339</t>
  </si>
  <si>
    <t>Přesun hmot pro zařizovací předměty stanovený z hmotnosti přesunovaného materiálu vodorovná dopravní vzdálenost do 50 m v objektech výšky do 6 m</t>
  </si>
  <si>
    <t>-1864986398</t>
  </si>
  <si>
    <t>0,9*2,8</t>
  </si>
  <si>
    <t>1650552560</t>
  </si>
  <si>
    <t>767095330</t>
  </si>
  <si>
    <t>(1,88+1,35)*2,575</t>
  </si>
  <si>
    <t>763172314</t>
  </si>
  <si>
    <t>Montáž revizních dvířek SDK kcí vel. 500x500 mm</t>
  </si>
  <si>
    <t>989218332</t>
  </si>
  <si>
    <t>Instalační technika pro konstrukce ze sádrokartonových desek montáž revizních dvířek velikost 500 x 500 mm</t>
  </si>
  <si>
    <t>590307130</t>
  </si>
  <si>
    <t>dvířka revizní s automatickým zámkem 500 x 500 mm</t>
  </si>
  <si>
    <t>832179201</t>
  </si>
  <si>
    <t>998763301</t>
  </si>
  <si>
    <t>Přesun hmot tonážní pro sádrokartonové konstrukce v objektech v do 6 m</t>
  </si>
  <si>
    <t>-1000030059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</si>
  <si>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</si>
  <si>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650793290</t>
  </si>
  <si>
    <t>-905494957</t>
  </si>
  <si>
    <t>-1340549133</t>
  </si>
  <si>
    <t>7668901</t>
  </si>
  <si>
    <t>Šatní skříňka dvoudílná 600x600x2000mm</t>
  </si>
  <si>
    <t>797001251</t>
  </si>
  <si>
    <t>998766101</t>
  </si>
  <si>
    <t>Přesun hmot tonážní pro konstrukce truhlářské v objektech v do 6 m</t>
  </si>
  <si>
    <t>-201128767</t>
  </si>
  <si>
    <t>Přesun hmot pro konstrukce truhlářské stanovený z hmotnosti přesunovaného materiálu vodorovná dopravní vzdálenost do 50 m v objektech výšky do 6 m</t>
  </si>
  <si>
    <t>-644327097</t>
  </si>
  <si>
    <t>dlaždice keramické slinuté neglazované protiskluzné bosá noha 29,8 x 29,8 x 0,9 cm vč soklíku</t>
  </si>
  <si>
    <t>-57271016</t>
  </si>
  <si>
    <t xml:space="preserve">dlaždice keramické slinuté neglazované  29,8 x 29,8 x 0,9 cm protiskluzné R11</t>
  </si>
  <si>
    <t>-734846255</t>
  </si>
  <si>
    <t>1988328081</t>
  </si>
  <si>
    <t>0,9</t>
  </si>
  <si>
    <t>586453918</t>
  </si>
  <si>
    <t>0,9*1,1</t>
  </si>
  <si>
    <t>717580976</t>
  </si>
  <si>
    <t>998771101</t>
  </si>
  <si>
    <t>Přesun hmot tonážní pro podlahy z dlaždic v objektech v do 6 m</t>
  </si>
  <si>
    <t>-1496408229</t>
  </si>
  <si>
    <t>Přesun hmot pro podlahy z dlaždic stanovený z hmotnosti přesunovaného materiálu vodorovná dopravní vzdálenost do 50 m v objektech výšky do 6 m</t>
  </si>
  <si>
    <t>1740450970</t>
  </si>
  <si>
    <t>(3,355+2,575)*2*2-0,9*1,97+1,1*2+0,15*2*2</t>
  </si>
  <si>
    <t>944976313</t>
  </si>
  <si>
    <t>314662478</t>
  </si>
  <si>
    <t>-357189909</t>
  </si>
  <si>
    <t>(3,355+2,575)*2-0,9</t>
  </si>
  <si>
    <t>998781101</t>
  </si>
  <si>
    <t>Přesun hmot tonážní pro obklady keramické v objektech v do 6 m</t>
  </si>
  <si>
    <t>695422443</t>
  </si>
  <si>
    <t>Přesun hmot pro obklady keramické stanovený z hmotnosti přesunovaného materiálu vodorovná dopravní vzdálenost do 50 m v objektech výšky do 6 m</t>
  </si>
  <si>
    <t>1214661260</t>
  </si>
  <si>
    <t>(0,9+2*1,97)*(0,11+0,125)</t>
  </si>
  <si>
    <t>906966784</t>
  </si>
  <si>
    <t>1761352215</t>
  </si>
  <si>
    <t>871257798</t>
  </si>
  <si>
    <t>1890952516</t>
  </si>
  <si>
    <t>(3,355+2,575)*2*0,7+(2,18+1,4+1,1+1,4)*2*0,7</t>
  </si>
  <si>
    <t>1157527448</t>
  </si>
  <si>
    <t>0,9*2,8+b4</t>
  </si>
  <si>
    <t>D3 - Silnoproud</t>
  </si>
  <si>
    <t>-1634262228</t>
  </si>
  <si>
    <t>jistič 1pólový-charakteristika B LPN (LSN) 16B/1</t>
  </si>
  <si>
    <t>378733285</t>
  </si>
  <si>
    <t>1255665440</t>
  </si>
  <si>
    <t>-82766336</t>
  </si>
  <si>
    <t>1569536311</t>
  </si>
  <si>
    <t>-426900876</t>
  </si>
  <si>
    <t>-2054012253</t>
  </si>
  <si>
    <t>-386860306</t>
  </si>
  <si>
    <t>477258383</t>
  </si>
  <si>
    <t>205206188</t>
  </si>
  <si>
    <t>-1105129688</t>
  </si>
  <si>
    <t>-1498972173</t>
  </si>
  <si>
    <t>743411111</t>
  </si>
  <si>
    <t>Montáž krabice zapuštěná plastová kruhová typ KU68/2-1902, KO125</t>
  </si>
  <si>
    <t>662431763</t>
  </si>
  <si>
    <t>345715210</t>
  </si>
  <si>
    <t>krabice univerzální z PH KU 68/2-1903</t>
  </si>
  <si>
    <t>2023803115</t>
  </si>
  <si>
    <t>345715110</t>
  </si>
  <si>
    <t>krabice přístrojová instalační KP 68/2</t>
  </si>
  <si>
    <t>-721101523</t>
  </si>
  <si>
    <t>2051830986</t>
  </si>
  <si>
    <t>312397105</t>
  </si>
  <si>
    <t>1585150171</t>
  </si>
  <si>
    <t>196143774</t>
  </si>
  <si>
    <t xml:space="preserve">svítidlo D)  LED kruhové plastové přisazené svítidlo  28W 2300lm   </t>
  </si>
  <si>
    <t>209213788</t>
  </si>
  <si>
    <t>512</t>
  </si>
  <si>
    <t>974582472</t>
  </si>
  <si>
    <t>zt_D3 - ZTI</t>
  </si>
  <si>
    <t xml:space="preserve">    1 - Zemní práce</t>
  </si>
  <si>
    <t xml:space="preserve">    4 - Vodorovné konstrukce</t>
  </si>
  <si>
    <t>Zemní práce</t>
  </si>
  <si>
    <t>132201201</t>
  </si>
  <si>
    <t>Hloubení rýh š do 2000 mm v hornině tř. 3 objemu do 100 m3</t>
  </si>
  <si>
    <t>132201209</t>
  </si>
  <si>
    <t>Příplatek za lepivost k hloubení rýh š do 2000 mm v hornině tř. 3</t>
  </si>
  <si>
    <t>161101101</t>
  </si>
  <si>
    <t>Svislé přemístění výkopku z horniny tř. 1 až 4 hl výkopu do 2,5 m</t>
  </si>
  <si>
    <t>162701105</t>
  </si>
  <si>
    <t>Vodorovné přemístění do 10000 m výkopku/sypaniny z horniny tř. 1 až 4</t>
  </si>
  <si>
    <t>167101101</t>
  </si>
  <si>
    <t>Nakládání výkopku z hornin tř. 1 až 4 do 100 m3</t>
  </si>
  <si>
    <t>171101104</t>
  </si>
  <si>
    <t>Uložení sypaniny z hornin soudržných do násypů zhutněných do 102 % PS</t>
  </si>
  <si>
    <t>174101101</t>
  </si>
  <si>
    <t>Zásyp jam, šachet rýh nebo kolem objektů sypaninou se zhutněním</t>
  </si>
  <si>
    <t>175101201</t>
  </si>
  <si>
    <t>Obsyp potrubí pískem 0-2</t>
  </si>
  <si>
    <t>175101201pc1</t>
  </si>
  <si>
    <t>Kamenivo těžené</t>
  </si>
  <si>
    <t>Vodorovné konstrukce</t>
  </si>
  <si>
    <t>451573111</t>
  </si>
  <si>
    <t>Lože pod potrubí otevřený výkop ze štěrkopísku</t>
  </si>
  <si>
    <t>721173401</t>
  </si>
  <si>
    <t>Potrubí kanalizační plastové svodné systém KG DN 110</t>
  </si>
  <si>
    <t>721194105</t>
  </si>
  <si>
    <t>Vyvedení a upevnění odpadních výpustek DN 50</t>
  </si>
  <si>
    <t>721211421</t>
  </si>
  <si>
    <t>Vpusť podlahová se svislým odtokem DN 50/75/110 mřížka nerez 115x115</t>
  </si>
  <si>
    <t>998721201</t>
  </si>
  <si>
    <t>Přesun hmot procentní pro vnitřní kanalizace v objektech v do 6 m</t>
  </si>
  <si>
    <t>722171914</t>
  </si>
  <si>
    <t>Potrubí plastové odříznutí trubky D do 32 mm</t>
  </si>
  <si>
    <t>722171934</t>
  </si>
  <si>
    <t>Potrubí plastové výměna trub nebo tvarovek D do 32 mm</t>
  </si>
  <si>
    <t>998722101</t>
  </si>
  <si>
    <t>Přesun hmot tonážní pro vnitřní vodovod v objektech v do 6 m</t>
  </si>
  <si>
    <t>725240811</t>
  </si>
  <si>
    <t>Demontáž kabin sprchových bez výtokových armatur</t>
  </si>
  <si>
    <t>725240812</t>
  </si>
  <si>
    <t>Demontáž vaniček sprchových bez výtokových armatur</t>
  </si>
  <si>
    <t>725841311</t>
  </si>
  <si>
    <t>Baterie sprchové nástěnné pákové</t>
  </si>
  <si>
    <t>998725201</t>
  </si>
  <si>
    <t>Přesun hmot procentní pro zařizovací předměty v objektech v do 6 m</t>
  </si>
  <si>
    <t>plot - Živý plot</t>
  </si>
  <si>
    <t>111111321</t>
  </si>
  <si>
    <t>Odstranění ruderálního porostu do 500 m2 naložení a odvoz do 20 km v rovině nebo svahu do 1:5</t>
  </si>
  <si>
    <t>1314755370</t>
  </si>
  <si>
    <t>Odstranění ruderálního porostu z plochy přes 100 do 500 m2 v rovině nebo na svahu do 1:5</t>
  </si>
  <si>
    <t>111212351</t>
  </si>
  <si>
    <t>Odstranění nevhodných dřevin do 100 m2 výšky nad 1m s odstraněním pařezů v rovině nebo svahu 1:5</t>
  </si>
  <si>
    <t>-1556476175</t>
  </si>
  <si>
    <t>Odstranění nevhodných dřevin průměru kmene do 100 mm výšky přes 1 m s odstraněním pařezu do 100 m2 v rovině nebo na svahu do 1:5</t>
  </si>
  <si>
    <t>183101114</t>
  </si>
  <si>
    <t>Hloubení jamek bez výměny půdy zeminy tř 1 až 4 objem do 0,125 m3 v rovině a svahu do 1:5</t>
  </si>
  <si>
    <t>-561156282</t>
  </si>
  <si>
    <t>Hloubení jamek pro vysazování rostlin v zemině tř.1 až 4 bez výměny půdy v rovině nebo na svahu do 1:5, objemu přes 0,05 do 0,125 m3</t>
  </si>
  <si>
    <t>183111114</t>
  </si>
  <si>
    <t>Hloubení jamek bez výměny půdy zeminy tř 1 až 4 objem do 0,02 m3 v rovině a svahu do 1:5</t>
  </si>
  <si>
    <t>1301152900</t>
  </si>
  <si>
    <t>Hloubení jamek pro vysazování rostlin v zemině tř.1 až 4 bez výměny půdy v rovině nebo na svahu do 1:5, objemu přes 0,01 do 0,02 m3</t>
  </si>
  <si>
    <t>183205111</t>
  </si>
  <si>
    <t>Založení záhonu v rovině a svahu do 1:5 zemina tř 1 a 2</t>
  </si>
  <si>
    <t>18769073</t>
  </si>
  <si>
    <t>Založení záhonu pro výsadbu rostlin v rovině nebo na svahu do 1:5 v zemině tř. 1 až 2</t>
  </si>
  <si>
    <t>183403114</t>
  </si>
  <si>
    <t>Obdělání půdy kultivátorováním v rovině a svahu do 1:5</t>
  </si>
  <si>
    <t>1485258300</t>
  </si>
  <si>
    <t>Obdělání půdy kultivátorováním v rovině nebo na svahu do 1:5</t>
  </si>
  <si>
    <t>183403153</t>
  </si>
  <si>
    <t>Obdělání půdy hrabáním v rovině a svahu do 1:5</t>
  </si>
  <si>
    <t>-172185721</t>
  </si>
  <si>
    <t>Obdělání půdy hrabáním v rovině nebo na svahu do 1:5</t>
  </si>
  <si>
    <t>184102111</t>
  </si>
  <si>
    <t>Výsadba dřeviny s balem D do 0,2 m do jamky se zalitím v rovině a svahu do 1:5</t>
  </si>
  <si>
    <t>1122819091</t>
  </si>
  <si>
    <t>Výsadba dřeviny s balem do předem vyhloubené jamky se zalitím v rovině nebo na svahu do 1:5, při průměru balu přes 100 do 200 mm</t>
  </si>
  <si>
    <t>026504</t>
  </si>
  <si>
    <t>Ligustrum vulgare ´Atrovirens´ (výsadbová velikost 30-40 cm) - v řadě od sebe 0,5 m</t>
  </si>
  <si>
    <t>888150003</t>
  </si>
  <si>
    <t>026505</t>
  </si>
  <si>
    <t>Pyracantha coccinea ´Red Column´ (výsadbová velikost 30-40 cm) - v řadě od sebe 0,8 m</t>
  </si>
  <si>
    <t>482853779</t>
  </si>
  <si>
    <t>026506</t>
  </si>
  <si>
    <t>půdopokryvná růže sytě žlutý květ - Rosa ´Amber Sun´ (výsadbová velikost 20-30 cm) - 3 ks/m2</t>
  </si>
  <si>
    <t>-214322503</t>
  </si>
  <si>
    <t>026507</t>
  </si>
  <si>
    <t>půdopokryvná růže sytě růžový květ - Rosa ´Lovely Fairy´ (výsadbová velikost 20-30 cm) - 3 ks/m2</t>
  </si>
  <si>
    <t>-81463144</t>
  </si>
  <si>
    <t>026508</t>
  </si>
  <si>
    <t>dřišťál bělolistý - Berberis candidula (výsadbová velikost 30-40 cm) - 4 ks/m2</t>
  </si>
  <si>
    <t>1845762383</t>
  </si>
  <si>
    <t>026509</t>
  </si>
  <si>
    <t xml:space="preserve">tavolník japonský - Spiraea japonica ´Goldflame´ (výsadbová velikost 20-30 cm) - 5 ks/m2 </t>
  </si>
  <si>
    <t>-1104215648</t>
  </si>
  <si>
    <t>184102114</t>
  </si>
  <si>
    <t>Výsadba dřeviny s balem D do 0,5 m do jamky se zalitím v rovině a svahu do 1:5</t>
  </si>
  <si>
    <t>-1352329082</t>
  </si>
  <si>
    <t>Výsadba dřeviny s balem do předem vyhloubené jamky se zalitím v rovině nebo na svahu do 1:5, při průměru balu přes 400 do 500 mm</t>
  </si>
  <si>
    <t>026601</t>
  </si>
  <si>
    <t xml:space="preserve">štědřenec Watererův - Laburnum x watereri ´Vossii´  (výsadbová velikost 100-150 cm) </t>
  </si>
  <si>
    <t>532975167</t>
  </si>
  <si>
    <t>026602</t>
  </si>
  <si>
    <t>vilín prostřední - Hamamelis x intermedia ´Westerstede´ (výsadbová velikost 100-150 cm)</t>
  </si>
  <si>
    <t>1810965462</t>
  </si>
  <si>
    <t>184801121</t>
  </si>
  <si>
    <t>Ošetřování vysazených dřevin soliterních v rovině a svahu do 1:5</t>
  </si>
  <si>
    <t>2116666943</t>
  </si>
  <si>
    <t>Ošetření vysazených dřevin solitérních v rovině nebo na svahu do 1:5</t>
  </si>
  <si>
    <t>184802111</t>
  </si>
  <si>
    <t>Chemické odplevelení před založením kultury nad 20 m2 postřikem na široko v rovině a svahu do 1:5</t>
  </si>
  <si>
    <t>-1775848800</t>
  </si>
  <si>
    <t>Chemické odplevelení půdy před založením kultury, trávníku nebo zpevněných ploch o výměře jednotlivě přes 20 m2 v rovině nebo na svahu do 1:5 postřikem na široko</t>
  </si>
  <si>
    <t>293,000*3</t>
  </si>
  <si>
    <t>184802613</t>
  </si>
  <si>
    <t>Chemické odplevelení po založení kultury postřikem hnízdově v rovině a svahu do 1:5</t>
  </si>
  <si>
    <t>-511104583</t>
  </si>
  <si>
    <t>Chemické odplevelení po založení kultury v rovině nebo na svahu do 1:5 postřikem hnízdově</t>
  </si>
  <si>
    <t>184851111</t>
  </si>
  <si>
    <t>Hnojení roztokem hnojiva v rovině a svahu do 1:2</t>
  </si>
  <si>
    <t>-714811928</t>
  </si>
  <si>
    <t>Hnojení roztokem hnojiva v rovině nebo na svahu do 1:5</t>
  </si>
  <si>
    <t>103213</t>
  </si>
  <si>
    <t>hnojivo dlouhopůsobící dle skut</t>
  </si>
  <si>
    <t>-1356391393</t>
  </si>
  <si>
    <t>184911421</t>
  </si>
  <si>
    <t>Mulčování rostlin kůrou tl. do 0,1 m v rovině a svahu do 1:5</t>
  </si>
  <si>
    <t>-1760781610</t>
  </si>
  <si>
    <t>Mulčování vysazených rostlin mulčovací kůrou, tl. do 100 mm v rovině nebo na svahu do 1:5</t>
  </si>
  <si>
    <t>103911000</t>
  </si>
  <si>
    <t>kůra mulčovací VL</t>
  </si>
  <si>
    <t>1386899851</t>
  </si>
  <si>
    <t>293,000*0,103</t>
  </si>
  <si>
    <t>185851121</t>
  </si>
  <si>
    <t>Dovoz vody pro zálivku rostlin za vzdálenost do 1000 m</t>
  </si>
  <si>
    <t>1560659267</t>
  </si>
  <si>
    <t>Dovoz vody pro zálivku rostlin na vzdálenost do 1000 m</t>
  </si>
  <si>
    <t>998231411</t>
  </si>
  <si>
    <t>Ruční přesun hmot pro sadovnické a krajinářské úpravy do100 m</t>
  </si>
  <si>
    <t>1694315381</t>
  </si>
  <si>
    <t>Přesun hmot pro sadovnické a krajinářské úpravy - ručně bez užití mechanizace vodorovná dopravní vzdálenost do 100 m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</si>
  <si>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</si>
  <si>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</si>
  <si>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</si>
  <si>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</si>
  <si>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</si>
  <si>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</si>
  <si>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</si>
  <si>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</si>
  <si>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</si>
  <si>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</si>
  <si>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</si>
  <si>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</si>
  <si>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</si>
  <si>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</si>
  <si>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-1031228020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</si>
  <si>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</si>
  <si>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</si>
  <si>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</si>
  <si>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</si>
  <si>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1454012364</t>
  </si>
  <si>
    <t>Základní rozdělení průvodních činností a nákladů zařízení staveniště</t>
  </si>
  <si>
    <t>VRN4</t>
  </si>
  <si>
    <t>Inženýrská činnost</t>
  </si>
  <si>
    <t>043103000</t>
  </si>
  <si>
    <t>Zkoušky bez rozlišení</t>
  </si>
  <si>
    <t>1820496044</t>
  </si>
  <si>
    <t>Inženýrská činnost zkoušky a ostatní měření zkoušky bez rozlišení</t>
  </si>
  <si>
    <t>VRN7</t>
  </si>
  <si>
    <t>Provozní vlivy</t>
  </si>
  <si>
    <t>070001000</t>
  </si>
  <si>
    <t>-76043736</t>
  </si>
  <si>
    <t>Základní rozdělení průvodních činností a nákladů provozní vlivy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</si>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</sst>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50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5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7" fillId="0" borderId="16" xfId="0" applyNumberFormat="1" applyFont="1" applyBorder="1" applyAlignment="1" applyProtection="1"/>
    <xf numFmtId="166" fontId="37" fillId="0" borderId="17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3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3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2" fillId="0" borderId="0" xfId="0" applyFont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43" fillId="0" borderId="29" xfId="0" applyFont="1" applyBorder="1" applyAlignment="1">
      <alignment vertical="center" wrapText="1"/>
      <protection locked="0"/>
    </xf>
    <xf numFmtId="0" fontId="43" fillId="0" borderId="30" xfId="0" applyFont="1" applyBorder="1" applyAlignment="1">
      <alignment vertical="center" wrapText="1"/>
      <protection locked="0"/>
    </xf>
    <xf numFmtId="0" fontId="43" fillId="0" borderId="31" xfId="0" applyFont="1" applyBorder="1" applyAlignment="1">
      <alignment vertical="center" wrapText="1"/>
      <protection locked="0"/>
    </xf>
    <xf numFmtId="0" fontId="43" fillId="0" borderId="32" xfId="0" applyFont="1" applyBorder="1" applyAlignment="1">
      <alignment horizontal="center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3" fillId="0" borderId="33" xfId="0" applyFont="1" applyBorder="1" applyAlignment="1">
      <alignment horizontal="center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horizontal="left" wrapText="1"/>
      <protection locked="0"/>
    </xf>
    <xf numFmtId="0" fontId="43" fillId="0" borderId="33" xfId="0" applyFont="1" applyBorder="1" applyAlignment="1">
      <alignment vertical="center" wrapText="1"/>
      <protection locked="0"/>
    </xf>
    <xf numFmtId="0" fontId="45" fillId="0" borderId="1" xfId="0" applyFont="1" applyBorder="1" applyAlignment="1">
      <alignment horizontal="left" vertical="center" wrapText="1"/>
      <protection locked="0"/>
    </xf>
    <xf numFmtId="0" fontId="46" fillId="0" borderId="1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vertical="center" wrapText="1"/>
      <protection locked="0"/>
    </xf>
    <xf numFmtId="0" fontId="46" fillId="0" borderId="1" xfId="0" applyFont="1" applyBorder="1" applyAlignment="1">
      <alignment vertical="center" wrapText="1"/>
      <protection locked="0"/>
    </xf>
    <xf numFmtId="0" fontId="46" fillId="0" borderId="1" xfId="0" applyFont="1" applyBorder="1" applyAlignment="1">
      <alignment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49" fontId="46" fillId="0" borderId="1" xfId="0" applyNumberFormat="1" applyFont="1" applyBorder="1" applyAlignment="1">
      <alignment horizontal="left" vertical="center" wrapText="1"/>
      <protection locked="0"/>
    </xf>
    <xf numFmtId="49" fontId="46" fillId="0" borderId="1" xfId="0" applyNumberFormat="1" applyFont="1" applyBorder="1" applyAlignment="1">
      <alignment vertical="center" wrapText="1"/>
      <protection locked="0"/>
    </xf>
    <xf numFmtId="0" fontId="43" fillId="0" borderId="35" xfId="0" applyFont="1" applyBorder="1" applyAlignment="1">
      <alignment vertical="center" wrapText="1"/>
      <protection locked="0"/>
    </xf>
    <xf numFmtId="0" fontId="47" fillId="0" borderId="34" xfId="0" applyFont="1" applyBorder="1" applyAlignment="1">
      <alignment vertical="center" wrapText="1"/>
      <protection locked="0"/>
    </xf>
    <xf numFmtId="0" fontId="43" fillId="0" borderId="36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top"/>
      <protection locked="0"/>
    </xf>
    <xf numFmtId="0" fontId="43" fillId="0" borderId="0" xfId="0" applyFont="1" applyAlignment="1">
      <alignment vertical="top"/>
      <protection locked="0"/>
    </xf>
    <xf numFmtId="0" fontId="43" fillId="0" borderId="29" xfId="0" applyFont="1" applyBorder="1" applyAlignment="1">
      <alignment horizontal="left" vertical="center"/>
      <protection locked="0"/>
    </xf>
    <xf numFmtId="0" fontId="43" fillId="0" borderId="30" xfId="0" applyFont="1" applyBorder="1" applyAlignment="1">
      <alignment horizontal="left" vertical="center"/>
      <protection locked="0"/>
    </xf>
    <xf numFmtId="0" fontId="43" fillId="0" borderId="31" xfId="0" applyFont="1" applyBorder="1" applyAlignment="1">
      <alignment horizontal="left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8" fillId="0" borderId="0" xfId="0" applyFont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center" vertical="center"/>
      <protection locked="0"/>
    </xf>
    <xf numFmtId="0" fontId="48" fillId="0" borderId="34" xfId="0" applyFont="1" applyBorder="1" applyAlignment="1">
      <alignment horizontal="left" vertical="center"/>
      <protection locked="0"/>
    </xf>
    <xf numFmtId="0" fontId="49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6" fillId="0" borderId="1" xfId="0" applyFont="1" applyBorder="1" applyAlignment="1">
      <alignment horizontal="center" vertical="center"/>
      <protection locked="0"/>
    </xf>
    <xf numFmtId="0" fontId="46" fillId="0" borderId="32" xfId="0" applyFont="1" applyBorder="1" applyAlignment="1">
      <alignment horizontal="left" vertical="center"/>
      <protection locked="0"/>
    </xf>
    <xf numFmtId="0" fontId="46" fillId="0" borderId="1" xfId="0" applyFont="1" applyFill="1" applyBorder="1" applyAlignment="1">
      <alignment horizontal="left" vertical="center"/>
      <protection locked="0"/>
    </xf>
    <xf numFmtId="0" fontId="46" fillId="0" borderId="1" xfId="0" applyFont="1" applyFill="1" applyBorder="1" applyAlignment="1">
      <alignment horizontal="center" vertical="center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7" fillId="0" borderId="34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8" fillId="0" borderId="1" xfId="0" applyFont="1" applyBorder="1" applyAlignment="1">
      <alignment horizontal="left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6" fillId="0" borderId="1" xfId="0" applyFont="1" applyBorder="1" applyAlignment="1">
      <alignment horizontal="center" vertical="center" wrapText="1"/>
      <protection locked="0"/>
    </xf>
    <xf numFmtId="0" fontId="43" fillId="0" borderId="29" xfId="0" applyFont="1" applyBorder="1" applyAlignment="1">
      <alignment horizontal="left" vertical="center" wrapText="1"/>
      <protection locked="0"/>
    </xf>
    <xf numFmtId="0" fontId="43" fillId="0" borderId="30" xfId="0" applyFont="1" applyBorder="1" applyAlignment="1">
      <alignment horizontal="left" vertical="center" wrapText="1"/>
      <protection locked="0"/>
    </xf>
    <xf numFmtId="0" fontId="43" fillId="0" borderId="3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8" fillId="0" borderId="32" xfId="0" applyFont="1" applyBorder="1" applyAlignment="1">
      <alignment horizontal="left" vertical="center" wrapText="1"/>
      <protection locked="0"/>
    </xf>
    <xf numFmtId="0" fontId="48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/>
      <protection locked="0"/>
    </xf>
    <xf numFmtId="0" fontId="46" fillId="0" borderId="35" xfId="0" applyFont="1" applyBorder="1" applyAlignment="1">
      <alignment horizontal="left" vertical="center" wrapText="1"/>
      <protection locked="0"/>
    </xf>
    <xf numFmtId="0" fontId="46" fillId="0" borderId="34" xfId="0" applyFont="1" applyBorder="1" applyAlignment="1">
      <alignment horizontal="left" vertical="center" wrapText="1"/>
      <protection locked="0"/>
    </xf>
    <xf numFmtId="0" fontId="46" fillId="0" borderId="36" xfId="0" applyFont="1" applyBorder="1" applyAlignment="1">
      <alignment horizontal="left" vertical="center" wrapText="1"/>
      <protection locked="0"/>
    </xf>
    <xf numFmtId="0" fontId="46" fillId="0" borderId="1" xfId="0" applyFont="1" applyBorder="1" applyAlignment="1">
      <alignment horizontal="left" vertical="top"/>
      <protection locked="0"/>
    </xf>
    <xf numFmtId="0" fontId="46" fillId="0" borderId="1" xfId="0" applyFont="1" applyBorder="1" applyAlignment="1">
      <alignment horizontal="center" vertical="top"/>
      <protection locked="0"/>
    </xf>
    <xf numFmtId="0" fontId="46" fillId="0" borderId="35" xfId="0" applyFont="1" applyBorder="1" applyAlignment="1">
      <alignment horizontal="left" vertical="center"/>
      <protection locked="0"/>
    </xf>
    <xf numFmtId="0" fontId="46" fillId="0" borderId="36" xfId="0" applyFont="1" applyBorder="1" applyAlignment="1">
      <alignment horizontal="left" vertical="center"/>
      <protection locked="0"/>
    </xf>
    <xf numFmtId="0" fontId="48" fillId="0" borderId="0" xfId="0" applyFont="1" applyAlignment="1">
      <alignment vertical="center"/>
      <protection locked="0"/>
    </xf>
    <xf numFmtId="0" fontId="45" fillId="0" borderId="1" xfId="0" applyFont="1" applyBorder="1" applyAlignment="1">
      <alignment vertical="center"/>
      <protection locked="0"/>
    </xf>
    <xf numFmtId="0" fontId="48" fillId="0" borderId="34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6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5" fillId="0" borderId="34" xfId="0" applyFont="1" applyBorder="1" applyAlignment="1">
      <alignment horizontal="left"/>
      <protection locked="0"/>
    </xf>
    <xf numFmtId="0" fontId="48" fillId="0" borderId="34" xfId="0" applyFont="1" applyBorder="1" applyAlignment="1">
      <protection locked="0"/>
    </xf>
    <xf numFmtId="0" fontId="43" fillId="0" borderId="32" xfId="0" applyFont="1" applyBorder="1" applyAlignment="1">
      <alignment vertical="top"/>
      <protection locked="0"/>
    </xf>
    <xf numFmtId="0" fontId="43" fillId="0" borderId="33" xfId="0" applyFont="1" applyBorder="1" applyAlignment="1">
      <alignment vertical="top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35" xfId="0" applyFont="1" applyBorder="1" applyAlignment="1">
      <alignment vertical="top"/>
      <protection locked="0"/>
    </xf>
    <xf numFmtId="0" fontId="43" fillId="0" borderId="34" xfId="0" applyFont="1" applyBorder="1" applyAlignment="1">
      <alignment vertical="top"/>
      <protection locked="0"/>
    </xf>
    <xf numFmtId="0" fontId="43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2" customWidth="1"/>
    <col min="5" max="5" width="2" customWidth="1"/>
    <col min="6" max="6" width="2" customWidth="1"/>
    <col min="7" max="7" width="2" customWidth="1"/>
    <col min="8" max="8" width="2" customWidth="1"/>
    <col min="9" max="9" width="2" customWidth="1"/>
    <col min="10" max="10" width="2" customWidth="1"/>
    <col min="11" max="11" width="2" customWidth="1"/>
    <col min="12" max="12" width="2" customWidth="1"/>
    <col min="13" max="13" width="2" customWidth="1"/>
    <col min="14" max="14" width="2" customWidth="1"/>
    <col min="15" max="15" width="2" customWidth="1"/>
    <col min="16" max="16" width="2" customWidth="1"/>
    <col min="17" max="17" width="2" customWidth="1"/>
    <col min="18" max="18" width="2" customWidth="1"/>
    <col min="19" max="19" width="2" customWidth="1"/>
    <col min="20" max="20" width="2" customWidth="1"/>
    <col min="21" max="21" width="2" customWidth="1"/>
    <col min="22" max="22" width="2" customWidth="1"/>
    <col min="23" max="23" width="2" customWidth="1"/>
    <col min="24" max="24" width="2" customWidth="1"/>
    <col min="25" max="25" width="2" customWidth="1"/>
    <col min="26" max="26" width="2" customWidth="1"/>
    <col min="27" max="27" width="2" customWidth="1"/>
    <col min="28" max="28" width="2" customWidth="1"/>
    <col min="29" max="29" width="2" customWidth="1"/>
    <col min="30" max="30" width="2" customWidth="1"/>
    <col min="31" max="31" width="2" customWidth="1"/>
    <col min="32" max="32" width="2" customWidth="1"/>
    <col min="33" max="33" width="2" customWidth="1"/>
    <col min="34" max="34" width="2.5" customWidth="1"/>
    <col min="35" max="35" width="23.75" customWidth="1"/>
    <col min="36" max="36" width="1.88" customWidth="1"/>
    <col min="37" max="37" width="1.88" customWidth="1"/>
    <col min="38" max="38" width="6.25" customWidth="1"/>
    <col min="39" max="39" width="2.5" customWidth="1"/>
    <col min="40" max="40" width="10" customWidth="1"/>
    <col min="41" max="41" width="5.63" customWidth="1"/>
    <col min="42" max="42" width="3.13" customWidth="1"/>
    <col min="43" max="43" width="11.75" customWidth="1"/>
    <col min="44" max="44" width="10.25" customWidth="1"/>
    <col min="45" max="45" width="19.38" hidden="1" customWidth="1"/>
    <col min="46" max="46" width="19.38" hidden="1" customWidth="1"/>
    <col min="47" max="47" width="19.38" hidden="1" customWidth="1"/>
    <col min="48" max="48" width="16.25" hidden="1" customWidth="1"/>
    <col min="49" max="49" width="16.25" hidden="1" customWidth="1"/>
    <col min="50" max="50" width="16.25" hidden="1" customWidth="1"/>
    <col min="51" max="51" width="16.25" hidden="1" customWidth="1"/>
    <col min="52" max="52" width="16.25" hidden="1" customWidth="1"/>
    <col min="53" max="53" width="14.38" hidden="1" customWidth="1"/>
    <col min="54" max="54" width="18.75" hidden="1" customWidth="1"/>
    <col min="55" max="55" width="14.38" hidden="1" customWidth="1"/>
    <col min="56" max="56" width="14.38" hidden="1" customWidth="1"/>
    <col min="57" max="57" width="49.88" customWidth="1"/>
    <col min="71" max="71" width="9" hidden="1"/>
    <col min="72" max="72" width="9" hidden="1"/>
    <col min="73" max="73" width="9" hidden="1"/>
    <col min="74" max="74" width="9" hidden="1"/>
    <col min="75" max="75" width="9" hidden="1"/>
    <col min="76" max="76" width="9" hidden="1"/>
    <col min="77" max="77" width="9" hidden="1"/>
    <col min="78" max="78" width="9" hidden="1"/>
    <col min="79" max="79" width="9" hidden="1"/>
    <col min="80" max="80" width="9" hidden="1"/>
    <col min="81" max="81" width="9" hidden="1"/>
    <col min="82" max="82" width="9" hidden="1"/>
    <col min="83" max="83" width="9" hidden="1"/>
    <col min="84" max="84" width="9" hidden="1"/>
    <col min="85" max="85" width="9" hidden="1"/>
    <col min="86" max="86" width="9" hidden="1"/>
    <col min="87" max="87" width="9" hidden="1"/>
    <col min="88" max="88" width="9" hidden="1"/>
    <col min="89" max="89" width="9" hidden="1"/>
    <col min="90" max="90" width="9" hidden="1"/>
    <col min="91" max="91" width="9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/>
      <c r="BS2" s="25" t="s">
        <v>8</v>
      </c>
      <c r="BT2" s="25" t="s">
        <v>9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ht="36.96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" t="s">
        <v>16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17</v>
      </c>
      <c r="BS5" s="25" t="s">
        <v>8</v>
      </c>
    </row>
    <row r="6" ht="36.96" customHeight="1">
      <c r="B6" s="29"/>
      <c r="C6" s="30"/>
      <c r="D6" s="38" t="s">
        <v>18</v>
      </c>
      <c r="E6" s="30"/>
      <c r="F6" s="30"/>
      <c r="G6" s="30"/>
      <c r="H6" s="30"/>
      <c r="I6" s="30"/>
      <c r="J6" s="30"/>
      <c r="K6" s="39" t="s">
        <v>19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8</v>
      </c>
    </row>
    <row r="7" ht="14.4" customHeight="1">
      <c r="B7" s="29"/>
      <c r="C7" s="30"/>
      <c r="D7" s="41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21</v>
      </c>
      <c r="AO7" s="30"/>
      <c r="AP7" s="30"/>
      <c r="AQ7" s="32"/>
      <c r="BE7" s="40"/>
      <c r="BS7" s="25" t="s">
        <v>8</v>
      </c>
    </row>
    <row r="8" ht="14.4" customHeight="1">
      <c r="B8" s="29"/>
      <c r="C8" s="30"/>
      <c r="D8" s="41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25</v>
      </c>
      <c r="AL8" s="30"/>
      <c r="AM8" s="30"/>
      <c r="AN8" s="42" t="s">
        <v>26</v>
      </c>
      <c r="AO8" s="30"/>
      <c r="AP8" s="30"/>
      <c r="AQ8" s="32"/>
      <c r="BE8" s="40"/>
      <c r="BS8" s="25" t="s">
        <v>8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8</v>
      </c>
    </row>
    <row r="10" ht="14.4" customHeight="1">
      <c r="B10" s="29"/>
      <c r="C10" s="30"/>
      <c r="D10" s="41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28</v>
      </c>
      <c r="AL10" s="30"/>
      <c r="AM10" s="30"/>
      <c r="AN10" s="36" t="s">
        <v>21</v>
      </c>
      <c r="AO10" s="30"/>
      <c r="AP10" s="30"/>
      <c r="AQ10" s="32"/>
      <c r="BE10" s="40"/>
      <c r="BS10" s="25" t="s">
        <v>8</v>
      </c>
    </row>
    <row r="11" ht="18.48" customHeight="1">
      <c r="B11" s="29"/>
      <c r="C11" s="30"/>
      <c r="D11" s="30"/>
      <c r="E11" s="36" t="s">
        <v>29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30</v>
      </c>
      <c r="AL11" s="30"/>
      <c r="AM11" s="30"/>
      <c r="AN11" s="36" t="s">
        <v>21</v>
      </c>
      <c r="AO11" s="30"/>
      <c r="AP11" s="30"/>
      <c r="AQ11" s="32"/>
      <c r="BE11" s="40"/>
      <c r="BS11" s="25" t="s">
        <v>8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8</v>
      </c>
    </row>
    <row r="13" ht="14.4" customHeight="1">
      <c r="B13" s="29"/>
      <c r="C13" s="30"/>
      <c r="D13" s="41" t="s">
        <v>31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28</v>
      </c>
      <c r="AL13" s="30"/>
      <c r="AM13" s="30"/>
      <c r="AN13" s="43" t="s">
        <v>32</v>
      </c>
      <c r="AO13" s="30"/>
      <c r="AP13" s="30"/>
      <c r="AQ13" s="32"/>
      <c r="BE13" s="40"/>
      <c r="BS13" s="25" t="s">
        <v>8</v>
      </c>
    </row>
    <row r="14">
      <c r="B14" s="29"/>
      <c r="C14" s="30"/>
      <c r="D14" s="30"/>
      <c r="E14" s="43" t="s">
        <v>32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30</v>
      </c>
      <c r="AL14" s="30"/>
      <c r="AM14" s="30"/>
      <c r="AN14" s="43" t="s">
        <v>32</v>
      </c>
      <c r="AO14" s="30"/>
      <c r="AP14" s="30"/>
      <c r="AQ14" s="32"/>
      <c r="BE14" s="40"/>
      <c r="BS14" s="25" t="s">
        <v>8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33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28</v>
      </c>
      <c r="AL16" s="30"/>
      <c r="AM16" s="30"/>
      <c r="AN16" s="36" t="s">
        <v>21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29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30</v>
      </c>
      <c r="AL17" s="30"/>
      <c r="AM17" s="30"/>
      <c r="AN17" s="36" t="s">
        <v>21</v>
      </c>
      <c r="AO17" s="30"/>
      <c r="AP17" s="30"/>
      <c r="AQ17" s="32"/>
      <c r="BE17" s="40"/>
      <c r="BS17" s="25" t="s">
        <v>34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8</v>
      </c>
    </row>
    <row r="19" ht="14.4" customHeight="1">
      <c r="B19" s="29"/>
      <c r="C19" s="30"/>
      <c r="D19" s="41" t="s">
        <v>35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8</v>
      </c>
    </row>
    <row r="20" ht="14.5" customHeight="1">
      <c r="B20" s="29"/>
      <c r="C20" s="30"/>
      <c r="D20" s="30"/>
      <c r="E20" s="45" t="s">
        <v>21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36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37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38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39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40</v>
      </c>
      <c r="E26" s="55"/>
      <c r="F26" s="56" t="s">
        <v>41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42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43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44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45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46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47</v>
      </c>
      <c r="U32" s="62"/>
      <c r="V32" s="62"/>
      <c r="W32" s="62"/>
      <c r="X32" s="64" t="s">
        <v>48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49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voc1_stav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Stavební úpravy a rekonstrukce výtahu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23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>Hradec Králové, Vocelova 1338 - SOŠ a SOU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25</v>
      </c>
      <c r="AJ44" s="75"/>
      <c r="AK44" s="75"/>
      <c r="AL44" s="75"/>
      <c r="AM44" s="86" t="str">
        <f>IF(AN8= "","",AN8)</f>
        <v>14. 3. 2017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27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 xml:space="preserve"> 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33</v>
      </c>
      <c r="AJ46" s="75"/>
      <c r="AK46" s="75"/>
      <c r="AL46" s="75"/>
      <c r="AM46" s="78" t="str">
        <f>IF(E17="","",E17)</f>
        <v xml:space="preserve"> </v>
      </c>
      <c r="AN46" s="78"/>
      <c r="AO46" s="78"/>
      <c r="AP46" s="78"/>
      <c r="AQ46" s="75"/>
      <c r="AR46" s="73"/>
      <c r="AS46" s="87" t="s">
        <v>50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31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51</v>
      </c>
      <c r="D49" s="98"/>
      <c r="E49" s="98"/>
      <c r="F49" s="98"/>
      <c r="G49" s="98"/>
      <c r="H49" s="99"/>
      <c r="I49" s="100" t="s">
        <v>52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53</v>
      </c>
      <c r="AH49" s="98"/>
      <c r="AI49" s="98"/>
      <c r="AJ49" s="98"/>
      <c r="AK49" s="98"/>
      <c r="AL49" s="98"/>
      <c r="AM49" s="98"/>
      <c r="AN49" s="100" t="s">
        <v>54</v>
      </c>
      <c r="AO49" s="98"/>
      <c r="AP49" s="98"/>
      <c r="AQ49" s="102" t="s">
        <v>55</v>
      </c>
      <c r="AR49" s="73"/>
      <c r="AS49" s="103" t="s">
        <v>56</v>
      </c>
      <c r="AT49" s="104" t="s">
        <v>57</v>
      </c>
      <c r="AU49" s="104" t="s">
        <v>58</v>
      </c>
      <c r="AV49" s="104" t="s">
        <v>59</v>
      </c>
      <c r="AW49" s="104" t="s">
        <v>60</v>
      </c>
      <c r="AX49" s="104" t="s">
        <v>61</v>
      </c>
      <c r="AY49" s="104" t="s">
        <v>62</v>
      </c>
      <c r="AZ49" s="104" t="s">
        <v>63</v>
      </c>
      <c r="BA49" s="104" t="s">
        <v>64</v>
      </c>
      <c r="BB49" s="104" t="s">
        <v>65</v>
      </c>
      <c r="BC49" s="104" t="s">
        <v>66</v>
      </c>
      <c r="BD49" s="105" t="s">
        <v>67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68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ROUND(AG52+AG58+AG63+AG67+AG68,2)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21</v>
      </c>
      <c r="AR51" s="84"/>
      <c r="AS51" s="114">
        <f>ROUND(AS52+AS58+AS63+AS67+AS68,2)</f>
        <v>0</v>
      </c>
      <c r="AT51" s="115">
        <f>ROUND(SUM(AV51:AW51),2)</f>
        <v>0</v>
      </c>
      <c r="AU51" s="116">
        <f>ROUND(AU52+AU58+AU63+AU67+AU68,5)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ROUND(AZ52+AZ58+AZ63+AZ67+AZ68,2)</f>
        <v>0</v>
      </c>
      <c r="BA51" s="115">
        <f>ROUND(BA52+BA58+BA63+BA67+BA68,2)</f>
        <v>0</v>
      </c>
      <c r="BB51" s="115">
        <f>ROUND(BB52+BB58+BB63+BB67+BB68,2)</f>
        <v>0</v>
      </c>
      <c r="BC51" s="115">
        <f>ROUND(BC52+BC58+BC63+BC67+BC68,2)</f>
        <v>0</v>
      </c>
      <c r="BD51" s="117">
        <f>ROUND(BD52+BD58+BD63+BD67+BD68,2)</f>
        <v>0</v>
      </c>
      <c r="BS51" s="118" t="s">
        <v>69</v>
      </c>
      <c r="BT51" s="118" t="s">
        <v>70</v>
      </c>
      <c r="BU51" s="119" t="s">
        <v>71</v>
      </c>
      <c r="BV51" s="118" t="s">
        <v>72</v>
      </c>
      <c r="BW51" s="118" t="s">
        <v>7</v>
      </c>
      <c r="BX51" s="118" t="s">
        <v>73</v>
      </c>
      <c r="CL51" s="118" t="s">
        <v>21</v>
      </c>
    </row>
    <row r="52" s="5" customFormat="1" ht="14.5" customHeight="1">
      <c r="B52" s="120"/>
      <c r="C52" s="121"/>
      <c r="D52" s="122" t="s">
        <v>74</v>
      </c>
      <c r="E52" s="122"/>
      <c r="F52" s="122"/>
      <c r="G52" s="122"/>
      <c r="H52" s="122"/>
      <c r="I52" s="123"/>
      <c r="J52" s="122" t="s">
        <v>75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ROUND(SUM(AG53:AG57),2)</f>
        <v>0</v>
      </c>
      <c r="AH52" s="123"/>
      <c r="AI52" s="123"/>
      <c r="AJ52" s="123"/>
      <c r="AK52" s="123"/>
      <c r="AL52" s="123"/>
      <c r="AM52" s="123"/>
      <c r="AN52" s="125">
        <f>SUM(AG52,AT52)</f>
        <v>0</v>
      </c>
      <c r="AO52" s="123"/>
      <c r="AP52" s="123"/>
      <c r="AQ52" s="126" t="s">
        <v>76</v>
      </c>
      <c r="AR52" s="127"/>
      <c r="AS52" s="128">
        <f>ROUND(SUM(AS53:AS57),2)</f>
        <v>0</v>
      </c>
      <c r="AT52" s="129">
        <f>ROUND(SUM(AV52:AW52),2)</f>
        <v>0</v>
      </c>
      <c r="AU52" s="130">
        <f>ROUND(SUM(AU53:AU57),5)</f>
        <v>0</v>
      </c>
      <c r="AV52" s="129">
        <f>ROUND(AZ52*L26,2)</f>
        <v>0</v>
      </c>
      <c r="AW52" s="129">
        <f>ROUND(BA52*L27,2)</f>
        <v>0</v>
      </c>
      <c r="AX52" s="129">
        <f>ROUND(BB52*L26,2)</f>
        <v>0</v>
      </c>
      <c r="AY52" s="129">
        <f>ROUND(BC52*L27,2)</f>
        <v>0</v>
      </c>
      <c r="AZ52" s="129">
        <f>ROUND(SUM(AZ53:AZ57),2)</f>
        <v>0</v>
      </c>
      <c r="BA52" s="129">
        <f>ROUND(SUM(BA53:BA57),2)</f>
        <v>0</v>
      </c>
      <c r="BB52" s="129">
        <f>ROUND(SUM(BB53:BB57),2)</f>
        <v>0</v>
      </c>
      <c r="BC52" s="129">
        <f>ROUND(SUM(BC53:BC57),2)</f>
        <v>0</v>
      </c>
      <c r="BD52" s="131">
        <f>ROUND(SUM(BD53:BD57),2)</f>
        <v>0</v>
      </c>
      <c r="BS52" s="132" t="s">
        <v>69</v>
      </c>
      <c r="BT52" s="132" t="s">
        <v>77</v>
      </c>
      <c r="BU52" s="132" t="s">
        <v>71</v>
      </c>
      <c r="BV52" s="132" t="s">
        <v>72</v>
      </c>
      <c r="BW52" s="132" t="s">
        <v>78</v>
      </c>
      <c r="BX52" s="132" t="s">
        <v>7</v>
      </c>
      <c r="CL52" s="132" t="s">
        <v>21</v>
      </c>
      <c r="CM52" s="132" t="s">
        <v>79</v>
      </c>
    </row>
    <row r="53" s="6" customFormat="1" ht="27" customHeight="1">
      <c r="A53" s="133" t="s">
        <v>80</v>
      </c>
      <c r="B53" s="134"/>
      <c r="C53" s="135"/>
      <c r="D53" s="135"/>
      <c r="E53" s="136" t="s">
        <v>81</v>
      </c>
      <c r="F53" s="136"/>
      <c r="G53" s="136"/>
      <c r="H53" s="136"/>
      <c r="I53" s="136"/>
      <c r="J53" s="135"/>
      <c r="K53" s="136" t="s">
        <v>82</v>
      </c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7">
        <f>'stav_d1 - D1 - Stavební část'!J29</f>
        <v>0</v>
      </c>
      <c r="AH53" s="135"/>
      <c r="AI53" s="135"/>
      <c r="AJ53" s="135"/>
      <c r="AK53" s="135"/>
      <c r="AL53" s="135"/>
      <c r="AM53" s="135"/>
      <c r="AN53" s="137">
        <f>SUM(AG53,AT53)</f>
        <v>0</v>
      </c>
      <c r="AO53" s="135"/>
      <c r="AP53" s="135"/>
      <c r="AQ53" s="138" t="s">
        <v>83</v>
      </c>
      <c r="AR53" s="139"/>
      <c r="AS53" s="140">
        <v>0</v>
      </c>
      <c r="AT53" s="141">
        <f>ROUND(SUM(AV53:AW53),2)</f>
        <v>0</v>
      </c>
      <c r="AU53" s="142">
        <f>'stav_d1 - D1 - Stavební část'!P100</f>
        <v>0</v>
      </c>
      <c r="AV53" s="141">
        <f>'stav_d1 - D1 - Stavební část'!J32</f>
        <v>0</v>
      </c>
      <c r="AW53" s="141">
        <f>'stav_d1 - D1 - Stavební část'!J33</f>
        <v>0</v>
      </c>
      <c r="AX53" s="141">
        <f>'stav_d1 - D1 - Stavební část'!J34</f>
        <v>0</v>
      </c>
      <c r="AY53" s="141">
        <f>'stav_d1 - D1 - Stavební část'!J35</f>
        <v>0</v>
      </c>
      <c r="AZ53" s="141">
        <f>'stav_d1 - D1 - Stavební část'!F32</f>
        <v>0</v>
      </c>
      <c r="BA53" s="141">
        <f>'stav_d1 - D1 - Stavební část'!F33</f>
        <v>0</v>
      </c>
      <c r="BB53" s="141">
        <f>'stav_d1 - D1 - Stavební část'!F34</f>
        <v>0</v>
      </c>
      <c r="BC53" s="141">
        <f>'stav_d1 - D1 - Stavební část'!F35</f>
        <v>0</v>
      </c>
      <c r="BD53" s="143">
        <f>'stav_d1 - D1 - Stavební část'!F36</f>
        <v>0</v>
      </c>
      <c r="BT53" s="144" t="s">
        <v>79</v>
      </c>
      <c r="BV53" s="144" t="s">
        <v>72</v>
      </c>
      <c r="BW53" s="144" t="s">
        <v>84</v>
      </c>
      <c r="BX53" s="144" t="s">
        <v>78</v>
      </c>
      <c r="CL53" s="144" t="s">
        <v>21</v>
      </c>
    </row>
    <row r="54" s="6" customFormat="1" ht="14.5" customHeight="1">
      <c r="A54" s="133" t="s">
        <v>80</v>
      </c>
      <c r="B54" s="134"/>
      <c r="C54" s="135"/>
      <c r="D54" s="135"/>
      <c r="E54" s="136" t="s">
        <v>85</v>
      </c>
      <c r="F54" s="136"/>
      <c r="G54" s="136"/>
      <c r="H54" s="136"/>
      <c r="I54" s="136"/>
      <c r="J54" s="135"/>
      <c r="K54" s="136" t="s">
        <v>86</v>
      </c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7">
        <f>'zt_D1 - ZTI'!J29</f>
        <v>0</v>
      </c>
      <c r="AH54" s="135"/>
      <c r="AI54" s="135"/>
      <c r="AJ54" s="135"/>
      <c r="AK54" s="135"/>
      <c r="AL54" s="135"/>
      <c r="AM54" s="135"/>
      <c r="AN54" s="137">
        <f>SUM(AG54,AT54)</f>
        <v>0</v>
      </c>
      <c r="AO54" s="135"/>
      <c r="AP54" s="135"/>
      <c r="AQ54" s="138" t="s">
        <v>83</v>
      </c>
      <c r="AR54" s="139"/>
      <c r="AS54" s="140">
        <v>0</v>
      </c>
      <c r="AT54" s="141">
        <f>ROUND(SUM(AV54:AW54),2)</f>
        <v>0</v>
      </c>
      <c r="AU54" s="142">
        <f>'zt_D1 - ZTI'!P87</f>
        <v>0</v>
      </c>
      <c r="AV54" s="141">
        <f>'zt_D1 - ZTI'!J32</f>
        <v>0</v>
      </c>
      <c r="AW54" s="141">
        <f>'zt_D1 - ZTI'!J33</f>
        <v>0</v>
      </c>
      <c r="AX54" s="141">
        <f>'zt_D1 - ZTI'!J34</f>
        <v>0</v>
      </c>
      <c r="AY54" s="141">
        <f>'zt_D1 - ZTI'!J35</f>
        <v>0</v>
      </c>
      <c r="AZ54" s="141">
        <f>'zt_D1 - ZTI'!F32</f>
        <v>0</v>
      </c>
      <c r="BA54" s="141">
        <f>'zt_D1 - ZTI'!F33</f>
        <v>0</v>
      </c>
      <c r="BB54" s="141">
        <f>'zt_D1 - ZTI'!F34</f>
        <v>0</v>
      </c>
      <c r="BC54" s="141">
        <f>'zt_D1 - ZTI'!F35</f>
        <v>0</v>
      </c>
      <c r="BD54" s="143">
        <f>'zt_D1 - ZTI'!F36</f>
        <v>0</v>
      </c>
      <c r="BT54" s="144" t="s">
        <v>79</v>
      </c>
      <c r="BV54" s="144" t="s">
        <v>72</v>
      </c>
      <c r="BW54" s="144" t="s">
        <v>87</v>
      </c>
      <c r="BX54" s="144" t="s">
        <v>78</v>
      </c>
      <c r="CL54" s="144" t="s">
        <v>21</v>
      </c>
    </row>
    <row r="55" s="6" customFormat="1" ht="14.5" customHeight="1">
      <c r="A55" s="133" t="s">
        <v>80</v>
      </c>
      <c r="B55" s="134"/>
      <c r="C55" s="135"/>
      <c r="D55" s="135"/>
      <c r="E55" s="136" t="s">
        <v>88</v>
      </c>
      <c r="F55" s="136"/>
      <c r="G55" s="136"/>
      <c r="H55" s="136"/>
      <c r="I55" s="136"/>
      <c r="J55" s="135"/>
      <c r="K55" s="136" t="s">
        <v>89</v>
      </c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7">
        <f>'el_d1 - D1 - Silnoproud'!J29</f>
        <v>0</v>
      </c>
      <c r="AH55" s="135"/>
      <c r="AI55" s="135"/>
      <c r="AJ55" s="135"/>
      <c r="AK55" s="135"/>
      <c r="AL55" s="135"/>
      <c r="AM55" s="135"/>
      <c r="AN55" s="137">
        <f>SUM(AG55,AT55)</f>
        <v>0</v>
      </c>
      <c r="AO55" s="135"/>
      <c r="AP55" s="135"/>
      <c r="AQ55" s="138" t="s">
        <v>83</v>
      </c>
      <c r="AR55" s="139"/>
      <c r="AS55" s="140">
        <v>0</v>
      </c>
      <c r="AT55" s="141">
        <f>ROUND(SUM(AV55:AW55),2)</f>
        <v>0</v>
      </c>
      <c r="AU55" s="142">
        <f>'el_d1 - D1 - Silnoproud'!P91</f>
        <v>0</v>
      </c>
      <c r="AV55" s="141">
        <f>'el_d1 - D1 - Silnoproud'!J32</f>
        <v>0</v>
      </c>
      <c r="AW55" s="141">
        <f>'el_d1 - D1 - Silnoproud'!J33</f>
        <v>0</v>
      </c>
      <c r="AX55" s="141">
        <f>'el_d1 - D1 - Silnoproud'!J34</f>
        <v>0</v>
      </c>
      <c r="AY55" s="141">
        <f>'el_d1 - D1 - Silnoproud'!J35</f>
        <v>0</v>
      </c>
      <c r="AZ55" s="141">
        <f>'el_d1 - D1 - Silnoproud'!F32</f>
        <v>0</v>
      </c>
      <c r="BA55" s="141">
        <f>'el_d1 - D1 - Silnoproud'!F33</f>
        <v>0</v>
      </c>
      <c r="BB55" s="141">
        <f>'el_d1 - D1 - Silnoproud'!F34</f>
        <v>0</v>
      </c>
      <c r="BC55" s="141">
        <f>'el_d1 - D1 - Silnoproud'!F35</f>
        <v>0</v>
      </c>
      <c r="BD55" s="143">
        <f>'el_d1 - D1 - Silnoproud'!F36</f>
        <v>0</v>
      </c>
      <c r="BT55" s="144" t="s">
        <v>79</v>
      </c>
      <c r="BV55" s="144" t="s">
        <v>72</v>
      </c>
      <c r="BW55" s="144" t="s">
        <v>90</v>
      </c>
      <c r="BX55" s="144" t="s">
        <v>78</v>
      </c>
      <c r="CL55" s="144" t="s">
        <v>21</v>
      </c>
    </row>
    <row r="56" s="6" customFormat="1" ht="27" customHeight="1">
      <c r="A56" s="133" t="s">
        <v>80</v>
      </c>
      <c r="B56" s="134"/>
      <c r="C56" s="135"/>
      <c r="D56" s="135"/>
      <c r="E56" s="136" t="s">
        <v>91</v>
      </c>
      <c r="F56" s="136"/>
      <c r="G56" s="136"/>
      <c r="H56" s="136"/>
      <c r="I56" s="136"/>
      <c r="J56" s="135"/>
      <c r="K56" s="136" t="s">
        <v>92</v>
      </c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7">
        <f>'slp_d1 - Slaboproud'!J29</f>
        <v>0</v>
      </c>
      <c r="AH56" s="135"/>
      <c r="AI56" s="135"/>
      <c r="AJ56" s="135"/>
      <c r="AK56" s="135"/>
      <c r="AL56" s="135"/>
      <c r="AM56" s="135"/>
      <c r="AN56" s="137">
        <f>SUM(AG56,AT56)</f>
        <v>0</v>
      </c>
      <c r="AO56" s="135"/>
      <c r="AP56" s="135"/>
      <c r="AQ56" s="138" t="s">
        <v>83</v>
      </c>
      <c r="AR56" s="139"/>
      <c r="AS56" s="140">
        <v>0</v>
      </c>
      <c r="AT56" s="141">
        <f>ROUND(SUM(AV56:AW56),2)</f>
        <v>0</v>
      </c>
      <c r="AU56" s="142">
        <f>'slp_d1 - Slaboproud'!P84</f>
        <v>0</v>
      </c>
      <c r="AV56" s="141">
        <f>'slp_d1 - Slaboproud'!J32</f>
        <v>0</v>
      </c>
      <c r="AW56" s="141">
        <f>'slp_d1 - Slaboproud'!J33</f>
        <v>0</v>
      </c>
      <c r="AX56" s="141">
        <f>'slp_d1 - Slaboproud'!J34</f>
        <v>0</v>
      </c>
      <c r="AY56" s="141">
        <f>'slp_d1 - Slaboproud'!J35</f>
        <v>0</v>
      </c>
      <c r="AZ56" s="141">
        <f>'slp_d1 - Slaboproud'!F32</f>
        <v>0</v>
      </c>
      <c r="BA56" s="141">
        <f>'slp_d1 - Slaboproud'!F33</f>
        <v>0</v>
      </c>
      <c r="BB56" s="141">
        <f>'slp_d1 - Slaboproud'!F34</f>
        <v>0</v>
      </c>
      <c r="BC56" s="141">
        <f>'slp_d1 - Slaboproud'!F35</f>
        <v>0</v>
      </c>
      <c r="BD56" s="143">
        <f>'slp_d1 - Slaboproud'!F36</f>
        <v>0</v>
      </c>
      <c r="BT56" s="144" t="s">
        <v>79</v>
      </c>
      <c r="BV56" s="144" t="s">
        <v>72</v>
      </c>
      <c r="BW56" s="144" t="s">
        <v>93</v>
      </c>
      <c r="BX56" s="144" t="s">
        <v>78</v>
      </c>
      <c r="CL56" s="144" t="s">
        <v>21</v>
      </c>
    </row>
    <row r="57" s="6" customFormat="1" ht="27" customHeight="1">
      <c r="A57" s="133" t="s">
        <v>80</v>
      </c>
      <c r="B57" s="134"/>
      <c r="C57" s="135"/>
      <c r="D57" s="135"/>
      <c r="E57" s="136" t="s">
        <v>94</v>
      </c>
      <c r="F57" s="136"/>
      <c r="G57" s="136"/>
      <c r="H57" s="136"/>
      <c r="I57" s="136"/>
      <c r="J57" s="135"/>
      <c r="K57" s="136" t="s">
        <v>95</v>
      </c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7">
        <f>'vzd_d1 - D1 - Vzduchotech...'!J29</f>
        <v>0</v>
      </c>
      <c r="AH57" s="135"/>
      <c r="AI57" s="135"/>
      <c r="AJ57" s="135"/>
      <c r="AK57" s="135"/>
      <c r="AL57" s="135"/>
      <c r="AM57" s="135"/>
      <c r="AN57" s="137">
        <f>SUM(AG57,AT57)</f>
        <v>0</v>
      </c>
      <c r="AO57" s="135"/>
      <c r="AP57" s="135"/>
      <c r="AQ57" s="138" t="s">
        <v>83</v>
      </c>
      <c r="AR57" s="139"/>
      <c r="AS57" s="140">
        <v>0</v>
      </c>
      <c r="AT57" s="141">
        <f>ROUND(SUM(AV57:AW57),2)</f>
        <v>0</v>
      </c>
      <c r="AU57" s="142">
        <f>'vzd_d1 - D1 - Vzduchotech...'!P84</f>
        <v>0</v>
      </c>
      <c r="AV57" s="141">
        <f>'vzd_d1 - D1 - Vzduchotech...'!J32</f>
        <v>0</v>
      </c>
      <c r="AW57" s="141">
        <f>'vzd_d1 - D1 - Vzduchotech...'!J33</f>
        <v>0</v>
      </c>
      <c r="AX57" s="141">
        <f>'vzd_d1 - D1 - Vzduchotech...'!J34</f>
        <v>0</v>
      </c>
      <c r="AY57" s="141">
        <f>'vzd_d1 - D1 - Vzduchotech...'!J35</f>
        <v>0</v>
      </c>
      <c r="AZ57" s="141">
        <f>'vzd_d1 - D1 - Vzduchotech...'!F32</f>
        <v>0</v>
      </c>
      <c r="BA57" s="141">
        <f>'vzd_d1 - D1 - Vzduchotech...'!F33</f>
        <v>0</v>
      </c>
      <c r="BB57" s="141">
        <f>'vzd_d1 - D1 - Vzduchotech...'!F34</f>
        <v>0</v>
      </c>
      <c r="BC57" s="141">
        <f>'vzd_d1 - D1 - Vzduchotech...'!F35</f>
        <v>0</v>
      </c>
      <c r="BD57" s="143">
        <f>'vzd_d1 - D1 - Vzduchotech...'!F36</f>
        <v>0</v>
      </c>
      <c r="BT57" s="144" t="s">
        <v>79</v>
      </c>
      <c r="BV57" s="144" t="s">
        <v>72</v>
      </c>
      <c r="BW57" s="144" t="s">
        <v>96</v>
      </c>
      <c r="BX57" s="144" t="s">
        <v>78</v>
      </c>
      <c r="CL57" s="144" t="s">
        <v>21</v>
      </c>
    </row>
    <row r="58" s="5" customFormat="1" ht="14.5" customHeight="1">
      <c r="B58" s="120"/>
      <c r="C58" s="121"/>
      <c r="D58" s="122" t="s">
        <v>97</v>
      </c>
      <c r="E58" s="122"/>
      <c r="F58" s="122"/>
      <c r="G58" s="122"/>
      <c r="H58" s="122"/>
      <c r="I58" s="123"/>
      <c r="J58" s="122" t="s">
        <v>98</v>
      </c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4">
        <f>ROUND(SUM(AG59:AG62),2)</f>
        <v>0</v>
      </c>
      <c r="AH58" s="123"/>
      <c r="AI58" s="123"/>
      <c r="AJ58" s="123"/>
      <c r="AK58" s="123"/>
      <c r="AL58" s="123"/>
      <c r="AM58" s="123"/>
      <c r="AN58" s="125">
        <f>SUM(AG58,AT58)</f>
        <v>0</v>
      </c>
      <c r="AO58" s="123"/>
      <c r="AP58" s="123"/>
      <c r="AQ58" s="126" t="s">
        <v>76</v>
      </c>
      <c r="AR58" s="127"/>
      <c r="AS58" s="128">
        <f>ROUND(SUM(AS59:AS62),2)</f>
        <v>0</v>
      </c>
      <c r="AT58" s="129">
        <f>ROUND(SUM(AV58:AW58),2)</f>
        <v>0</v>
      </c>
      <c r="AU58" s="130">
        <f>ROUND(SUM(AU59:AU62),5)</f>
        <v>0</v>
      </c>
      <c r="AV58" s="129">
        <f>ROUND(AZ58*L26,2)</f>
        <v>0</v>
      </c>
      <c r="AW58" s="129">
        <f>ROUND(BA58*L27,2)</f>
        <v>0</v>
      </c>
      <c r="AX58" s="129">
        <f>ROUND(BB58*L26,2)</f>
        <v>0</v>
      </c>
      <c r="AY58" s="129">
        <f>ROUND(BC58*L27,2)</f>
        <v>0</v>
      </c>
      <c r="AZ58" s="129">
        <f>ROUND(SUM(AZ59:AZ62),2)</f>
        <v>0</v>
      </c>
      <c r="BA58" s="129">
        <f>ROUND(SUM(BA59:BA62),2)</f>
        <v>0</v>
      </c>
      <c r="BB58" s="129">
        <f>ROUND(SUM(BB59:BB62),2)</f>
        <v>0</v>
      </c>
      <c r="BC58" s="129">
        <f>ROUND(SUM(BC59:BC62),2)</f>
        <v>0</v>
      </c>
      <c r="BD58" s="131">
        <f>ROUND(SUM(BD59:BD62),2)</f>
        <v>0</v>
      </c>
      <c r="BS58" s="132" t="s">
        <v>69</v>
      </c>
      <c r="BT58" s="132" t="s">
        <v>77</v>
      </c>
      <c r="BU58" s="132" t="s">
        <v>71</v>
      </c>
      <c r="BV58" s="132" t="s">
        <v>72</v>
      </c>
      <c r="BW58" s="132" t="s">
        <v>99</v>
      </c>
      <c r="BX58" s="132" t="s">
        <v>7</v>
      </c>
      <c r="CL58" s="132" t="s">
        <v>21</v>
      </c>
      <c r="CM58" s="132" t="s">
        <v>79</v>
      </c>
    </row>
    <row r="59" s="6" customFormat="1" ht="27" customHeight="1">
      <c r="A59" s="133" t="s">
        <v>80</v>
      </c>
      <c r="B59" s="134"/>
      <c r="C59" s="135"/>
      <c r="D59" s="135"/>
      <c r="E59" s="136" t="s">
        <v>100</v>
      </c>
      <c r="F59" s="136"/>
      <c r="G59" s="136"/>
      <c r="H59" s="136"/>
      <c r="I59" s="136"/>
      <c r="J59" s="135"/>
      <c r="K59" s="136" t="s">
        <v>101</v>
      </c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7">
        <f>'stav_d2 - D2 - Stavební p...'!J29</f>
        <v>0</v>
      </c>
      <c r="AH59" s="135"/>
      <c r="AI59" s="135"/>
      <c r="AJ59" s="135"/>
      <c r="AK59" s="135"/>
      <c r="AL59" s="135"/>
      <c r="AM59" s="135"/>
      <c r="AN59" s="137">
        <f>SUM(AG59,AT59)</f>
        <v>0</v>
      </c>
      <c r="AO59" s="135"/>
      <c r="AP59" s="135"/>
      <c r="AQ59" s="138" t="s">
        <v>83</v>
      </c>
      <c r="AR59" s="139"/>
      <c r="AS59" s="140">
        <v>0</v>
      </c>
      <c r="AT59" s="141">
        <f>ROUND(SUM(AV59:AW59),2)</f>
        <v>0</v>
      </c>
      <c r="AU59" s="142">
        <f>'stav_d2 - D2 - Stavební p...'!P103</f>
        <v>0</v>
      </c>
      <c r="AV59" s="141">
        <f>'stav_d2 - D2 - Stavební p...'!J32</f>
        <v>0</v>
      </c>
      <c r="AW59" s="141">
        <f>'stav_d2 - D2 - Stavební p...'!J33</f>
        <v>0</v>
      </c>
      <c r="AX59" s="141">
        <f>'stav_d2 - D2 - Stavební p...'!J34</f>
        <v>0</v>
      </c>
      <c r="AY59" s="141">
        <f>'stav_d2 - D2 - Stavební p...'!J35</f>
        <v>0</v>
      </c>
      <c r="AZ59" s="141">
        <f>'stav_d2 - D2 - Stavební p...'!F32</f>
        <v>0</v>
      </c>
      <c r="BA59" s="141">
        <f>'stav_d2 - D2 - Stavební p...'!F33</f>
        <v>0</v>
      </c>
      <c r="BB59" s="141">
        <f>'stav_d2 - D2 - Stavební p...'!F34</f>
        <v>0</v>
      </c>
      <c r="BC59" s="141">
        <f>'stav_d2 - D2 - Stavební p...'!F35</f>
        <v>0</v>
      </c>
      <c r="BD59" s="143">
        <f>'stav_d2 - D2 - Stavební p...'!F36</f>
        <v>0</v>
      </c>
      <c r="BT59" s="144" t="s">
        <v>79</v>
      </c>
      <c r="BV59" s="144" t="s">
        <v>72</v>
      </c>
      <c r="BW59" s="144" t="s">
        <v>102</v>
      </c>
      <c r="BX59" s="144" t="s">
        <v>99</v>
      </c>
      <c r="CL59" s="144" t="s">
        <v>21</v>
      </c>
    </row>
    <row r="60" s="6" customFormat="1" ht="14.5" customHeight="1">
      <c r="A60" s="133" t="s">
        <v>80</v>
      </c>
      <c r="B60" s="134"/>
      <c r="C60" s="135"/>
      <c r="D60" s="135"/>
      <c r="E60" s="136" t="s">
        <v>103</v>
      </c>
      <c r="F60" s="136"/>
      <c r="G60" s="136"/>
      <c r="H60" s="136"/>
      <c r="I60" s="136"/>
      <c r="J60" s="135"/>
      <c r="K60" s="136" t="s">
        <v>86</v>
      </c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7">
        <f>'zt_D2 - ZTI'!J29</f>
        <v>0</v>
      </c>
      <c r="AH60" s="135"/>
      <c r="AI60" s="135"/>
      <c r="AJ60" s="135"/>
      <c r="AK60" s="135"/>
      <c r="AL60" s="135"/>
      <c r="AM60" s="135"/>
      <c r="AN60" s="137">
        <f>SUM(AG60,AT60)</f>
        <v>0</v>
      </c>
      <c r="AO60" s="135"/>
      <c r="AP60" s="135"/>
      <c r="AQ60" s="138" t="s">
        <v>83</v>
      </c>
      <c r="AR60" s="139"/>
      <c r="AS60" s="140">
        <v>0</v>
      </c>
      <c r="AT60" s="141">
        <f>ROUND(SUM(AV60:AW60),2)</f>
        <v>0</v>
      </c>
      <c r="AU60" s="142">
        <f>'zt_D2 - ZTI'!P87</f>
        <v>0</v>
      </c>
      <c r="AV60" s="141">
        <f>'zt_D2 - ZTI'!J32</f>
        <v>0</v>
      </c>
      <c r="AW60" s="141">
        <f>'zt_D2 - ZTI'!J33</f>
        <v>0</v>
      </c>
      <c r="AX60" s="141">
        <f>'zt_D2 - ZTI'!J34</f>
        <v>0</v>
      </c>
      <c r="AY60" s="141">
        <f>'zt_D2 - ZTI'!J35</f>
        <v>0</v>
      </c>
      <c r="AZ60" s="141">
        <f>'zt_D2 - ZTI'!F32</f>
        <v>0</v>
      </c>
      <c r="BA60" s="141">
        <f>'zt_D2 - ZTI'!F33</f>
        <v>0</v>
      </c>
      <c r="BB60" s="141">
        <f>'zt_D2 - ZTI'!F34</f>
        <v>0</v>
      </c>
      <c r="BC60" s="141">
        <f>'zt_D2 - ZTI'!F35</f>
        <v>0</v>
      </c>
      <c r="BD60" s="143">
        <f>'zt_D2 - ZTI'!F36</f>
        <v>0</v>
      </c>
      <c r="BT60" s="144" t="s">
        <v>79</v>
      </c>
      <c r="BV60" s="144" t="s">
        <v>72</v>
      </c>
      <c r="BW60" s="144" t="s">
        <v>104</v>
      </c>
      <c r="BX60" s="144" t="s">
        <v>99</v>
      </c>
      <c r="CL60" s="144" t="s">
        <v>21</v>
      </c>
    </row>
    <row r="61" s="6" customFormat="1" ht="14.5" customHeight="1">
      <c r="A61" s="133" t="s">
        <v>80</v>
      </c>
      <c r="B61" s="134"/>
      <c r="C61" s="135"/>
      <c r="D61" s="135"/>
      <c r="E61" s="136" t="s">
        <v>105</v>
      </c>
      <c r="F61" s="136"/>
      <c r="G61" s="136"/>
      <c r="H61" s="136"/>
      <c r="I61" s="136"/>
      <c r="J61" s="135"/>
      <c r="K61" s="136" t="s">
        <v>106</v>
      </c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7">
        <f>'el_d2 - D2 - Silnoproud'!J29</f>
        <v>0</v>
      </c>
      <c r="AH61" s="135"/>
      <c r="AI61" s="135"/>
      <c r="AJ61" s="135"/>
      <c r="AK61" s="135"/>
      <c r="AL61" s="135"/>
      <c r="AM61" s="135"/>
      <c r="AN61" s="137">
        <f>SUM(AG61,AT61)</f>
        <v>0</v>
      </c>
      <c r="AO61" s="135"/>
      <c r="AP61" s="135"/>
      <c r="AQ61" s="138" t="s">
        <v>83</v>
      </c>
      <c r="AR61" s="139"/>
      <c r="AS61" s="140">
        <v>0</v>
      </c>
      <c r="AT61" s="141">
        <f>ROUND(SUM(AV61:AW61),2)</f>
        <v>0</v>
      </c>
      <c r="AU61" s="142">
        <f>'el_d2 - D2 - Silnoproud'!P91</f>
        <v>0</v>
      </c>
      <c r="AV61" s="141">
        <f>'el_d2 - D2 - Silnoproud'!J32</f>
        <v>0</v>
      </c>
      <c r="AW61" s="141">
        <f>'el_d2 - D2 - Silnoproud'!J33</f>
        <v>0</v>
      </c>
      <c r="AX61" s="141">
        <f>'el_d2 - D2 - Silnoproud'!J34</f>
        <v>0</v>
      </c>
      <c r="AY61" s="141">
        <f>'el_d2 - D2 - Silnoproud'!J35</f>
        <v>0</v>
      </c>
      <c r="AZ61" s="141">
        <f>'el_d2 - D2 - Silnoproud'!F32</f>
        <v>0</v>
      </c>
      <c r="BA61" s="141">
        <f>'el_d2 - D2 - Silnoproud'!F33</f>
        <v>0</v>
      </c>
      <c r="BB61" s="141">
        <f>'el_d2 - D2 - Silnoproud'!F34</f>
        <v>0</v>
      </c>
      <c r="BC61" s="141">
        <f>'el_d2 - D2 - Silnoproud'!F35</f>
        <v>0</v>
      </c>
      <c r="BD61" s="143">
        <f>'el_d2 - D2 - Silnoproud'!F36</f>
        <v>0</v>
      </c>
      <c r="BT61" s="144" t="s">
        <v>79</v>
      </c>
      <c r="BV61" s="144" t="s">
        <v>72</v>
      </c>
      <c r="BW61" s="144" t="s">
        <v>107</v>
      </c>
      <c r="BX61" s="144" t="s">
        <v>99</v>
      </c>
      <c r="CL61" s="144" t="s">
        <v>21</v>
      </c>
    </row>
    <row r="62" s="6" customFormat="1" ht="27" customHeight="1">
      <c r="A62" s="133" t="s">
        <v>80</v>
      </c>
      <c r="B62" s="134"/>
      <c r="C62" s="135"/>
      <c r="D62" s="135"/>
      <c r="E62" s="136" t="s">
        <v>108</v>
      </c>
      <c r="F62" s="136"/>
      <c r="G62" s="136"/>
      <c r="H62" s="136"/>
      <c r="I62" s="136"/>
      <c r="J62" s="135"/>
      <c r="K62" s="136" t="s">
        <v>109</v>
      </c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7">
        <f>'vzd_d2 - D2 - Vzduchotech...'!J29</f>
        <v>0</v>
      </c>
      <c r="AH62" s="135"/>
      <c r="AI62" s="135"/>
      <c r="AJ62" s="135"/>
      <c r="AK62" s="135"/>
      <c r="AL62" s="135"/>
      <c r="AM62" s="135"/>
      <c r="AN62" s="137">
        <f>SUM(AG62,AT62)</f>
        <v>0</v>
      </c>
      <c r="AO62" s="135"/>
      <c r="AP62" s="135"/>
      <c r="AQ62" s="138" t="s">
        <v>83</v>
      </c>
      <c r="AR62" s="139"/>
      <c r="AS62" s="140">
        <v>0</v>
      </c>
      <c r="AT62" s="141">
        <f>ROUND(SUM(AV62:AW62),2)</f>
        <v>0</v>
      </c>
      <c r="AU62" s="142">
        <f>'vzd_d2 - D2 - Vzduchotech...'!P88</f>
        <v>0</v>
      </c>
      <c r="AV62" s="141">
        <f>'vzd_d2 - D2 - Vzduchotech...'!J32</f>
        <v>0</v>
      </c>
      <c r="AW62" s="141">
        <f>'vzd_d2 - D2 - Vzduchotech...'!J33</f>
        <v>0</v>
      </c>
      <c r="AX62" s="141">
        <f>'vzd_d2 - D2 - Vzduchotech...'!J34</f>
        <v>0</v>
      </c>
      <c r="AY62" s="141">
        <f>'vzd_d2 - D2 - Vzduchotech...'!J35</f>
        <v>0</v>
      </c>
      <c r="AZ62" s="141">
        <f>'vzd_d2 - D2 - Vzduchotech...'!F32</f>
        <v>0</v>
      </c>
      <c r="BA62" s="141">
        <f>'vzd_d2 - D2 - Vzduchotech...'!F33</f>
        <v>0</v>
      </c>
      <c r="BB62" s="141">
        <f>'vzd_d2 - D2 - Vzduchotech...'!F34</f>
        <v>0</v>
      </c>
      <c r="BC62" s="141">
        <f>'vzd_d2 - D2 - Vzduchotech...'!F35</f>
        <v>0</v>
      </c>
      <c r="BD62" s="143">
        <f>'vzd_d2 - D2 - Vzduchotech...'!F36</f>
        <v>0</v>
      </c>
      <c r="BT62" s="144" t="s">
        <v>79</v>
      </c>
      <c r="BV62" s="144" t="s">
        <v>72</v>
      </c>
      <c r="BW62" s="144" t="s">
        <v>110</v>
      </c>
      <c r="BX62" s="144" t="s">
        <v>99</v>
      </c>
      <c r="CL62" s="144" t="s">
        <v>21</v>
      </c>
    </row>
    <row r="63" s="5" customFormat="1" ht="14.5" customHeight="1">
      <c r="B63" s="120"/>
      <c r="C63" s="121"/>
      <c r="D63" s="122" t="s">
        <v>111</v>
      </c>
      <c r="E63" s="122"/>
      <c r="F63" s="122"/>
      <c r="G63" s="122"/>
      <c r="H63" s="122"/>
      <c r="I63" s="123"/>
      <c r="J63" s="122" t="s">
        <v>112</v>
      </c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122"/>
      <c r="AG63" s="124">
        <f>ROUND(SUM(AG64:AG66),2)</f>
        <v>0</v>
      </c>
      <c r="AH63" s="123"/>
      <c r="AI63" s="123"/>
      <c r="AJ63" s="123"/>
      <c r="AK63" s="123"/>
      <c r="AL63" s="123"/>
      <c r="AM63" s="123"/>
      <c r="AN63" s="125">
        <f>SUM(AG63,AT63)</f>
        <v>0</v>
      </c>
      <c r="AO63" s="123"/>
      <c r="AP63" s="123"/>
      <c r="AQ63" s="126" t="s">
        <v>76</v>
      </c>
      <c r="AR63" s="127"/>
      <c r="AS63" s="128">
        <f>ROUND(SUM(AS64:AS66),2)</f>
        <v>0</v>
      </c>
      <c r="AT63" s="129">
        <f>ROUND(SUM(AV63:AW63),2)</f>
        <v>0</v>
      </c>
      <c r="AU63" s="130">
        <f>ROUND(SUM(AU64:AU66),5)</f>
        <v>0</v>
      </c>
      <c r="AV63" s="129">
        <f>ROUND(AZ63*L26,2)</f>
        <v>0</v>
      </c>
      <c r="AW63" s="129">
        <f>ROUND(BA63*L27,2)</f>
        <v>0</v>
      </c>
      <c r="AX63" s="129">
        <f>ROUND(BB63*L26,2)</f>
        <v>0</v>
      </c>
      <c r="AY63" s="129">
        <f>ROUND(BC63*L27,2)</f>
        <v>0</v>
      </c>
      <c r="AZ63" s="129">
        <f>ROUND(SUM(AZ64:AZ66),2)</f>
        <v>0</v>
      </c>
      <c r="BA63" s="129">
        <f>ROUND(SUM(BA64:BA66),2)</f>
        <v>0</v>
      </c>
      <c r="BB63" s="129">
        <f>ROUND(SUM(BB64:BB66),2)</f>
        <v>0</v>
      </c>
      <c r="BC63" s="129">
        <f>ROUND(SUM(BC64:BC66),2)</f>
        <v>0</v>
      </c>
      <c r="BD63" s="131">
        <f>ROUND(SUM(BD64:BD66),2)</f>
        <v>0</v>
      </c>
      <c r="BS63" s="132" t="s">
        <v>69</v>
      </c>
      <c r="BT63" s="132" t="s">
        <v>77</v>
      </c>
      <c r="BU63" s="132" t="s">
        <v>71</v>
      </c>
      <c r="BV63" s="132" t="s">
        <v>72</v>
      </c>
      <c r="BW63" s="132" t="s">
        <v>113</v>
      </c>
      <c r="BX63" s="132" t="s">
        <v>7</v>
      </c>
      <c r="CL63" s="132" t="s">
        <v>21</v>
      </c>
      <c r="CM63" s="132" t="s">
        <v>79</v>
      </c>
    </row>
    <row r="64" s="6" customFormat="1" ht="27" customHeight="1">
      <c r="A64" s="133" t="s">
        <v>80</v>
      </c>
      <c r="B64" s="134"/>
      <c r="C64" s="135"/>
      <c r="D64" s="135"/>
      <c r="E64" s="136" t="s">
        <v>114</v>
      </c>
      <c r="F64" s="136"/>
      <c r="G64" s="136"/>
      <c r="H64" s="136"/>
      <c r="I64" s="136"/>
      <c r="J64" s="135"/>
      <c r="K64" s="136" t="s">
        <v>115</v>
      </c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7">
        <f>'stav_d3 - D3 - Stavební část'!J29</f>
        <v>0</v>
      </c>
      <c r="AH64" s="135"/>
      <c r="AI64" s="135"/>
      <c r="AJ64" s="135"/>
      <c r="AK64" s="135"/>
      <c r="AL64" s="135"/>
      <c r="AM64" s="135"/>
      <c r="AN64" s="137">
        <f>SUM(AG64,AT64)</f>
        <v>0</v>
      </c>
      <c r="AO64" s="135"/>
      <c r="AP64" s="135"/>
      <c r="AQ64" s="138" t="s">
        <v>83</v>
      </c>
      <c r="AR64" s="139"/>
      <c r="AS64" s="140">
        <v>0</v>
      </c>
      <c r="AT64" s="141">
        <f>ROUND(SUM(AV64:AW64),2)</f>
        <v>0</v>
      </c>
      <c r="AU64" s="142">
        <f>'stav_d3 - D3 - Stavební část'!P97</f>
        <v>0</v>
      </c>
      <c r="AV64" s="141">
        <f>'stav_d3 - D3 - Stavební část'!J32</f>
        <v>0</v>
      </c>
      <c r="AW64" s="141">
        <f>'stav_d3 - D3 - Stavební část'!J33</f>
        <v>0</v>
      </c>
      <c r="AX64" s="141">
        <f>'stav_d3 - D3 - Stavební část'!J34</f>
        <v>0</v>
      </c>
      <c r="AY64" s="141">
        <f>'stav_d3 - D3 - Stavební část'!J35</f>
        <v>0</v>
      </c>
      <c r="AZ64" s="141">
        <f>'stav_d3 - D3 - Stavební část'!F32</f>
        <v>0</v>
      </c>
      <c r="BA64" s="141">
        <f>'stav_d3 - D3 - Stavební část'!F33</f>
        <v>0</v>
      </c>
      <c r="BB64" s="141">
        <f>'stav_d3 - D3 - Stavební část'!F34</f>
        <v>0</v>
      </c>
      <c r="BC64" s="141">
        <f>'stav_d3 - D3 - Stavební část'!F35</f>
        <v>0</v>
      </c>
      <c r="BD64" s="143">
        <f>'stav_d3 - D3 - Stavební část'!F36</f>
        <v>0</v>
      </c>
      <c r="BT64" s="144" t="s">
        <v>79</v>
      </c>
      <c r="BV64" s="144" t="s">
        <v>72</v>
      </c>
      <c r="BW64" s="144" t="s">
        <v>116</v>
      </c>
      <c r="BX64" s="144" t="s">
        <v>113</v>
      </c>
      <c r="CL64" s="144" t="s">
        <v>21</v>
      </c>
    </row>
    <row r="65" s="6" customFormat="1" ht="14.5" customHeight="1">
      <c r="A65" s="133" t="s">
        <v>80</v>
      </c>
      <c r="B65" s="134"/>
      <c r="C65" s="135"/>
      <c r="D65" s="135"/>
      <c r="E65" s="136" t="s">
        <v>117</v>
      </c>
      <c r="F65" s="136"/>
      <c r="G65" s="136"/>
      <c r="H65" s="136"/>
      <c r="I65" s="136"/>
      <c r="J65" s="135"/>
      <c r="K65" s="136" t="s">
        <v>118</v>
      </c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  <c r="AF65" s="136"/>
      <c r="AG65" s="137">
        <f>'D3 - Silnoproud'!J29</f>
        <v>0</v>
      </c>
      <c r="AH65" s="135"/>
      <c r="AI65" s="135"/>
      <c r="AJ65" s="135"/>
      <c r="AK65" s="135"/>
      <c r="AL65" s="135"/>
      <c r="AM65" s="135"/>
      <c r="AN65" s="137">
        <f>SUM(AG65,AT65)</f>
        <v>0</v>
      </c>
      <c r="AO65" s="135"/>
      <c r="AP65" s="135"/>
      <c r="AQ65" s="138" t="s">
        <v>83</v>
      </c>
      <c r="AR65" s="139"/>
      <c r="AS65" s="140">
        <v>0</v>
      </c>
      <c r="AT65" s="141">
        <f>ROUND(SUM(AV65:AW65),2)</f>
        <v>0</v>
      </c>
      <c r="AU65" s="142">
        <f>'D3 - Silnoproud'!P91</f>
        <v>0</v>
      </c>
      <c r="AV65" s="141">
        <f>'D3 - Silnoproud'!J32</f>
        <v>0</v>
      </c>
      <c r="AW65" s="141">
        <f>'D3 - Silnoproud'!J33</f>
        <v>0</v>
      </c>
      <c r="AX65" s="141">
        <f>'D3 - Silnoproud'!J34</f>
        <v>0</v>
      </c>
      <c r="AY65" s="141">
        <f>'D3 - Silnoproud'!J35</f>
        <v>0</v>
      </c>
      <c r="AZ65" s="141">
        <f>'D3 - Silnoproud'!F32</f>
        <v>0</v>
      </c>
      <c r="BA65" s="141">
        <f>'D3 - Silnoproud'!F33</f>
        <v>0</v>
      </c>
      <c r="BB65" s="141">
        <f>'D3 - Silnoproud'!F34</f>
        <v>0</v>
      </c>
      <c r="BC65" s="141">
        <f>'D3 - Silnoproud'!F35</f>
        <v>0</v>
      </c>
      <c r="BD65" s="143">
        <f>'D3 - Silnoproud'!F36</f>
        <v>0</v>
      </c>
      <c r="BT65" s="144" t="s">
        <v>79</v>
      </c>
      <c r="BV65" s="144" t="s">
        <v>72</v>
      </c>
      <c r="BW65" s="144" t="s">
        <v>119</v>
      </c>
      <c r="BX65" s="144" t="s">
        <v>113</v>
      </c>
      <c r="CL65" s="144" t="s">
        <v>21</v>
      </c>
    </row>
    <row r="66" s="6" customFormat="1" ht="14.5" customHeight="1">
      <c r="A66" s="133" t="s">
        <v>80</v>
      </c>
      <c r="B66" s="134"/>
      <c r="C66" s="135"/>
      <c r="D66" s="135"/>
      <c r="E66" s="136" t="s">
        <v>120</v>
      </c>
      <c r="F66" s="136"/>
      <c r="G66" s="136"/>
      <c r="H66" s="136"/>
      <c r="I66" s="136"/>
      <c r="J66" s="135"/>
      <c r="K66" s="136" t="s">
        <v>86</v>
      </c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7">
        <f>'zt_D3 - ZTI'!J29</f>
        <v>0</v>
      </c>
      <c r="AH66" s="135"/>
      <c r="AI66" s="135"/>
      <c r="AJ66" s="135"/>
      <c r="AK66" s="135"/>
      <c r="AL66" s="135"/>
      <c r="AM66" s="135"/>
      <c r="AN66" s="137">
        <f>SUM(AG66,AT66)</f>
        <v>0</v>
      </c>
      <c r="AO66" s="135"/>
      <c r="AP66" s="135"/>
      <c r="AQ66" s="138" t="s">
        <v>83</v>
      </c>
      <c r="AR66" s="139"/>
      <c r="AS66" s="140">
        <v>0</v>
      </c>
      <c r="AT66" s="141">
        <f>ROUND(SUM(AV66:AW66),2)</f>
        <v>0</v>
      </c>
      <c r="AU66" s="142">
        <f>'zt_D3 - ZTI'!P90</f>
        <v>0</v>
      </c>
      <c r="AV66" s="141">
        <f>'zt_D3 - ZTI'!J32</f>
        <v>0</v>
      </c>
      <c r="AW66" s="141">
        <f>'zt_D3 - ZTI'!J33</f>
        <v>0</v>
      </c>
      <c r="AX66" s="141">
        <f>'zt_D3 - ZTI'!J34</f>
        <v>0</v>
      </c>
      <c r="AY66" s="141">
        <f>'zt_D3 - ZTI'!J35</f>
        <v>0</v>
      </c>
      <c r="AZ66" s="141">
        <f>'zt_D3 - ZTI'!F32</f>
        <v>0</v>
      </c>
      <c r="BA66" s="141">
        <f>'zt_D3 - ZTI'!F33</f>
        <v>0</v>
      </c>
      <c r="BB66" s="141">
        <f>'zt_D3 - ZTI'!F34</f>
        <v>0</v>
      </c>
      <c r="BC66" s="141">
        <f>'zt_D3 - ZTI'!F35</f>
        <v>0</v>
      </c>
      <c r="BD66" s="143">
        <f>'zt_D3 - ZTI'!F36</f>
        <v>0</v>
      </c>
      <c r="BT66" s="144" t="s">
        <v>79</v>
      </c>
      <c r="BV66" s="144" t="s">
        <v>72</v>
      </c>
      <c r="BW66" s="144" t="s">
        <v>121</v>
      </c>
      <c r="BX66" s="144" t="s">
        <v>113</v>
      </c>
      <c r="CL66" s="144" t="s">
        <v>21</v>
      </c>
    </row>
    <row r="67" s="5" customFormat="1" ht="14.5" customHeight="1">
      <c r="A67" s="133" t="s">
        <v>80</v>
      </c>
      <c r="B67" s="120"/>
      <c r="C67" s="121"/>
      <c r="D67" s="122" t="s">
        <v>122</v>
      </c>
      <c r="E67" s="122"/>
      <c r="F67" s="122"/>
      <c r="G67" s="122"/>
      <c r="H67" s="122"/>
      <c r="I67" s="123"/>
      <c r="J67" s="122" t="s">
        <v>123</v>
      </c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5">
        <f>'plot - Živý plot'!J27</f>
        <v>0</v>
      </c>
      <c r="AH67" s="123"/>
      <c r="AI67" s="123"/>
      <c r="AJ67" s="123"/>
      <c r="AK67" s="123"/>
      <c r="AL67" s="123"/>
      <c r="AM67" s="123"/>
      <c r="AN67" s="125">
        <f>SUM(AG67,AT67)</f>
        <v>0</v>
      </c>
      <c r="AO67" s="123"/>
      <c r="AP67" s="123"/>
      <c r="AQ67" s="126" t="s">
        <v>76</v>
      </c>
      <c r="AR67" s="127"/>
      <c r="AS67" s="128">
        <v>0</v>
      </c>
      <c r="AT67" s="129">
        <f>ROUND(SUM(AV67:AW67),2)</f>
        <v>0</v>
      </c>
      <c r="AU67" s="130">
        <f>'plot - Živý plot'!P79</f>
        <v>0</v>
      </c>
      <c r="AV67" s="129">
        <f>'plot - Živý plot'!J30</f>
        <v>0</v>
      </c>
      <c r="AW67" s="129">
        <f>'plot - Živý plot'!J31</f>
        <v>0</v>
      </c>
      <c r="AX67" s="129">
        <f>'plot - Živý plot'!J32</f>
        <v>0</v>
      </c>
      <c r="AY67" s="129">
        <f>'plot - Živý plot'!J33</f>
        <v>0</v>
      </c>
      <c r="AZ67" s="129">
        <f>'plot - Živý plot'!F30</f>
        <v>0</v>
      </c>
      <c r="BA67" s="129">
        <f>'plot - Živý plot'!F31</f>
        <v>0</v>
      </c>
      <c r="BB67" s="129">
        <f>'plot - Živý plot'!F32</f>
        <v>0</v>
      </c>
      <c r="BC67" s="129">
        <f>'plot - Živý plot'!F33</f>
        <v>0</v>
      </c>
      <c r="BD67" s="131">
        <f>'plot - Živý plot'!F34</f>
        <v>0</v>
      </c>
      <c r="BT67" s="132" t="s">
        <v>77</v>
      </c>
      <c r="BV67" s="132" t="s">
        <v>72</v>
      </c>
      <c r="BW67" s="132" t="s">
        <v>124</v>
      </c>
      <c r="BX67" s="132" t="s">
        <v>7</v>
      </c>
      <c r="CL67" s="132" t="s">
        <v>21</v>
      </c>
      <c r="CM67" s="132" t="s">
        <v>79</v>
      </c>
    </row>
    <row r="68" s="5" customFormat="1" ht="28" customHeight="1">
      <c r="A68" s="133" t="s">
        <v>80</v>
      </c>
      <c r="B68" s="120"/>
      <c r="C68" s="121"/>
      <c r="D68" s="122" t="s">
        <v>125</v>
      </c>
      <c r="E68" s="122"/>
      <c r="F68" s="122"/>
      <c r="G68" s="122"/>
      <c r="H68" s="122"/>
      <c r="I68" s="123"/>
      <c r="J68" s="122" t="s">
        <v>126</v>
      </c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2"/>
      <c r="Z68" s="122"/>
      <c r="AA68" s="122"/>
      <c r="AB68" s="122"/>
      <c r="AC68" s="122"/>
      <c r="AD68" s="122"/>
      <c r="AE68" s="122"/>
      <c r="AF68" s="122"/>
      <c r="AG68" s="125">
        <f>'vrn - Vedlejší a ostatní ...'!J27</f>
        <v>0</v>
      </c>
      <c r="AH68" s="123"/>
      <c r="AI68" s="123"/>
      <c r="AJ68" s="123"/>
      <c r="AK68" s="123"/>
      <c r="AL68" s="123"/>
      <c r="AM68" s="123"/>
      <c r="AN68" s="125">
        <f>SUM(AG68,AT68)</f>
        <v>0</v>
      </c>
      <c r="AO68" s="123"/>
      <c r="AP68" s="123"/>
      <c r="AQ68" s="126" t="s">
        <v>76</v>
      </c>
      <c r="AR68" s="127"/>
      <c r="AS68" s="145">
        <v>0</v>
      </c>
      <c r="AT68" s="146">
        <f>ROUND(SUM(AV68:AW68),2)</f>
        <v>0</v>
      </c>
      <c r="AU68" s="147">
        <f>'vrn - Vedlejší a ostatní ...'!P81</f>
        <v>0</v>
      </c>
      <c r="AV68" s="146">
        <f>'vrn - Vedlejší a ostatní ...'!J30</f>
        <v>0</v>
      </c>
      <c r="AW68" s="146">
        <f>'vrn - Vedlejší a ostatní ...'!J31</f>
        <v>0</v>
      </c>
      <c r="AX68" s="146">
        <f>'vrn - Vedlejší a ostatní ...'!J32</f>
        <v>0</v>
      </c>
      <c r="AY68" s="146">
        <f>'vrn - Vedlejší a ostatní ...'!J33</f>
        <v>0</v>
      </c>
      <c r="AZ68" s="146">
        <f>'vrn - Vedlejší a ostatní ...'!F30</f>
        <v>0</v>
      </c>
      <c r="BA68" s="146">
        <f>'vrn - Vedlejší a ostatní ...'!F31</f>
        <v>0</v>
      </c>
      <c r="BB68" s="146">
        <f>'vrn - Vedlejší a ostatní ...'!F32</f>
        <v>0</v>
      </c>
      <c r="BC68" s="146">
        <f>'vrn - Vedlejší a ostatní ...'!F33</f>
        <v>0</v>
      </c>
      <c r="BD68" s="148">
        <f>'vrn - Vedlejší a ostatní ...'!F34</f>
        <v>0</v>
      </c>
      <c r="BT68" s="132" t="s">
        <v>77</v>
      </c>
      <c r="BV68" s="132" t="s">
        <v>72</v>
      </c>
      <c r="BW68" s="132" t="s">
        <v>127</v>
      </c>
      <c r="BX68" s="132" t="s">
        <v>7</v>
      </c>
      <c r="CL68" s="132" t="s">
        <v>21</v>
      </c>
      <c r="CM68" s="132" t="s">
        <v>79</v>
      </c>
    </row>
    <row r="69" s="1" customFormat="1" ht="30" customHeight="1">
      <c r="B69" s="47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3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73"/>
    </row>
  </sheetData>
  <sheetProtection sheet="1" formatColumns="0" formatRows="0" objects="1" scenarios="1" spinCount="100000" saltValue="ypK1H6vfsMbsrwFrrJ5qF+JPCOLhYCJ/+AQtnwxIA82UEKStyMVwrGszFDNsP5O2WUUmO+2AetGyN07tbJCXVA==" hashValue="BqLJow/C2TDa1HGRd7CwnrHZCZxd+jqgLWxeJd8u3wcYcjvYEhAcVi7U6BCqK7Z5e+df8fMAsCheWyGZXpoZ5w==" algorithmName="SHA-512" password="CC35"/>
  <mergeCells count="10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64:AP64"/>
    <mergeCell ref="AG64:AM64"/>
    <mergeCell ref="E64:I64"/>
    <mergeCell ref="K64:AF64"/>
    <mergeCell ref="AN65:AP65"/>
    <mergeCell ref="AG65:AM65"/>
    <mergeCell ref="E65:I65"/>
    <mergeCell ref="K65:AF65"/>
    <mergeCell ref="AN66:AP66"/>
    <mergeCell ref="AG66:AM66"/>
    <mergeCell ref="E66:I66"/>
    <mergeCell ref="K66:AF66"/>
    <mergeCell ref="AN67:AP67"/>
    <mergeCell ref="AG67:AM67"/>
    <mergeCell ref="D67:H67"/>
    <mergeCell ref="J67:AF67"/>
    <mergeCell ref="AN68:AP68"/>
    <mergeCell ref="AG68:AM68"/>
    <mergeCell ref="D68:H68"/>
    <mergeCell ref="J68:AF68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stav_d1 - D1 - Stavební část'!C2" display="/"/>
    <hyperlink ref="A54" location="'zt_D1 - ZTI'!C2" display="/"/>
    <hyperlink ref="A55" location="'el_d1 - D1 - Silnoproud'!C2" display="/"/>
    <hyperlink ref="A56" location="'slp_d1 - Slaboproud'!C2" display="/"/>
    <hyperlink ref="A57" location="'vzd_d1 - D1 - Vzduchotech...'!C2" display="/"/>
    <hyperlink ref="A59" location="'stav_d2 - D2 - Stavební p...'!C2" display="/"/>
    <hyperlink ref="A60" location="'zt_D2 - ZTI'!C2" display="/"/>
    <hyperlink ref="A61" location="'el_d2 - D2 - Silnoproud'!C2" display="/"/>
    <hyperlink ref="A62" location="'vzd_d2 - D2 - Vzduchotech...'!C2" display="/"/>
    <hyperlink ref="A64" location="'stav_d3 - D3 - Stavební část'!C2" display="/"/>
    <hyperlink ref="A65" location="'D3 - Silnoproud'!C2" display="/"/>
    <hyperlink ref="A66" location="'zt_D3 - ZTI'!C2" display="/"/>
    <hyperlink ref="A67" location="'plot - Živý plot'!C2" display="/"/>
    <hyperlink ref="A68" location="'vr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110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1111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1520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ROUND(J88,2)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ROUND(SUM(BE88:BE173), 2)</f>
        <v>0</v>
      </c>
      <c r="G32" s="48"/>
      <c r="H32" s="48"/>
      <c r="I32" s="172">
        <v>0.20999999999999999</v>
      </c>
      <c r="J32" s="171">
        <f>ROUND(ROUND((SUM(BE88:BE173)),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ROUND(SUM(BF88:BF173), 2)</f>
        <v>0</v>
      </c>
      <c r="G33" s="48"/>
      <c r="H33" s="48"/>
      <c r="I33" s="172">
        <v>0.14999999999999999</v>
      </c>
      <c r="J33" s="171">
        <f>ROUND(ROUND((SUM(BF88:BF173)),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ROUND(SUM(BG88:BG173),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ROUND(SUM(BH88:BH173),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ROUND(SUM(BI88:BI173),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1111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vzd_d2 - D2 - Vzduchotechnika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J88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1521</v>
      </c>
      <c r="E61" s="194"/>
      <c r="F61" s="194"/>
      <c r="G61" s="194"/>
      <c r="H61" s="194"/>
      <c r="I61" s="195"/>
      <c r="J61" s="196">
        <f>J89</f>
        <v>0</v>
      </c>
      <c r="K61" s="197"/>
    </row>
    <row r="62" s="8" customFormat="1" ht="24.96" customHeight="1">
      <c r="B62" s="191"/>
      <c r="C62" s="192"/>
      <c r="D62" s="193" t="s">
        <v>1522</v>
      </c>
      <c r="E62" s="194"/>
      <c r="F62" s="194"/>
      <c r="G62" s="194"/>
      <c r="H62" s="194"/>
      <c r="I62" s="195"/>
      <c r="J62" s="196">
        <f>J99</f>
        <v>0</v>
      </c>
      <c r="K62" s="197"/>
    </row>
    <row r="63" s="8" customFormat="1" ht="24.96" customHeight="1">
      <c r="B63" s="191"/>
      <c r="C63" s="192"/>
      <c r="D63" s="193" t="s">
        <v>1523</v>
      </c>
      <c r="E63" s="194"/>
      <c r="F63" s="194"/>
      <c r="G63" s="194"/>
      <c r="H63" s="194"/>
      <c r="I63" s="195"/>
      <c r="J63" s="196">
        <f>J109</f>
        <v>0</v>
      </c>
      <c r="K63" s="197"/>
    </row>
    <row r="64" s="8" customFormat="1" ht="24.96" customHeight="1">
      <c r="B64" s="191"/>
      <c r="C64" s="192"/>
      <c r="D64" s="193" t="s">
        <v>1524</v>
      </c>
      <c r="E64" s="194"/>
      <c r="F64" s="194"/>
      <c r="G64" s="194"/>
      <c r="H64" s="194"/>
      <c r="I64" s="195"/>
      <c r="J64" s="196">
        <f>J119</f>
        <v>0</v>
      </c>
      <c r="K64" s="197"/>
    </row>
    <row r="65" s="8" customFormat="1" ht="24.96" customHeight="1">
      <c r="B65" s="191"/>
      <c r="C65" s="192"/>
      <c r="D65" s="193" t="s">
        <v>1525</v>
      </c>
      <c r="E65" s="194"/>
      <c r="F65" s="194"/>
      <c r="G65" s="194"/>
      <c r="H65" s="194"/>
      <c r="I65" s="195"/>
      <c r="J65" s="196">
        <f>J138</f>
        <v>0</v>
      </c>
      <c r="K65" s="197"/>
    </row>
    <row r="66" s="8" customFormat="1" ht="24.96" customHeight="1">
      <c r="B66" s="191"/>
      <c r="C66" s="192"/>
      <c r="D66" s="193" t="s">
        <v>1064</v>
      </c>
      <c r="E66" s="194"/>
      <c r="F66" s="194"/>
      <c r="G66" s="194"/>
      <c r="H66" s="194"/>
      <c r="I66" s="195"/>
      <c r="J66" s="196">
        <f>J157</f>
        <v>0</v>
      </c>
      <c r="K66" s="197"/>
    </row>
    <row r="67" s="1" customFormat="1" ht="21.84" customHeight="1">
      <c r="B67" s="47"/>
      <c r="C67" s="48"/>
      <c r="D67" s="48"/>
      <c r="E67" s="48"/>
      <c r="F67" s="48"/>
      <c r="G67" s="48"/>
      <c r="H67" s="48"/>
      <c r="I67" s="158"/>
      <c r="J67" s="48"/>
      <c r="K67" s="52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80"/>
      <c r="J68" s="69"/>
      <c r="K68" s="70"/>
    </row>
    <row r="72" s="1" customFormat="1" ht="6.96" customHeight="1">
      <c r="B72" s="71"/>
      <c r="C72" s="72"/>
      <c r="D72" s="72"/>
      <c r="E72" s="72"/>
      <c r="F72" s="72"/>
      <c r="G72" s="72"/>
      <c r="H72" s="72"/>
      <c r="I72" s="183"/>
      <c r="J72" s="72"/>
      <c r="K72" s="72"/>
      <c r="L72" s="73"/>
    </row>
    <row r="73" s="1" customFormat="1" ht="36.96" customHeight="1">
      <c r="B73" s="47"/>
      <c r="C73" s="74" t="s">
        <v>181</v>
      </c>
      <c r="D73" s="75"/>
      <c r="E73" s="75"/>
      <c r="F73" s="75"/>
      <c r="G73" s="75"/>
      <c r="H73" s="75"/>
      <c r="I73" s="205"/>
      <c r="J73" s="75"/>
      <c r="K73" s="75"/>
      <c r="L73" s="73"/>
    </row>
    <row r="74" s="1" customFormat="1" ht="6.96" customHeight="1">
      <c r="B74" s="47"/>
      <c r="C74" s="75"/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 ht="14.4" customHeight="1">
      <c r="B75" s="47"/>
      <c r="C75" s="77" t="s">
        <v>18</v>
      </c>
      <c r="D75" s="75"/>
      <c r="E75" s="75"/>
      <c r="F75" s="75"/>
      <c r="G75" s="75"/>
      <c r="H75" s="75"/>
      <c r="I75" s="205"/>
      <c r="J75" s="75"/>
      <c r="K75" s="75"/>
      <c r="L75" s="73"/>
    </row>
    <row r="76" s="1" customFormat="1" ht="14.5" customHeight="1">
      <c r="B76" s="47"/>
      <c r="C76" s="75"/>
      <c r="D76" s="75"/>
      <c r="E76" s="206" t="str">
        <f>E7</f>
        <v>Stavební úpravy a rekonstrukce výtahu</v>
      </c>
      <c r="F76" s="77"/>
      <c r="G76" s="77"/>
      <c r="H76" s="77"/>
      <c r="I76" s="205"/>
      <c r="J76" s="75"/>
      <c r="K76" s="75"/>
      <c r="L76" s="73"/>
    </row>
    <row r="77">
      <c r="B77" s="29"/>
      <c r="C77" s="77" t="s">
        <v>146</v>
      </c>
      <c r="D77" s="207"/>
      <c r="E77" s="207"/>
      <c r="F77" s="207"/>
      <c r="G77" s="207"/>
      <c r="H77" s="207"/>
      <c r="I77" s="149"/>
      <c r="J77" s="207"/>
      <c r="K77" s="207"/>
      <c r="L77" s="208"/>
    </row>
    <row r="78" s="1" customFormat="1" ht="14.5" customHeight="1">
      <c r="B78" s="47"/>
      <c r="C78" s="75"/>
      <c r="D78" s="75"/>
      <c r="E78" s="206" t="s">
        <v>1111</v>
      </c>
      <c r="F78" s="75"/>
      <c r="G78" s="75"/>
      <c r="H78" s="75"/>
      <c r="I78" s="205"/>
      <c r="J78" s="75"/>
      <c r="K78" s="75"/>
      <c r="L78" s="73"/>
    </row>
    <row r="79" s="1" customFormat="1" ht="14.4" customHeight="1">
      <c r="B79" s="47"/>
      <c r="C79" s="77" t="s">
        <v>152</v>
      </c>
      <c r="D79" s="75"/>
      <c r="E79" s="75"/>
      <c r="F79" s="75"/>
      <c r="G79" s="75"/>
      <c r="H79" s="75"/>
      <c r="I79" s="205"/>
      <c r="J79" s="75"/>
      <c r="K79" s="75"/>
      <c r="L79" s="73"/>
    </row>
    <row r="80" s="1" customFormat="1" ht="15" customHeight="1">
      <c r="B80" s="47"/>
      <c r="C80" s="75"/>
      <c r="D80" s="75"/>
      <c r="E80" s="83" t="str">
        <f>E11</f>
        <v>vzd_d2 - D2 - Vzduchotechnika</v>
      </c>
      <c r="F80" s="75"/>
      <c r="G80" s="75"/>
      <c r="H80" s="75"/>
      <c r="I80" s="205"/>
      <c r="J80" s="75"/>
      <c r="K80" s="75"/>
      <c r="L80" s="73"/>
    </row>
    <row r="81" s="1" customFormat="1" ht="6.96" customHeight="1">
      <c r="B81" s="47"/>
      <c r="C81" s="75"/>
      <c r="D81" s="75"/>
      <c r="E81" s="75"/>
      <c r="F81" s="75"/>
      <c r="G81" s="75"/>
      <c r="H81" s="75"/>
      <c r="I81" s="205"/>
      <c r="J81" s="75"/>
      <c r="K81" s="75"/>
      <c r="L81" s="73"/>
    </row>
    <row r="82" s="1" customFormat="1" ht="18" customHeight="1">
      <c r="B82" s="47"/>
      <c r="C82" s="77" t="s">
        <v>23</v>
      </c>
      <c r="D82" s="75"/>
      <c r="E82" s="75"/>
      <c r="F82" s="209" t="str">
        <f>F14</f>
        <v xml:space="preserve"> </v>
      </c>
      <c r="G82" s="75"/>
      <c r="H82" s="75"/>
      <c r="I82" s="210" t="s">
        <v>25</v>
      </c>
      <c r="J82" s="86" t="str">
        <f>IF(J14="","",J14)</f>
        <v>14. 3. 2017</v>
      </c>
      <c r="K82" s="75"/>
      <c r="L82" s="73"/>
    </row>
    <row r="83" s="1" customFormat="1" ht="6.96" customHeight="1">
      <c r="B83" s="47"/>
      <c r="C83" s="75"/>
      <c r="D83" s="75"/>
      <c r="E83" s="75"/>
      <c r="F83" s="75"/>
      <c r="G83" s="75"/>
      <c r="H83" s="75"/>
      <c r="I83" s="205"/>
      <c r="J83" s="75"/>
      <c r="K83" s="75"/>
      <c r="L83" s="73"/>
    </row>
    <row r="84" s="1" customFormat="1">
      <c r="B84" s="47"/>
      <c r="C84" s="77" t="s">
        <v>27</v>
      </c>
      <c r="D84" s="75"/>
      <c r="E84" s="75"/>
      <c r="F84" s="209" t="str">
        <f>E17</f>
        <v xml:space="preserve"> </v>
      </c>
      <c r="G84" s="75"/>
      <c r="H84" s="75"/>
      <c r="I84" s="210" t="s">
        <v>33</v>
      </c>
      <c r="J84" s="209" t="str">
        <f>E23</f>
        <v xml:space="preserve"> </v>
      </c>
      <c r="K84" s="75"/>
      <c r="L84" s="73"/>
    </row>
    <row r="85" s="1" customFormat="1" ht="14.4" customHeight="1">
      <c r="B85" s="47"/>
      <c r="C85" s="77" t="s">
        <v>31</v>
      </c>
      <c r="D85" s="75"/>
      <c r="E85" s="75"/>
      <c r="F85" s="209" t="str">
        <f>IF(E20="","",E20)</f>
        <v/>
      </c>
      <c r="G85" s="75"/>
      <c r="H85" s="75"/>
      <c r="I85" s="205"/>
      <c r="J85" s="75"/>
      <c r="K85" s="75"/>
      <c r="L85" s="73"/>
    </row>
    <row r="86" s="1" customFormat="1" ht="10.32" customHeight="1">
      <c r="B86" s="47"/>
      <c r="C86" s="75"/>
      <c r="D86" s="75"/>
      <c r="E86" s="75"/>
      <c r="F86" s="75"/>
      <c r="G86" s="75"/>
      <c r="H86" s="75"/>
      <c r="I86" s="205"/>
      <c r="J86" s="75"/>
      <c r="K86" s="75"/>
      <c r="L86" s="73"/>
    </row>
    <row r="87" s="10" customFormat="1" ht="29.28" customHeight="1">
      <c r="B87" s="211"/>
      <c r="C87" s="212" t="s">
        <v>182</v>
      </c>
      <c r="D87" s="213" t="s">
        <v>55</v>
      </c>
      <c r="E87" s="213" t="s">
        <v>51</v>
      </c>
      <c r="F87" s="213" t="s">
        <v>183</v>
      </c>
      <c r="G87" s="213" t="s">
        <v>184</v>
      </c>
      <c r="H87" s="213" t="s">
        <v>185</v>
      </c>
      <c r="I87" s="214" t="s">
        <v>186</v>
      </c>
      <c r="J87" s="213" t="s">
        <v>160</v>
      </c>
      <c r="K87" s="215" t="s">
        <v>187</v>
      </c>
      <c r="L87" s="216"/>
      <c r="M87" s="103" t="s">
        <v>188</v>
      </c>
      <c r="N87" s="104" t="s">
        <v>40</v>
      </c>
      <c r="O87" s="104" t="s">
        <v>189</v>
      </c>
      <c r="P87" s="104" t="s">
        <v>190</v>
      </c>
      <c r="Q87" s="104" t="s">
        <v>191</v>
      </c>
      <c r="R87" s="104" t="s">
        <v>192</v>
      </c>
      <c r="S87" s="104" t="s">
        <v>193</v>
      </c>
      <c r="T87" s="105" t="s">
        <v>194</v>
      </c>
    </row>
    <row r="88" s="1" customFormat="1" ht="29.28" customHeight="1">
      <c r="B88" s="47"/>
      <c r="C88" s="109" t="s">
        <v>161</v>
      </c>
      <c r="D88" s="75"/>
      <c r="E88" s="75"/>
      <c r="F88" s="75"/>
      <c r="G88" s="75"/>
      <c r="H88" s="75"/>
      <c r="I88" s="205"/>
      <c r="J88" s="217">
        <f>BK88</f>
        <v>0</v>
      </c>
      <c r="K88" s="75"/>
      <c r="L88" s="73"/>
      <c r="M88" s="106"/>
      <c r="N88" s="107"/>
      <c r="O88" s="107"/>
      <c r="P88" s="218">
        <f>P89+P99+P109+P119+P138+P157</f>
        <v>0</v>
      </c>
      <c r="Q88" s="107"/>
      <c r="R88" s="218">
        <f>R89+R99+R109+R119+R138+R157</f>
        <v>0</v>
      </c>
      <c r="S88" s="107"/>
      <c r="T88" s="219">
        <f>T89+T99+T109+T119+T138+T157</f>
        <v>0</v>
      </c>
      <c r="AT88" s="25" t="s">
        <v>69</v>
      </c>
      <c r="AU88" s="25" t="s">
        <v>162</v>
      </c>
      <c r="BK88" s="220">
        <f>BK89+BK99+BK109+BK119+BK138+BK157</f>
        <v>0</v>
      </c>
    </row>
    <row r="89" s="11" customFormat="1" ht="37.44" customHeight="1">
      <c r="B89" s="221"/>
      <c r="C89" s="222"/>
      <c r="D89" s="223" t="s">
        <v>69</v>
      </c>
      <c r="E89" s="224" t="s">
        <v>77</v>
      </c>
      <c r="F89" s="224" t="s">
        <v>1526</v>
      </c>
      <c r="G89" s="222"/>
      <c r="H89" s="222"/>
      <c r="I89" s="225"/>
      <c r="J89" s="226">
        <f>BK89</f>
        <v>0</v>
      </c>
      <c r="K89" s="222"/>
      <c r="L89" s="227"/>
      <c r="M89" s="228"/>
      <c r="N89" s="229"/>
      <c r="O89" s="229"/>
      <c r="P89" s="230">
        <f>SUM(P90:P98)</f>
        <v>0</v>
      </c>
      <c r="Q89" s="229"/>
      <c r="R89" s="230">
        <f>SUM(R90:R98)</f>
        <v>0</v>
      </c>
      <c r="S89" s="229"/>
      <c r="T89" s="231">
        <f>SUM(T90:T98)</f>
        <v>0</v>
      </c>
      <c r="AR89" s="232" t="s">
        <v>77</v>
      </c>
      <c r="AT89" s="233" t="s">
        <v>69</v>
      </c>
      <c r="AU89" s="233" t="s">
        <v>70</v>
      </c>
      <c r="AY89" s="232" t="s">
        <v>197</v>
      </c>
      <c r="BK89" s="234">
        <f>SUM(BK90:BK98)</f>
        <v>0</v>
      </c>
    </row>
    <row r="90" s="1" customFormat="1" ht="23" customHeight="1">
      <c r="B90" s="47"/>
      <c r="C90" s="237" t="s">
        <v>77</v>
      </c>
      <c r="D90" s="237" t="s">
        <v>200</v>
      </c>
      <c r="E90" s="238" t="s">
        <v>1066</v>
      </c>
      <c r="F90" s="239" t="s">
        <v>1527</v>
      </c>
      <c r="G90" s="240" t="s">
        <v>1028</v>
      </c>
      <c r="H90" s="241">
        <v>1</v>
      </c>
      <c r="I90" s="242"/>
      <c r="J90" s="243">
        <f>ROUND(I90*H90,2)</f>
        <v>0</v>
      </c>
      <c r="K90" s="239" t="s">
        <v>21</v>
      </c>
      <c r="L90" s="73"/>
      <c r="M90" s="244" t="s">
        <v>21</v>
      </c>
      <c r="N90" s="245" t="s">
        <v>41</v>
      </c>
      <c r="O90" s="48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AR90" s="25" t="s">
        <v>205</v>
      </c>
      <c r="AT90" s="25" t="s">
        <v>200</v>
      </c>
      <c r="AU90" s="25" t="s">
        <v>77</v>
      </c>
      <c r="AY90" s="25" t="s">
        <v>197</v>
      </c>
      <c r="BE90" s="248">
        <f>IF(N90="základní",J90,0)</f>
        <v>0</v>
      </c>
      <c r="BF90" s="248">
        <f>IF(N90="snížená",J90,0)</f>
        <v>0</v>
      </c>
      <c r="BG90" s="248">
        <f>IF(N90="zákl. přenesená",J90,0)</f>
        <v>0</v>
      </c>
      <c r="BH90" s="248">
        <f>IF(N90="sníž. přenesená",J90,0)</f>
        <v>0</v>
      </c>
      <c r="BI90" s="248">
        <f>IF(N90="nulová",J90,0)</f>
        <v>0</v>
      </c>
      <c r="BJ90" s="25" t="s">
        <v>77</v>
      </c>
      <c r="BK90" s="248">
        <f>ROUND(I90*H90,2)</f>
        <v>0</v>
      </c>
      <c r="BL90" s="25" t="s">
        <v>205</v>
      </c>
      <c r="BM90" s="25" t="s">
        <v>79</v>
      </c>
    </row>
    <row r="91" s="1" customFormat="1">
      <c r="B91" s="47"/>
      <c r="C91" s="75"/>
      <c r="D91" s="249" t="s">
        <v>207</v>
      </c>
      <c r="E91" s="75"/>
      <c r="F91" s="250" t="s">
        <v>1527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207</v>
      </c>
      <c r="AU91" s="25" t="s">
        <v>77</v>
      </c>
    </row>
    <row r="92" s="1" customFormat="1">
      <c r="B92" s="47"/>
      <c r="C92" s="75"/>
      <c r="D92" s="249" t="s">
        <v>589</v>
      </c>
      <c r="E92" s="75"/>
      <c r="F92" s="294" t="s">
        <v>1528</v>
      </c>
      <c r="G92" s="75"/>
      <c r="H92" s="75"/>
      <c r="I92" s="205"/>
      <c r="J92" s="75"/>
      <c r="K92" s="75"/>
      <c r="L92" s="73"/>
      <c r="M92" s="251"/>
      <c r="N92" s="48"/>
      <c r="O92" s="48"/>
      <c r="P92" s="48"/>
      <c r="Q92" s="48"/>
      <c r="R92" s="48"/>
      <c r="S92" s="48"/>
      <c r="T92" s="96"/>
      <c r="AT92" s="25" t="s">
        <v>589</v>
      </c>
      <c r="AU92" s="25" t="s">
        <v>77</v>
      </c>
    </row>
    <row r="93" s="1" customFormat="1" ht="23" customHeight="1">
      <c r="B93" s="47"/>
      <c r="C93" s="237" t="s">
        <v>79</v>
      </c>
      <c r="D93" s="237" t="s">
        <v>200</v>
      </c>
      <c r="E93" s="238" t="s">
        <v>1069</v>
      </c>
      <c r="F93" s="239" t="s">
        <v>1529</v>
      </c>
      <c r="G93" s="240" t="s">
        <v>1530</v>
      </c>
      <c r="H93" s="241">
        <v>22</v>
      </c>
      <c r="I93" s="242"/>
      <c r="J93" s="243">
        <f>ROUND(I93*H93,2)</f>
        <v>0</v>
      </c>
      <c r="K93" s="239" t="s">
        <v>21</v>
      </c>
      <c r="L93" s="73"/>
      <c r="M93" s="244" t="s">
        <v>21</v>
      </c>
      <c r="N93" s="245" t="s">
        <v>41</v>
      </c>
      <c r="O93" s="48"/>
      <c r="P93" s="246">
        <f>O93*H93</f>
        <v>0</v>
      </c>
      <c r="Q93" s="246">
        <v>0</v>
      </c>
      <c r="R93" s="246">
        <f>Q93*H93</f>
        <v>0</v>
      </c>
      <c r="S93" s="246">
        <v>0</v>
      </c>
      <c r="T93" s="247">
        <f>S93*H93</f>
        <v>0</v>
      </c>
      <c r="AR93" s="25" t="s">
        <v>205</v>
      </c>
      <c r="AT93" s="25" t="s">
        <v>200</v>
      </c>
      <c r="AU93" s="25" t="s">
        <v>77</v>
      </c>
      <c r="AY93" s="25" t="s">
        <v>197</v>
      </c>
      <c r="BE93" s="248">
        <f>IF(N93="základní",J93,0)</f>
        <v>0</v>
      </c>
      <c r="BF93" s="248">
        <f>IF(N93="snížená",J93,0)</f>
        <v>0</v>
      </c>
      <c r="BG93" s="248">
        <f>IF(N93="zákl. přenesená",J93,0)</f>
        <v>0</v>
      </c>
      <c r="BH93" s="248">
        <f>IF(N93="sníž. přenesená",J93,0)</f>
        <v>0</v>
      </c>
      <c r="BI93" s="248">
        <f>IF(N93="nulová",J93,0)</f>
        <v>0</v>
      </c>
      <c r="BJ93" s="25" t="s">
        <v>77</v>
      </c>
      <c r="BK93" s="248">
        <f>ROUND(I93*H93,2)</f>
        <v>0</v>
      </c>
      <c r="BL93" s="25" t="s">
        <v>205</v>
      </c>
      <c r="BM93" s="25" t="s">
        <v>227</v>
      </c>
    </row>
    <row r="94" s="1" customFormat="1">
      <c r="B94" s="47"/>
      <c r="C94" s="75"/>
      <c r="D94" s="249" t="s">
        <v>207</v>
      </c>
      <c r="E94" s="75"/>
      <c r="F94" s="250" t="s">
        <v>1529</v>
      </c>
      <c r="G94" s="75"/>
      <c r="H94" s="75"/>
      <c r="I94" s="205"/>
      <c r="J94" s="75"/>
      <c r="K94" s="75"/>
      <c r="L94" s="73"/>
      <c r="M94" s="251"/>
      <c r="N94" s="48"/>
      <c r="O94" s="48"/>
      <c r="P94" s="48"/>
      <c r="Q94" s="48"/>
      <c r="R94" s="48"/>
      <c r="S94" s="48"/>
      <c r="T94" s="96"/>
      <c r="AT94" s="25" t="s">
        <v>207</v>
      </c>
      <c r="AU94" s="25" t="s">
        <v>77</v>
      </c>
    </row>
    <row r="95" s="1" customFormat="1">
      <c r="B95" s="47"/>
      <c r="C95" s="75"/>
      <c r="D95" s="249" t="s">
        <v>589</v>
      </c>
      <c r="E95" s="75"/>
      <c r="F95" s="294" t="s">
        <v>1531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589</v>
      </c>
      <c r="AU95" s="25" t="s">
        <v>77</v>
      </c>
    </row>
    <row r="96" s="1" customFormat="1" ht="14.5" customHeight="1">
      <c r="B96" s="47"/>
      <c r="C96" s="237" t="s">
        <v>198</v>
      </c>
      <c r="D96" s="237" t="s">
        <v>200</v>
      </c>
      <c r="E96" s="238" t="s">
        <v>1532</v>
      </c>
      <c r="F96" s="239" t="s">
        <v>1533</v>
      </c>
      <c r="G96" s="240" t="s">
        <v>1059</v>
      </c>
      <c r="H96" s="241">
        <v>1</v>
      </c>
      <c r="I96" s="242"/>
      <c r="J96" s="243">
        <f>ROUND(I96*H96,2)</f>
        <v>0</v>
      </c>
      <c r="K96" s="239" t="s">
        <v>21</v>
      </c>
      <c r="L96" s="73"/>
      <c r="M96" s="244" t="s">
        <v>21</v>
      </c>
      <c r="N96" s="245" t="s">
        <v>41</v>
      </c>
      <c r="O96" s="48"/>
      <c r="P96" s="246">
        <f>O96*H96</f>
        <v>0</v>
      </c>
      <c r="Q96" s="246">
        <v>0</v>
      </c>
      <c r="R96" s="246">
        <f>Q96*H96</f>
        <v>0</v>
      </c>
      <c r="S96" s="246">
        <v>0</v>
      </c>
      <c r="T96" s="247">
        <f>S96*H96</f>
        <v>0</v>
      </c>
      <c r="AR96" s="25" t="s">
        <v>205</v>
      </c>
      <c r="AT96" s="25" t="s">
        <v>200</v>
      </c>
      <c r="AU96" s="25" t="s">
        <v>77</v>
      </c>
      <c r="AY96" s="25" t="s">
        <v>197</v>
      </c>
      <c r="BE96" s="248">
        <f>IF(N96="základní",J96,0)</f>
        <v>0</v>
      </c>
      <c r="BF96" s="248">
        <f>IF(N96="snížená",J96,0)</f>
        <v>0</v>
      </c>
      <c r="BG96" s="248">
        <f>IF(N96="zákl. přenesená",J96,0)</f>
        <v>0</v>
      </c>
      <c r="BH96" s="248">
        <f>IF(N96="sníž. přenesená",J96,0)</f>
        <v>0</v>
      </c>
      <c r="BI96" s="248">
        <f>IF(N96="nulová",J96,0)</f>
        <v>0</v>
      </c>
      <c r="BJ96" s="25" t="s">
        <v>77</v>
      </c>
      <c r="BK96" s="248">
        <f>ROUND(I96*H96,2)</f>
        <v>0</v>
      </c>
      <c r="BL96" s="25" t="s">
        <v>205</v>
      </c>
      <c r="BM96" s="25" t="s">
        <v>245</v>
      </c>
    </row>
    <row r="97" s="1" customFormat="1">
      <c r="B97" s="47"/>
      <c r="C97" s="75"/>
      <c r="D97" s="249" t="s">
        <v>207</v>
      </c>
      <c r="E97" s="75"/>
      <c r="F97" s="250" t="s">
        <v>1533</v>
      </c>
      <c r="G97" s="75"/>
      <c r="H97" s="75"/>
      <c r="I97" s="205"/>
      <c r="J97" s="75"/>
      <c r="K97" s="75"/>
      <c r="L97" s="73"/>
      <c r="M97" s="251"/>
      <c r="N97" s="48"/>
      <c r="O97" s="48"/>
      <c r="P97" s="48"/>
      <c r="Q97" s="48"/>
      <c r="R97" s="48"/>
      <c r="S97" s="48"/>
      <c r="T97" s="96"/>
      <c r="AT97" s="25" t="s">
        <v>207</v>
      </c>
      <c r="AU97" s="25" t="s">
        <v>77</v>
      </c>
    </row>
    <row r="98" s="1" customFormat="1">
      <c r="B98" s="47"/>
      <c r="C98" s="75"/>
      <c r="D98" s="249" t="s">
        <v>589</v>
      </c>
      <c r="E98" s="75"/>
      <c r="F98" s="294" t="s">
        <v>1071</v>
      </c>
      <c r="G98" s="75"/>
      <c r="H98" s="75"/>
      <c r="I98" s="205"/>
      <c r="J98" s="75"/>
      <c r="K98" s="75"/>
      <c r="L98" s="73"/>
      <c r="M98" s="251"/>
      <c r="N98" s="48"/>
      <c r="O98" s="48"/>
      <c r="P98" s="48"/>
      <c r="Q98" s="48"/>
      <c r="R98" s="48"/>
      <c r="S98" s="48"/>
      <c r="T98" s="96"/>
      <c r="AT98" s="25" t="s">
        <v>589</v>
      </c>
      <c r="AU98" s="25" t="s">
        <v>77</v>
      </c>
    </row>
    <row r="99" s="11" customFormat="1" ht="37.44" customHeight="1">
      <c r="B99" s="221"/>
      <c r="C99" s="222"/>
      <c r="D99" s="223" t="s">
        <v>69</v>
      </c>
      <c r="E99" s="224" t="s">
        <v>79</v>
      </c>
      <c r="F99" s="224" t="s">
        <v>1534</v>
      </c>
      <c r="G99" s="222"/>
      <c r="H99" s="222"/>
      <c r="I99" s="225"/>
      <c r="J99" s="226">
        <f>BK99</f>
        <v>0</v>
      </c>
      <c r="K99" s="222"/>
      <c r="L99" s="227"/>
      <c r="M99" s="228"/>
      <c r="N99" s="229"/>
      <c r="O99" s="229"/>
      <c r="P99" s="230">
        <f>SUM(P100:P108)</f>
        <v>0</v>
      </c>
      <c r="Q99" s="229"/>
      <c r="R99" s="230">
        <f>SUM(R100:R108)</f>
        <v>0</v>
      </c>
      <c r="S99" s="229"/>
      <c r="T99" s="231">
        <f>SUM(T100:T108)</f>
        <v>0</v>
      </c>
      <c r="AR99" s="232" t="s">
        <v>77</v>
      </c>
      <c r="AT99" s="233" t="s">
        <v>69</v>
      </c>
      <c r="AU99" s="233" t="s">
        <v>70</v>
      </c>
      <c r="AY99" s="232" t="s">
        <v>197</v>
      </c>
      <c r="BK99" s="234">
        <f>SUM(BK100:BK108)</f>
        <v>0</v>
      </c>
    </row>
    <row r="100" s="1" customFormat="1" ht="23" customHeight="1">
      <c r="B100" s="47"/>
      <c r="C100" s="237" t="s">
        <v>205</v>
      </c>
      <c r="D100" s="237" t="s">
        <v>200</v>
      </c>
      <c r="E100" s="238" t="s">
        <v>1535</v>
      </c>
      <c r="F100" s="239" t="s">
        <v>1536</v>
      </c>
      <c r="G100" s="240" t="s">
        <v>1028</v>
      </c>
      <c r="H100" s="241">
        <v>1</v>
      </c>
      <c r="I100" s="242"/>
      <c r="J100" s="243">
        <f>ROUND(I100*H100,2)</f>
        <v>0</v>
      </c>
      <c r="K100" s="239" t="s">
        <v>21</v>
      </c>
      <c r="L100" s="73"/>
      <c r="M100" s="244" t="s">
        <v>21</v>
      </c>
      <c r="N100" s="245" t="s">
        <v>41</v>
      </c>
      <c r="O100" s="48"/>
      <c r="P100" s="246">
        <f>O100*H100</f>
        <v>0</v>
      </c>
      <c r="Q100" s="246">
        <v>0</v>
      </c>
      <c r="R100" s="246">
        <f>Q100*H100</f>
        <v>0</v>
      </c>
      <c r="S100" s="246">
        <v>0</v>
      </c>
      <c r="T100" s="247">
        <f>S100*H100</f>
        <v>0</v>
      </c>
      <c r="AR100" s="25" t="s">
        <v>205</v>
      </c>
      <c r="AT100" s="25" t="s">
        <v>200</v>
      </c>
      <c r="AU100" s="25" t="s">
        <v>77</v>
      </c>
      <c r="AY100" s="25" t="s">
        <v>197</v>
      </c>
      <c r="BE100" s="248">
        <f>IF(N100="základní",J100,0)</f>
        <v>0</v>
      </c>
      <c r="BF100" s="248">
        <f>IF(N100="snížená",J100,0)</f>
        <v>0</v>
      </c>
      <c r="BG100" s="248">
        <f>IF(N100="zákl. přenesená",J100,0)</f>
        <v>0</v>
      </c>
      <c r="BH100" s="248">
        <f>IF(N100="sníž. přenesená",J100,0)</f>
        <v>0</v>
      </c>
      <c r="BI100" s="248">
        <f>IF(N100="nulová",J100,0)</f>
        <v>0</v>
      </c>
      <c r="BJ100" s="25" t="s">
        <v>77</v>
      </c>
      <c r="BK100" s="248">
        <f>ROUND(I100*H100,2)</f>
        <v>0</v>
      </c>
      <c r="BL100" s="25" t="s">
        <v>205</v>
      </c>
      <c r="BM100" s="25" t="s">
        <v>256</v>
      </c>
    </row>
    <row r="101" s="1" customFormat="1">
      <c r="B101" s="47"/>
      <c r="C101" s="75"/>
      <c r="D101" s="249" t="s">
        <v>207</v>
      </c>
      <c r="E101" s="75"/>
      <c r="F101" s="250" t="s">
        <v>1536</v>
      </c>
      <c r="G101" s="75"/>
      <c r="H101" s="75"/>
      <c r="I101" s="205"/>
      <c r="J101" s="75"/>
      <c r="K101" s="75"/>
      <c r="L101" s="73"/>
      <c r="M101" s="251"/>
      <c r="N101" s="48"/>
      <c r="O101" s="48"/>
      <c r="P101" s="48"/>
      <c r="Q101" s="48"/>
      <c r="R101" s="48"/>
      <c r="S101" s="48"/>
      <c r="T101" s="96"/>
      <c r="AT101" s="25" t="s">
        <v>207</v>
      </c>
      <c r="AU101" s="25" t="s">
        <v>77</v>
      </c>
    </row>
    <row r="102" s="1" customFormat="1">
      <c r="B102" s="47"/>
      <c r="C102" s="75"/>
      <c r="D102" s="249" t="s">
        <v>589</v>
      </c>
      <c r="E102" s="75"/>
      <c r="F102" s="294" t="s">
        <v>1537</v>
      </c>
      <c r="G102" s="75"/>
      <c r="H102" s="75"/>
      <c r="I102" s="205"/>
      <c r="J102" s="75"/>
      <c r="K102" s="75"/>
      <c r="L102" s="73"/>
      <c r="M102" s="251"/>
      <c r="N102" s="48"/>
      <c r="O102" s="48"/>
      <c r="P102" s="48"/>
      <c r="Q102" s="48"/>
      <c r="R102" s="48"/>
      <c r="S102" s="48"/>
      <c r="T102" s="96"/>
      <c r="AT102" s="25" t="s">
        <v>589</v>
      </c>
      <c r="AU102" s="25" t="s">
        <v>77</v>
      </c>
    </row>
    <row r="103" s="1" customFormat="1" ht="23" customHeight="1">
      <c r="B103" s="47"/>
      <c r="C103" s="237" t="s">
        <v>229</v>
      </c>
      <c r="D103" s="237" t="s">
        <v>200</v>
      </c>
      <c r="E103" s="238" t="s">
        <v>1538</v>
      </c>
      <c r="F103" s="239" t="s">
        <v>1529</v>
      </c>
      <c r="G103" s="240" t="s">
        <v>1530</v>
      </c>
      <c r="H103" s="241">
        <v>17</v>
      </c>
      <c r="I103" s="242"/>
      <c r="J103" s="243">
        <f>ROUND(I103*H103,2)</f>
        <v>0</v>
      </c>
      <c r="K103" s="239" t="s">
        <v>21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205</v>
      </c>
      <c r="AT103" s="25" t="s">
        <v>200</v>
      </c>
      <c r="AU103" s="25" t="s">
        <v>77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205</v>
      </c>
      <c r="BM103" s="25" t="s">
        <v>280</v>
      </c>
    </row>
    <row r="104" s="1" customFormat="1">
      <c r="B104" s="47"/>
      <c r="C104" s="75"/>
      <c r="D104" s="249" t="s">
        <v>207</v>
      </c>
      <c r="E104" s="75"/>
      <c r="F104" s="250" t="s">
        <v>1529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77</v>
      </c>
    </row>
    <row r="105" s="1" customFormat="1">
      <c r="B105" s="47"/>
      <c r="C105" s="75"/>
      <c r="D105" s="249" t="s">
        <v>589</v>
      </c>
      <c r="E105" s="75"/>
      <c r="F105" s="294" t="s">
        <v>1531</v>
      </c>
      <c r="G105" s="75"/>
      <c r="H105" s="75"/>
      <c r="I105" s="205"/>
      <c r="J105" s="75"/>
      <c r="K105" s="75"/>
      <c r="L105" s="73"/>
      <c r="M105" s="251"/>
      <c r="N105" s="48"/>
      <c r="O105" s="48"/>
      <c r="P105" s="48"/>
      <c r="Q105" s="48"/>
      <c r="R105" s="48"/>
      <c r="S105" s="48"/>
      <c r="T105" s="96"/>
      <c r="AT105" s="25" t="s">
        <v>589</v>
      </c>
      <c r="AU105" s="25" t="s">
        <v>77</v>
      </c>
    </row>
    <row r="106" s="1" customFormat="1" ht="14.5" customHeight="1">
      <c r="B106" s="47"/>
      <c r="C106" s="237" t="s">
        <v>227</v>
      </c>
      <c r="D106" s="237" t="s">
        <v>200</v>
      </c>
      <c r="E106" s="238" t="s">
        <v>1539</v>
      </c>
      <c r="F106" s="239" t="s">
        <v>1533</v>
      </c>
      <c r="G106" s="240" t="s">
        <v>1059</v>
      </c>
      <c r="H106" s="241">
        <v>1</v>
      </c>
      <c r="I106" s="242"/>
      <c r="J106" s="243">
        <f>ROUND(I106*H106,2)</f>
        <v>0</v>
      </c>
      <c r="K106" s="239" t="s">
        <v>21</v>
      </c>
      <c r="L106" s="73"/>
      <c r="M106" s="244" t="s">
        <v>21</v>
      </c>
      <c r="N106" s="245" t="s">
        <v>41</v>
      </c>
      <c r="O106" s="48"/>
      <c r="P106" s="246">
        <f>O106*H106</f>
        <v>0</v>
      </c>
      <c r="Q106" s="246">
        <v>0</v>
      </c>
      <c r="R106" s="246">
        <f>Q106*H106</f>
        <v>0</v>
      </c>
      <c r="S106" s="246">
        <v>0</v>
      </c>
      <c r="T106" s="247">
        <f>S106*H106</f>
        <v>0</v>
      </c>
      <c r="AR106" s="25" t="s">
        <v>205</v>
      </c>
      <c r="AT106" s="25" t="s">
        <v>200</v>
      </c>
      <c r="AU106" s="25" t="s">
        <v>77</v>
      </c>
      <c r="AY106" s="25" t="s">
        <v>197</v>
      </c>
      <c r="BE106" s="248">
        <f>IF(N106="základní",J106,0)</f>
        <v>0</v>
      </c>
      <c r="BF106" s="248">
        <f>IF(N106="snížená",J106,0)</f>
        <v>0</v>
      </c>
      <c r="BG106" s="248">
        <f>IF(N106="zákl. přenesená",J106,0)</f>
        <v>0</v>
      </c>
      <c r="BH106" s="248">
        <f>IF(N106="sníž. přenesená",J106,0)</f>
        <v>0</v>
      </c>
      <c r="BI106" s="248">
        <f>IF(N106="nulová",J106,0)</f>
        <v>0</v>
      </c>
      <c r="BJ106" s="25" t="s">
        <v>77</v>
      </c>
      <c r="BK106" s="248">
        <f>ROUND(I106*H106,2)</f>
        <v>0</v>
      </c>
      <c r="BL106" s="25" t="s">
        <v>205</v>
      </c>
      <c r="BM106" s="25" t="s">
        <v>290</v>
      </c>
    </row>
    <row r="107" s="1" customFormat="1">
      <c r="B107" s="47"/>
      <c r="C107" s="75"/>
      <c r="D107" s="249" t="s">
        <v>207</v>
      </c>
      <c r="E107" s="75"/>
      <c r="F107" s="250" t="s">
        <v>1533</v>
      </c>
      <c r="G107" s="75"/>
      <c r="H107" s="75"/>
      <c r="I107" s="205"/>
      <c r="J107" s="75"/>
      <c r="K107" s="75"/>
      <c r="L107" s="73"/>
      <c r="M107" s="251"/>
      <c r="N107" s="48"/>
      <c r="O107" s="48"/>
      <c r="P107" s="48"/>
      <c r="Q107" s="48"/>
      <c r="R107" s="48"/>
      <c r="S107" s="48"/>
      <c r="T107" s="96"/>
      <c r="AT107" s="25" t="s">
        <v>207</v>
      </c>
      <c r="AU107" s="25" t="s">
        <v>77</v>
      </c>
    </row>
    <row r="108" s="1" customFormat="1">
      <c r="B108" s="47"/>
      <c r="C108" s="75"/>
      <c r="D108" s="249" t="s">
        <v>589</v>
      </c>
      <c r="E108" s="75"/>
      <c r="F108" s="294" t="s">
        <v>1071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589</v>
      </c>
      <c r="AU108" s="25" t="s">
        <v>77</v>
      </c>
    </row>
    <row r="109" s="11" customFormat="1" ht="37.44" customHeight="1">
      <c r="B109" s="221"/>
      <c r="C109" s="222"/>
      <c r="D109" s="223" t="s">
        <v>69</v>
      </c>
      <c r="E109" s="224" t="s">
        <v>198</v>
      </c>
      <c r="F109" s="224" t="s">
        <v>1540</v>
      </c>
      <c r="G109" s="222"/>
      <c r="H109" s="222"/>
      <c r="I109" s="225"/>
      <c r="J109" s="226">
        <f>BK109</f>
        <v>0</v>
      </c>
      <c r="K109" s="222"/>
      <c r="L109" s="227"/>
      <c r="M109" s="228"/>
      <c r="N109" s="229"/>
      <c r="O109" s="229"/>
      <c r="P109" s="230">
        <f>SUM(P110:P118)</f>
        <v>0</v>
      </c>
      <c r="Q109" s="229"/>
      <c r="R109" s="230">
        <f>SUM(R110:R118)</f>
        <v>0</v>
      </c>
      <c r="S109" s="229"/>
      <c r="T109" s="231">
        <f>SUM(T110:T118)</f>
        <v>0</v>
      </c>
      <c r="AR109" s="232" t="s">
        <v>77</v>
      </c>
      <c r="AT109" s="233" t="s">
        <v>69</v>
      </c>
      <c r="AU109" s="233" t="s">
        <v>70</v>
      </c>
      <c r="AY109" s="232" t="s">
        <v>197</v>
      </c>
      <c r="BK109" s="234">
        <f>SUM(BK110:BK118)</f>
        <v>0</v>
      </c>
    </row>
    <row r="110" s="1" customFormat="1" ht="23" customHeight="1">
      <c r="B110" s="47"/>
      <c r="C110" s="237" t="s">
        <v>239</v>
      </c>
      <c r="D110" s="237" t="s">
        <v>200</v>
      </c>
      <c r="E110" s="238" t="s">
        <v>1541</v>
      </c>
      <c r="F110" s="239" t="s">
        <v>1542</v>
      </c>
      <c r="G110" s="240" t="s">
        <v>1028</v>
      </c>
      <c r="H110" s="241">
        <v>2</v>
      </c>
      <c r="I110" s="242"/>
      <c r="J110" s="243">
        <f>ROUND(I110*H110,2)</f>
        <v>0</v>
      </c>
      <c r="K110" s="239" t="s">
        <v>21</v>
      </c>
      <c r="L110" s="73"/>
      <c r="M110" s="244" t="s">
        <v>21</v>
      </c>
      <c r="N110" s="245" t="s">
        <v>41</v>
      </c>
      <c r="O110" s="48"/>
      <c r="P110" s="246">
        <f>O110*H110</f>
        <v>0</v>
      </c>
      <c r="Q110" s="246">
        <v>0</v>
      </c>
      <c r="R110" s="246">
        <f>Q110*H110</f>
        <v>0</v>
      </c>
      <c r="S110" s="246">
        <v>0</v>
      </c>
      <c r="T110" s="247">
        <f>S110*H110</f>
        <v>0</v>
      </c>
      <c r="AR110" s="25" t="s">
        <v>205</v>
      </c>
      <c r="AT110" s="25" t="s">
        <v>200</v>
      </c>
      <c r="AU110" s="25" t="s">
        <v>77</v>
      </c>
      <c r="AY110" s="25" t="s">
        <v>197</v>
      </c>
      <c r="BE110" s="248">
        <f>IF(N110="základní",J110,0)</f>
        <v>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25" t="s">
        <v>77</v>
      </c>
      <c r="BK110" s="248">
        <f>ROUND(I110*H110,2)</f>
        <v>0</v>
      </c>
      <c r="BL110" s="25" t="s">
        <v>205</v>
      </c>
      <c r="BM110" s="25" t="s">
        <v>301</v>
      </c>
    </row>
    <row r="111" s="1" customFormat="1">
      <c r="B111" s="47"/>
      <c r="C111" s="75"/>
      <c r="D111" s="249" t="s">
        <v>207</v>
      </c>
      <c r="E111" s="75"/>
      <c r="F111" s="250" t="s">
        <v>1542</v>
      </c>
      <c r="G111" s="75"/>
      <c r="H111" s="75"/>
      <c r="I111" s="205"/>
      <c r="J111" s="75"/>
      <c r="K111" s="75"/>
      <c r="L111" s="73"/>
      <c r="M111" s="251"/>
      <c r="N111" s="48"/>
      <c r="O111" s="48"/>
      <c r="P111" s="48"/>
      <c r="Q111" s="48"/>
      <c r="R111" s="48"/>
      <c r="S111" s="48"/>
      <c r="T111" s="96"/>
      <c r="AT111" s="25" t="s">
        <v>207</v>
      </c>
      <c r="AU111" s="25" t="s">
        <v>77</v>
      </c>
    </row>
    <row r="112" s="1" customFormat="1">
      <c r="B112" s="47"/>
      <c r="C112" s="75"/>
      <c r="D112" s="249" t="s">
        <v>589</v>
      </c>
      <c r="E112" s="75"/>
      <c r="F112" s="294" t="s">
        <v>1537</v>
      </c>
      <c r="G112" s="75"/>
      <c r="H112" s="75"/>
      <c r="I112" s="205"/>
      <c r="J112" s="75"/>
      <c r="K112" s="75"/>
      <c r="L112" s="73"/>
      <c r="M112" s="251"/>
      <c r="N112" s="48"/>
      <c r="O112" s="48"/>
      <c r="P112" s="48"/>
      <c r="Q112" s="48"/>
      <c r="R112" s="48"/>
      <c r="S112" s="48"/>
      <c r="T112" s="96"/>
      <c r="AT112" s="25" t="s">
        <v>589</v>
      </c>
      <c r="AU112" s="25" t="s">
        <v>77</v>
      </c>
    </row>
    <row r="113" s="1" customFormat="1" ht="23" customHeight="1">
      <c r="B113" s="47"/>
      <c r="C113" s="237" t="s">
        <v>245</v>
      </c>
      <c r="D113" s="237" t="s">
        <v>200</v>
      </c>
      <c r="E113" s="238" t="s">
        <v>1543</v>
      </c>
      <c r="F113" s="239" t="s">
        <v>1529</v>
      </c>
      <c r="G113" s="240" t="s">
        <v>1530</v>
      </c>
      <c r="H113" s="241">
        <v>36</v>
      </c>
      <c r="I113" s="242"/>
      <c r="J113" s="243">
        <f>ROUND(I113*H113,2)</f>
        <v>0</v>
      </c>
      <c r="K113" s="239" t="s">
        <v>21</v>
      </c>
      <c r="L113" s="73"/>
      <c r="M113" s="244" t="s">
        <v>21</v>
      </c>
      <c r="N113" s="245" t="s">
        <v>41</v>
      </c>
      <c r="O113" s="48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AR113" s="25" t="s">
        <v>205</v>
      </c>
      <c r="AT113" s="25" t="s">
        <v>200</v>
      </c>
      <c r="AU113" s="25" t="s">
        <v>77</v>
      </c>
      <c r="AY113" s="25" t="s">
        <v>197</v>
      </c>
      <c r="BE113" s="248">
        <f>IF(N113="základní",J113,0)</f>
        <v>0</v>
      </c>
      <c r="BF113" s="248">
        <f>IF(N113="snížená",J113,0)</f>
        <v>0</v>
      </c>
      <c r="BG113" s="248">
        <f>IF(N113="zákl. přenesená",J113,0)</f>
        <v>0</v>
      </c>
      <c r="BH113" s="248">
        <f>IF(N113="sníž. přenesená",J113,0)</f>
        <v>0</v>
      </c>
      <c r="BI113" s="248">
        <f>IF(N113="nulová",J113,0)</f>
        <v>0</v>
      </c>
      <c r="BJ113" s="25" t="s">
        <v>77</v>
      </c>
      <c r="BK113" s="248">
        <f>ROUND(I113*H113,2)</f>
        <v>0</v>
      </c>
      <c r="BL113" s="25" t="s">
        <v>205</v>
      </c>
      <c r="BM113" s="25" t="s">
        <v>321</v>
      </c>
    </row>
    <row r="114" s="1" customFormat="1">
      <c r="B114" s="47"/>
      <c r="C114" s="75"/>
      <c r="D114" s="249" t="s">
        <v>207</v>
      </c>
      <c r="E114" s="75"/>
      <c r="F114" s="250" t="s">
        <v>1529</v>
      </c>
      <c r="G114" s="75"/>
      <c r="H114" s="75"/>
      <c r="I114" s="205"/>
      <c r="J114" s="75"/>
      <c r="K114" s="75"/>
      <c r="L114" s="73"/>
      <c r="M114" s="251"/>
      <c r="N114" s="48"/>
      <c r="O114" s="48"/>
      <c r="P114" s="48"/>
      <c r="Q114" s="48"/>
      <c r="R114" s="48"/>
      <c r="S114" s="48"/>
      <c r="T114" s="96"/>
      <c r="AT114" s="25" t="s">
        <v>207</v>
      </c>
      <c r="AU114" s="25" t="s">
        <v>77</v>
      </c>
    </row>
    <row r="115" s="1" customFormat="1">
      <c r="B115" s="47"/>
      <c r="C115" s="75"/>
      <c r="D115" s="249" t="s">
        <v>589</v>
      </c>
      <c r="E115" s="75"/>
      <c r="F115" s="294" t="s">
        <v>1531</v>
      </c>
      <c r="G115" s="75"/>
      <c r="H115" s="75"/>
      <c r="I115" s="205"/>
      <c r="J115" s="75"/>
      <c r="K115" s="75"/>
      <c r="L115" s="73"/>
      <c r="M115" s="251"/>
      <c r="N115" s="48"/>
      <c r="O115" s="48"/>
      <c r="P115" s="48"/>
      <c r="Q115" s="48"/>
      <c r="R115" s="48"/>
      <c r="S115" s="48"/>
      <c r="T115" s="96"/>
      <c r="AT115" s="25" t="s">
        <v>589</v>
      </c>
      <c r="AU115" s="25" t="s">
        <v>77</v>
      </c>
    </row>
    <row r="116" s="1" customFormat="1" ht="14.5" customHeight="1">
      <c r="B116" s="47"/>
      <c r="C116" s="237" t="s">
        <v>250</v>
      </c>
      <c r="D116" s="237" t="s">
        <v>200</v>
      </c>
      <c r="E116" s="238" t="s">
        <v>1544</v>
      </c>
      <c r="F116" s="239" t="s">
        <v>1533</v>
      </c>
      <c r="G116" s="240" t="s">
        <v>1059</v>
      </c>
      <c r="H116" s="241">
        <v>2</v>
      </c>
      <c r="I116" s="242"/>
      <c r="J116" s="243">
        <f>ROUND(I116*H116,2)</f>
        <v>0</v>
      </c>
      <c r="K116" s="239" t="s">
        <v>21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</v>
      </c>
      <c r="R116" s="246">
        <f>Q116*H116</f>
        <v>0</v>
      </c>
      <c r="S116" s="246">
        <v>0</v>
      </c>
      <c r="T116" s="247">
        <f>S116*H116</f>
        <v>0</v>
      </c>
      <c r="AR116" s="25" t="s">
        <v>205</v>
      </c>
      <c r="AT116" s="25" t="s">
        <v>200</v>
      </c>
      <c r="AU116" s="25" t="s">
        <v>77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205</v>
      </c>
      <c r="BM116" s="25" t="s">
        <v>331</v>
      </c>
    </row>
    <row r="117" s="1" customFormat="1">
      <c r="B117" s="47"/>
      <c r="C117" s="75"/>
      <c r="D117" s="249" t="s">
        <v>207</v>
      </c>
      <c r="E117" s="75"/>
      <c r="F117" s="250" t="s">
        <v>1533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77</v>
      </c>
    </row>
    <row r="118" s="1" customFormat="1">
      <c r="B118" s="47"/>
      <c r="C118" s="75"/>
      <c r="D118" s="249" t="s">
        <v>589</v>
      </c>
      <c r="E118" s="75"/>
      <c r="F118" s="294" t="s">
        <v>1071</v>
      </c>
      <c r="G118" s="75"/>
      <c r="H118" s="75"/>
      <c r="I118" s="205"/>
      <c r="J118" s="75"/>
      <c r="K118" s="75"/>
      <c r="L118" s="73"/>
      <c r="M118" s="251"/>
      <c r="N118" s="48"/>
      <c r="O118" s="48"/>
      <c r="P118" s="48"/>
      <c r="Q118" s="48"/>
      <c r="R118" s="48"/>
      <c r="S118" s="48"/>
      <c r="T118" s="96"/>
      <c r="AT118" s="25" t="s">
        <v>589</v>
      </c>
      <c r="AU118" s="25" t="s">
        <v>77</v>
      </c>
    </row>
    <row r="119" s="11" customFormat="1" ht="37.44" customHeight="1">
      <c r="B119" s="221"/>
      <c r="C119" s="222"/>
      <c r="D119" s="223" t="s">
        <v>69</v>
      </c>
      <c r="E119" s="224" t="s">
        <v>205</v>
      </c>
      <c r="F119" s="224" t="s">
        <v>1545</v>
      </c>
      <c r="G119" s="222"/>
      <c r="H119" s="222"/>
      <c r="I119" s="225"/>
      <c r="J119" s="226">
        <f>BK119</f>
        <v>0</v>
      </c>
      <c r="K119" s="222"/>
      <c r="L119" s="227"/>
      <c r="M119" s="228"/>
      <c r="N119" s="229"/>
      <c r="O119" s="229"/>
      <c r="P119" s="230">
        <f>SUM(P120:P137)</f>
        <v>0</v>
      </c>
      <c r="Q119" s="229"/>
      <c r="R119" s="230">
        <f>SUM(R120:R137)</f>
        <v>0</v>
      </c>
      <c r="S119" s="229"/>
      <c r="T119" s="231">
        <f>SUM(T120:T137)</f>
        <v>0</v>
      </c>
      <c r="AR119" s="232" t="s">
        <v>77</v>
      </c>
      <c r="AT119" s="233" t="s">
        <v>69</v>
      </c>
      <c r="AU119" s="233" t="s">
        <v>70</v>
      </c>
      <c r="AY119" s="232" t="s">
        <v>197</v>
      </c>
      <c r="BK119" s="234">
        <f>SUM(BK120:BK137)</f>
        <v>0</v>
      </c>
    </row>
    <row r="120" s="1" customFormat="1" ht="23" customHeight="1">
      <c r="B120" s="47"/>
      <c r="C120" s="237" t="s">
        <v>256</v>
      </c>
      <c r="D120" s="237" t="s">
        <v>200</v>
      </c>
      <c r="E120" s="238" t="s">
        <v>1546</v>
      </c>
      <c r="F120" s="239" t="s">
        <v>1547</v>
      </c>
      <c r="G120" s="240" t="s">
        <v>1028</v>
      </c>
      <c r="H120" s="241">
        <v>1</v>
      </c>
      <c r="I120" s="242"/>
      <c r="J120" s="243">
        <f>ROUND(I120*H120,2)</f>
        <v>0</v>
      </c>
      <c r="K120" s="239" t="s">
        <v>21</v>
      </c>
      <c r="L120" s="73"/>
      <c r="M120" s="244" t="s">
        <v>21</v>
      </c>
      <c r="N120" s="245" t="s">
        <v>41</v>
      </c>
      <c r="O120" s="48"/>
      <c r="P120" s="246">
        <f>O120*H120</f>
        <v>0</v>
      </c>
      <c r="Q120" s="246">
        <v>0</v>
      </c>
      <c r="R120" s="246">
        <f>Q120*H120</f>
        <v>0</v>
      </c>
      <c r="S120" s="246">
        <v>0</v>
      </c>
      <c r="T120" s="247">
        <f>S120*H120</f>
        <v>0</v>
      </c>
      <c r="AR120" s="25" t="s">
        <v>205</v>
      </c>
      <c r="AT120" s="25" t="s">
        <v>200</v>
      </c>
      <c r="AU120" s="25" t="s">
        <v>77</v>
      </c>
      <c r="AY120" s="25" t="s">
        <v>197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25" t="s">
        <v>77</v>
      </c>
      <c r="BK120" s="248">
        <f>ROUND(I120*H120,2)</f>
        <v>0</v>
      </c>
      <c r="BL120" s="25" t="s">
        <v>205</v>
      </c>
      <c r="BM120" s="25" t="s">
        <v>143</v>
      </c>
    </row>
    <row r="121" s="1" customFormat="1">
      <c r="B121" s="47"/>
      <c r="C121" s="75"/>
      <c r="D121" s="249" t="s">
        <v>207</v>
      </c>
      <c r="E121" s="75"/>
      <c r="F121" s="250" t="s">
        <v>1547</v>
      </c>
      <c r="G121" s="75"/>
      <c r="H121" s="75"/>
      <c r="I121" s="205"/>
      <c r="J121" s="75"/>
      <c r="K121" s="75"/>
      <c r="L121" s="73"/>
      <c r="M121" s="251"/>
      <c r="N121" s="48"/>
      <c r="O121" s="48"/>
      <c r="P121" s="48"/>
      <c r="Q121" s="48"/>
      <c r="R121" s="48"/>
      <c r="S121" s="48"/>
      <c r="T121" s="96"/>
      <c r="AT121" s="25" t="s">
        <v>207</v>
      </c>
      <c r="AU121" s="25" t="s">
        <v>77</v>
      </c>
    </row>
    <row r="122" s="1" customFormat="1">
      <c r="B122" s="47"/>
      <c r="C122" s="75"/>
      <c r="D122" s="249" t="s">
        <v>589</v>
      </c>
      <c r="E122" s="75"/>
      <c r="F122" s="294" t="s">
        <v>1548</v>
      </c>
      <c r="G122" s="75"/>
      <c r="H122" s="75"/>
      <c r="I122" s="205"/>
      <c r="J122" s="75"/>
      <c r="K122" s="75"/>
      <c r="L122" s="73"/>
      <c r="M122" s="251"/>
      <c r="N122" s="48"/>
      <c r="O122" s="48"/>
      <c r="P122" s="48"/>
      <c r="Q122" s="48"/>
      <c r="R122" s="48"/>
      <c r="S122" s="48"/>
      <c r="T122" s="96"/>
      <c r="AT122" s="25" t="s">
        <v>589</v>
      </c>
      <c r="AU122" s="25" t="s">
        <v>77</v>
      </c>
    </row>
    <row r="123" s="1" customFormat="1" ht="14.5" customHeight="1">
      <c r="B123" s="47"/>
      <c r="C123" s="237" t="s">
        <v>262</v>
      </c>
      <c r="D123" s="237" t="s">
        <v>200</v>
      </c>
      <c r="E123" s="238" t="s">
        <v>1549</v>
      </c>
      <c r="F123" s="239" t="s">
        <v>1550</v>
      </c>
      <c r="G123" s="240" t="s">
        <v>1028</v>
      </c>
      <c r="H123" s="241">
        <v>1</v>
      </c>
      <c r="I123" s="242"/>
      <c r="J123" s="243">
        <f>ROUND(I123*H123,2)</f>
        <v>0</v>
      </c>
      <c r="K123" s="239" t="s">
        <v>21</v>
      </c>
      <c r="L123" s="73"/>
      <c r="M123" s="244" t="s">
        <v>21</v>
      </c>
      <c r="N123" s="245" t="s">
        <v>41</v>
      </c>
      <c r="O123" s="48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AR123" s="25" t="s">
        <v>205</v>
      </c>
      <c r="AT123" s="25" t="s">
        <v>200</v>
      </c>
      <c r="AU123" s="25" t="s">
        <v>77</v>
      </c>
      <c r="AY123" s="25" t="s">
        <v>197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25" t="s">
        <v>77</v>
      </c>
      <c r="BK123" s="248">
        <f>ROUND(I123*H123,2)</f>
        <v>0</v>
      </c>
      <c r="BL123" s="25" t="s">
        <v>205</v>
      </c>
      <c r="BM123" s="25" t="s">
        <v>353</v>
      </c>
    </row>
    <row r="124" s="1" customFormat="1">
      <c r="B124" s="47"/>
      <c r="C124" s="75"/>
      <c r="D124" s="249" t="s">
        <v>207</v>
      </c>
      <c r="E124" s="75"/>
      <c r="F124" s="250" t="s">
        <v>1550</v>
      </c>
      <c r="G124" s="75"/>
      <c r="H124" s="75"/>
      <c r="I124" s="205"/>
      <c r="J124" s="75"/>
      <c r="K124" s="75"/>
      <c r="L124" s="73"/>
      <c r="M124" s="251"/>
      <c r="N124" s="48"/>
      <c r="O124" s="48"/>
      <c r="P124" s="48"/>
      <c r="Q124" s="48"/>
      <c r="R124" s="48"/>
      <c r="S124" s="48"/>
      <c r="T124" s="96"/>
      <c r="AT124" s="25" t="s">
        <v>207</v>
      </c>
      <c r="AU124" s="25" t="s">
        <v>77</v>
      </c>
    </row>
    <row r="125" s="1" customFormat="1">
      <c r="B125" s="47"/>
      <c r="C125" s="75"/>
      <c r="D125" s="249" t="s">
        <v>589</v>
      </c>
      <c r="E125" s="75"/>
      <c r="F125" s="294" t="s">
        <v>1071</v>
      </c>
      <c r="G125" s="75"/>
      <c r="H125" s="75"/>
      <c r="I125" s="205"/>
      <c r="J125" s="75"/>
      <c r="K125" s="75"/>
      <c r="L125" s="73"/>
      <c r="M125" s="251"/>
      <c r="N125" s="48"/>
      <c r="O125" s="48"/>
      <c r="P125" s="48"/>
      <c r="Q125" s="48"/>
      <c r="R125" s="48"/>
      <c r="S125" s="48"/>
      <c r="T125" s="96"/>
      <c r="AT125" s="25" t="s">
        <v>589</v>
      </c>
      <c r="AU125" s="25" t="s">
        <v>77</v>
      </c>
    </row>
    <row r="126" s="1" customFormat="1" ht="14.5" customHeight="1">
      <c r="B126" s="47"/>
      <c r="C126" s="237" t="s">
        <v>268</v>
      </c>
      <c r="D126" s="237" t="s">
        <v>200</v>
      </c>
      <c r="E126" s="238" t="s">
        <v>1551</v>
      </c>
      <c r="F126" s="239" t="s">
        <v>1552</v>
      </c>
      <c r="G126" s="240" t="s">
        <v>1028</v>
      </c>
      <c r="H126" s="241">
        <v>1</v>
      </c>
      <c r="I126" s="242"/>
      <c r="J126" s="243">
        <f>ROUND(I126*H126,2)</f>
        <v>0</v>
      </c>
      <c r="K126" s="239" t="s">
        <v>21</v>
      </c>
      <c r="L126" s="73"/>
      <c r="M126" s="244" t="s">
        <v>21</v>
      </c>
      <c r="N126" s="245" t="s">
        <v>41</v>
      </c>
      <c r="O126" s="48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AR126" s="25" t="s">
        <v>205</v>
      </c>
      <c r="AT126" s="25" t="s">
        <v>200</v>
      </c>
      <c r="AU126" s="25" t="s">
        <v>77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205</v>
      </c>
      <c r="BM126" s="25" t="s">
        <v>363</v>
      </c>
    </row>
    <row r="127" s="1" customFormat="1">
      <c r="B127" s="47"/>
      <c r="C127" s="75"/>
      <c r="D127" s="249" t="s">
        <v>207</v>
      </c>
      <c r="E127" s="75"/>
      <c r="F127" s="250" t="s">
        <v>1552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77</v>
      </c>
    </row>
    <row r="128" s="1" customFormat="1">
      <c r="B128" s="47"/>
      <c r="C128" s="75"/>
      <c r="D128" s="249" t="s">
        <v>589</v>
      </c>
      <c r="E128" s="75"/>
      <c r="F128" s="294" t="s">
        <v>1071</v>
      </c>
      <c r="G128" s="75"/>
      <c r="H128" s="75"/>
      <c r="I128" s="205"/>
      <c r="J128" s="75"/>
      <c r="K128" s="75"/>
      <c r="L128" s="73"/>
      <c r="M128" s="251"/>
      <c r="N128" s="48"/>
      <c r="O128" s="48"/>
      <c r="P128" s="48"/>
      <c r="Q128" s="48"/>
      <c r="R128" s="48"/>
      <c r="S128" s="48"/>
      <c r="T128" s="96"/>
      <c r="AT128" s="25" t="s">
        <v>589</v>
      </c>
      <c r="AU128" s="25" t="s">
        <v>77</v>
      </c>
    </row>
    <row r="129" s="1" customFormat="1" ht="23" customHeight="1">
      <c r="B129" s="47"/>
      <c r="C129" s="237" t="s">
        <v>274</v>
      </c>
      <c r="D129" s="237" t="s">
        <v>200</v>
      </c>
      <c r="E129" s="238" t="s">
        <v>1553</v>
      </c>
      <c r="F129" s="239" t="s">
        <v>1554</v>
      </c>
      <c r="G129" s="240" t="s">
        <v>1530</v>
      </c>
      <c r="H129" s="241">
        <v>0.5</v>
      </c>
      <c r="I129" s="242"/>
      <c r="J129" s="243">
        <f>ROUND(I129*H129,2)</f>
        <v>0</v>
      </c>
      <c r="K129" s="239" t="s">
        <v>21</v>
      </c>
      <c r="L129" s="73"/>
      <c r="M129" s="244" t="s">
        <v>21</v>
      </c>
      <c r="N129" s="245" t="s">
        <v>41</v>
      </c>
      <c r="O129" s="48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AR129" s="25" t="s">
        <v>205</v>
      </c>
      <c r="AT129" s="25" t="s">
        <v>200</v>
      </c>
      <c r="AU129" s="25" t="s">
        <v>77</v>
      </c>
      <c r="AY129" s="25" t="s">
        <v>197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25" t="s">
        <v>77</v>
      </c>
      <c r="BK129" s="248">
        <f>ROUND(I129*H129,2)</f>
        <v>0</v>
      </c>
      <c r="BL129" s="25" t="s">
        <v>205</v>
      </c>
      <c r="BM129" s="25" t="s">
        <v>373</v>
      </c>
    </row>
    <row r="130" s="1" customFormat="1">
      <c r="B130" s="47"/>
      <c r="C130" s="75"/>
      <c r="D130" s="249" t="s">
        <v>207</v>
      </c>
      <c r="E130" s="75"/>
      <c r="F130" s="250" t="s">
        <v>1554</v>
      </c>
      <c r="G130" s="75"/>
      <c r="H130" s="75"/>
      <c r="I130" s="205"/>
      <c r="J130" s="75"/>
      <c r="K130" s="75"/>
      <c r="L130" s="73"/>
      <c r="M130" s="251"/>
      <c r="N130" s="48"/>
      <c r="O130" s="48"/>
      <c r="P130" s="48"/>
      <c r="Q130" s="48"/>
      <c r="R130" s="48"/>
      <c r="S130" s="48"/>
      <c r="T130" s="96"/>
      <c r="AT130" s="25" t="s">
        <v>207</v>
      </c>
      <c r="AU130" s="25" t="s">
        <v>77</v>
      </c>
    </row>
    <row r="131" s="1" customFormat="1">
      <c r="B131" s="47"/>
      <c r="C131" s="75"/>
      <c r="D131" s="249" t="s">
        <v>589</v>
      </c>
      <c r="E131" s="75"/>
      <c r="F131" s="294" t="s">
        <v>1074</v>
      </c>
      <c r="G131" s="75"/>
      <c r="H131" s="75"/>
      <c r="I131" s="205"/>
      <c r="J131" s="75"/>
      <c r="K131" s="75"/>
      <c r="L131" s="73"/>
      <c r="M131" s="251"/>
      <c r="N131" s="48"/>
      <c r="O131" s="48"/>
      <c r="P131" s="48"/>
      <c r="Q131" s="48"/>
      <c r="R131" s="48"/>
      <c r="S131" s="48"/>
      <c r="T131" s="96"/>
      <c r="AT131" s="25" t="s">
        <v>589</v>
      </c>
      <c r="AU131" s="25" t="s">
        <v>77</v>
      </c>
    </row>
    <row r="132" s="1" customFormat="1" ht="23" customHeight="1">
      <c r="B132" s="47"/>
      <c r="C132" s="237" t="s">
        <v>280</v>
      </c>
      <c r="D132" s="237" t="s">
        <v>200</v>
      </c>
      <c r="E132" s="238" t="s">
        <v>1555</v>
      </c>
      <c r="F132" s="239" t="s">
        <v>1556</v>
      </c>
      <c r="G132" s="240" t="s">
        <v>223</v>
      </c>
      <c r="H132" s="241">
        <v>1.5</v>
      </c>
      <c r="I132" s="242"/>
      <c r="J132" s="243">
        <f>ROUND(I132*H132,2)</f>
        <v>0</v>
      </c>
      <c r="K132" s="239" t="s">
        <v>21</v>
      </c>
      <c r="L132" s="73"/>
      <c r="M132" s="244" t="s">
        <v>21</v>
      </c>
      <c r="N132" s="245" t="s">
        <v>41</v>
      </c>
      <c r="O132" s="48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5" t="s">
        <v>205</v>
      </c>
      <c r="AT132" s="25" t="s">
        <v>200</v>
      </c>
      <c r="AU132" s="25" t="s">
        <v>77</v>
      </c>
      <c r="AY132" s="25" t="s">
        <v>197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25" t="s">
        <v>77</v>
      </c>
      <c r="BK132" s="248">
        <f>ROUND(I132*H132,2)</f>
        <v>0</v>
      </c>
      <c r="BL132" s="25" t="s">
        <v>205</v>
      </c>
      <c r="BM132" s="25" t="s">
        <v>387</v>
      </c>
    </row>
    <row r="133" s="1" customFormat="1">
      <c r="B133" s="47"/>
      <c r="C133" s="75"/>
      <c r="D133" s="249" t="s">
        <v>207</v>
      </c>
      <c r="E133" s="75"/>
      <c r="F133" s="250" t="s">
        <v>1556</v>
      </c>
      <c r="G133" s="75"/>
      <c r="H133" s="75"/>
      <c r="I133" s="205"/>
      <c r="J133" s="75"/>
      <c r="K133" s="75"/>
      <c r="L133" s="73"/>
      <c r="M133" s="251"/>
      <c r="N133" s="48"/>
      <c r="O133" s="48"/>
      <c r="P133" s="48"/>
      <c r="Q133" s="48"/>
      <c r="R133" s="48"/>
      <c r="S133" s="48"/>
      <c r="T133" s="96"/>
      <c r="AT133" s="25" t="s">
        <v>207</v>
      </c>
      <c r="AU133" s="25" t="s">
        <v>77</v>
      </c>
    </row>
    <row r="134" s="1" customFormat="1">
      <c r="B134" s="47"/>
      <c r="C134" s="75"/>
      <c r="D134" s="249" t="s">
        <v>589</v>
      </c>
      <c r="E134" s="75"/>
      <c r="F134" s="294" t="s">
        <v>1557</v>
      </c>
      <c r="G134" s="75"/>
      <c r="H134" s="75"/>
      <c r="I134" s="205"/>
      <c r="J134" s="75"/>
      <c r="K134" s="75"/>
      <c r="L134" s="73"/>
      <c r="M134" s="251"/>
      <c r="N134" s="48"/>
      <c r="O134" s="48"/>
      <c r="P134" s="48"/>
      <c r="Q134" s="48"/>
      <c r="R134" s="48"/>
      <c r="S134" s="48"/>
      <c r="T134" s="96"/>
      <c r="AT134" s="25" t="s">
        <v>589</v>
      </c>
      <c r="AU134" s="25" t="s">
        <v>77</v>
      </c>
    </row>
    <row r="135" s="1" customFormat="1" ht="14.5" customHeight="1">
      <c r="B135" s="47"/>
      <c r="C135" s="237" t="s">
        <v>10</v>
      </c>
      <c r="D135" s="237" t="s">
        <v>200</v>
      </c>
      <c r="E135" s="238" t="s">
        <v>1558</v>
      </c>
      <c r="F135" s="239" t="s">
        <v>1559</v>
      </c>
      <c r="G135" s="240" t="s">
        <v>213</v>
      </c>
      <c r="H135" s="241">
        <v>1.5</v>
      </c>
      <c r="I135" s="242"/>
      <c r="J135" s="243">
        <f>ROUND(I135*H135,2)</f>
        <v>0</v>
      </c>
      <c r="K135" s="239" t="s">
        <v>21</v>
      </c>
      <c r="L135" s="73"/>
      <c r="M135" s="244" t="s">
        <v>21</v>
      </c>
      <c r="N135" s="245" t="s">
        <v>41</v>
      </c>
      <c r="O135" s="48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AR135" s="25" t="s">
        <v>205</v>
      </c>
      <c r="AT135" s="25" t="s">
        <v>200</v>
      </c>
      <c r="AU135" s="25" t="s">
        <v>77</v>
      </c>
      <c r="AY135" s="25" t="s">
        <v>197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25" t="s">
        <v>77</v>
      </c>
      <c r="BK135" s="248">
        <f>ROUND(I135*H135,2)</f>
        <v>0</v>
      </c>
      <c r="BL135" s="25" t="s">
        <v>205</v>
      </c>
      <c r="BM135" s="25" t="s">
        <v>403</v>
      </c>
    </row>
    <row r="136" s="1" customFormat="1">
      <c r="B136" s="47"/>
      <c r="C136" s="75"/>
      <c r="D136" s="249" t="s">
        <v>207</v>
      </c>
      <c r="E136" s="75"/>
      <c r="F136" s="250" t="s">
        <v>1559</v>
      </c>
      <c r="G136" s="75"/>
      <c r="H136" s="75"/>
      <c r="I136" s="205"/>
      <c r="J136" s="75"/>
      <c r="K136" s="75"/>
      <c r="L136" s="73"/>
      <c r="M136" s="251"/>
      <c r="N136" s="48"/>
      <c r="O136" s="48"/>
      <c r="P136" s="48"/>
      <c r="Q136" s="48"/>
      <c r="R136" s="48"/>
      <c r="S136" s="48"/>
      <c r="T136" s="96"/>
      <c r="AT136" s="25" t="s">
        <v>207</v>
      </c>
      <c r="AU136" s="25" t="s">
        <v>77</v>
      </c>
    </row>
    <row r="137" s="1" customFormat="1">
      <c r="B137" s="47"/>
      <c r="C137" s="75"/>
      <c r="D137" s="249" t="s">
        <v>589</v>
      </c>
      <c r="E137" s="75"/>
      <c r="F137" s="294" t="s">
        <v>1560</v>
      </c>
      <c r="G137" s="75"/>
      <c r="H137" s="75"/>
      <c r="I137" s="205"/>
      <c r="J137" s="75"/>
      <c r="K137" s="75"/>
      <c r="L137" s="73"/>
      <c r="M137" s="251"/>
      <c r="N137" s="48"/>
      <c r="O137" s="48"/>
      <c r="P137" s="48"/>
      <c r="Q137" s="48"/>
      <c r="R137" s="48"/>
      <c r="S137" s="48"/>
      <c r="T137" s="96"/>
      <c r="AT137" s="25" t="s">
        <v>589</v>
      </c>
      <c r="AU137" s="25" t="s">
        <v>77</v>
      </c>
    </row>
    <row r="138" s="11" customFormat="1" ht="37.44" customHeight="1">
      <c r="B138" s="221"/>
      <c r="C138" s="222"/>
      <c r="D138" s="223" t="s">
        <v>69</v>
      </c>
      <c r="E138" s="224" t="s">
        <v>229</v>
      </c>
      <c r="F138" s="224" t="s">
        <v>1561</v>
      </c>
      <c r="G138" s="222"/>
      <c r="H138" s="222"/>
      <c r="I138" s="225"/>
      <c r="J138" s="226">
        <f>BK138</f>
        <v>0</v>
      </c>
      <c r="K138" s="222"/>
      <c r="L138" s="227"/>
      <c r="M138" s="228"/>
      <c r="N138" s="229"/>
      <c r="O138" s="229"/>
      <c r="P138" s="230">
        <f>SUM(P139:P156)</f>
        <v>0</v>
      </c>
      <c r="Q138" s="229"/>
      <c r="R138" s="230">
        <f>SUM(R139:R156)</f>
        <v>0</v>
      </c>
      <c r="S138" s="229"/>
      <c r="T138" s="231">
        <f>SUM(T139:T156)</f>
        <v>0</v>
      </c>
      <c r="AR138" s="232" t="s">
        <v>77</v>
      </c>
      <c r="AT138" s="233" t="s">
        <v>69</v>
      </c>
      <c r="AU138" s="233" t="s">
        <v>70</v>
      </c>
      <c r="AY138" s="232" t="s">
        <v>197</v>
      </c>
      <c r="BK138" s="234">
        <f>SUM(BK139:BK156)</f>
        <v>0</v>
      </c>
    </row>
    <row r="139" s="1" customFormat="1" ht="23" customHeight="1">
      <c r="B139" s="47"/>
      <c r="C139" s="237" t="s">
        <v>290</v>
      </c>
      <c r="D139" s="237" t="s">
        <v>200</v>
      </c>
      <c r="E139" s="238" t="s">
        <v>1562</v>
      </c>
      <c r="F139" s="239" t="s">
        <v>1547</v>
      </c>
      <c r="G139" s="240" t="s">
        <v>1028</v>
      </c>
      <c r="H139" s="241">
        <v>1</v>
      </c>
      <c r="I139" s="242"/>
      <c r="J139" s="243">
        <f>ROUND(I139*H139,2)</f>
        <v>0</v>
      </c>
      <c r="K139" s="239" t="s">
        <v>21</v>
      </c>
      <c r="L139" s="73"/>
      <c r="M139" s="244" t="s">
        <v>21</v>
      </c>
      <c r="N139" s="245" t="s">
        <v>41</v>
      </c>
      <c r="O139" s="48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5" t="s">
        <v>205</v>
      </c>
      <c r="AT139" s="25" t="s">
        <v>200</v>
      </c>
      <c r="AU139" s="25" t="s">
        <v>77</v>
      </c>
      <c r="AY139" s="25" t="s">
        <v>197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25" t="s">
        <v>77</v>
      </c>
      <c r="BK139" s="248">
        <f>ROUND(I139*H139,2)</f>
        <v>0</v>
      </c>
      <c r="BL139" s="25" t="s">
        <v>205</v>
      </c>
      <c r="BM139" s="25" t="s">
        <v>414</v>
      </c>
    </row>
    <row r="140" s="1" customFormat="1">
      <c r="B140" s="47"/>
      <c r="C140" s="75"/>
      <c r="D140" s="249" t="s">
        <v>207</v>
      </c>
      <c r="E140" s="75"/>
      <c r="F140" s="250" t="s">
        <v>1547</v>
      </c>
      <c r="G140" s="75"/>
      <c r="H140" s="75"/>
      <c r="I140" s="205"/>
      <c r="J140" s="75"/>
      <c r="K140" s="75"/>
      <c r="L140" s="73"/>
      <c r="M140" s="251"/>
      <c r="N140" s="48"/>
      <c r="O140" s="48"/>
      <c r="P140" s="48"/>
      <c r="Q140" s="48"/>
      <c r="R140" s="48"/>
      <c r="S140" s="48"/>
      <c r="T140" s="96"/>
      <c r="AT140" s="25" t="s">
        <v>207</v>
      </c>
      <c r="AU140" s="25" t="s">
        <v>77</v>
      </c>
    </row>
    <row r="141" s="1" customFormat="1">
      <c r="B141" s="47"/>
      <c r="C141" s="75"/>
      <c r="D141" s="249" t="s">
        <v>589</v>
      </c>
      <c r="E141" s="75"/>
      <c r="F141" s="294" t="s">
        <v>1548</v>
      </c>
      <c r="G141" s="75"/>
      <c r="H141" s="75"/>
      <c r="I141" s="205"/>
      <c r="J141" s="75"/>
      <c r="K141" s="75"/>
      <c r="L141" s="73"/>
      <c r="M141" s="251"/>
      <c r="N141" s="48"/>
      <c r="O141" s="48"/>
      <c r="P141" s="48"/>
      <c r="Q141" s="48"/>
      <c r="R141" s="48"/>
      <c r="S141" s="48"/>
      <c r="T141" s="96"/>
      <c r="AT141" s="25" t="s">
        <v>589</v>
      </c>
      <c r="AU141" s="25" t="s">
        <v>77</v>
      </c>
    </row>
    <row r="142" s="1" customFormat="1" ht="14.5" customHeight="1">
      <c r="B142" s="47"/>
      <c r="C142" s="237" t="s">
        <v>296</v>
      </c>
      <c r="D142" s="237" t="s">
        <v>200</v>
      </c>
      <c r="E142" s="238" t="s">
        <v>1563</v>
      </c>
      <c r="F142" s="239" t="s">
        <v>1550</v>
      </c>
      <c r="G142" s="240" t="s">
        <v>1028</v>
      </c>
      <c r="H142" s="241">
        <v>1</v>
      </c>
      <c r="I142" s="242"/>
      <c r="J142" s="243">
        <f>ROUND(I142*H142,2)</f>
        <v>0</v>
      </c>
      <c r="K142" s="239" t="s">
        <v>21</v>
      </c>
      <c r="L142" s="73"/>
      <c r="M142" s="244" t="s">
        <v>21</v>
      </c>
      <c r="N142" s="245" t="s">
        <v>41</v>
      </c>
      <c r="O142" s="48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AR142" s="25" t="s">
        <v>205</v>
      </c>
      <c r="AT142" s="25" t="s">
        <v>200</v>
      </c>
      <c r="AU142" s="25" t="s">
        <v>77</v>
      </c>
      <c r="AY142" s="25" t="s">
        <v>197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25" t="s">
        <v>77</v>
      </c>
      <c r="BK142" s="248">
        <f>ROUND(I142*H142,2)</f>
        <v>0</v>
      </c>
      <c r="BL142" s="25" t="s">
        <v>205</v>
      </c>
      <c r="BM142" s="25" t="s">
        <v>427</v>
      </c>
    </row>
    <row r="143" s="1" customFormat="1">
      <c r="B143" s="47"/>
      <c r="C143" s="75"/>
      <c r="D143" s="249" t="s">
        <v>207</v>
      </c>
      <c r="E143" s="75"/>
      <c r="F143" s="250" t="s">
        <v>1550</v>
      </c>
      <c r="G143" s="75"/>
      <c r="H143" s="75"/>
      <c r="I143" s="205"/>
      <c r="J143" s="75"/>
      <c r="K143" s="75"/>
      <c r="L143" s="73"/>
      <c r="M143" s="251"/>
      <c r="N143" s="48"/>
      <c r="O143" s="48"/>
      <c r="P143" s="48"/>
      <c r="Q143" s="48"/>
      <c r="R143" s="48"/>
      <c r="S143" s="48"/>
      <c r="T143" s="96"/>
      <c r="AT143" s="25" t="s">
        <v>207</v>
      </c>
      <c r="AU143" s="25" t="s">
        <v>77</v>
      </c>
    </row>
    <row r="144" s="1" customFormat="1">
      <c r="B144" s="47"/>
      <c r="C144" s="75"/>
      <c r="D144" s="249" t="s">
        <v>589</v>
      </c>
      <c r="E144" s="75"/>
      <c r="F144" s="294" t="s">
        <v>1071</v>
      </c>
      <c r="G144" s="75"/>
      <c r="H144" s="75"/>
      <c r="I144" s="205"/>
      <c r="J144" s="75"/>
      <c r="K144" s="75"/>
      <c r="L144" s="73"/>
      <c r="M144" s="251"/>
      <c r="N144" s="48"/>
      <c r="O144" s="48"/>
      <c r="P144" s="48"/>
      <c r="Q144" s="48"/>
      <c r="R144" s="48"/>
      <c r="S144" s="48"/>
      <c r="T144" s="96"/>
      <c r="AT144" s="25" t="s">
        <v>589</v>
      </c>
      <c r="AU144" s="25" t="s">
        <v>77</v>
      </c>
    </row>
    <row r="145" s="1" customFormat="1" ht="14.5" customHeight="1">
      <c r="B145" s="47"/>
      <c r="C145" s="237" t="s">
        <v>301</v>
      </c>
      <c r="D145" s="237" t="s">
        <v>200</v>
      </c>
      <c r="E145" s="238" t="s">
        <v>1564</v>
      </c>
      <c r="F145" s="239" t="s">
        <v>1552</v>
      </c>
      <c r="G145" s="240" t="s">
        <v>1028</v>
      </c>
      <c r="H145" s="241">
        <v>1</v>
      </c>
      <c r="I145" s="242"/>
      <c r="J145" s="243">
        <f>ROUND(I145*H145,2)</f>
        <v>0</v>
      </c>
      <c r="K145" s="239" t="s">
        <v>21</v>
      </c>
      <c r="L145" s="73"/>
      <c r="M145" s="244" t="s">
        <v>21</v>
      </c>
      <c r="N145" s="245" t="s">
        <v>41</v>
      </c>
      <c r="O145" s="48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AR145" s="25" t="s">
        <v>205</v>
      </c>
      <c r="AT145" s="25" t="s">
        <v>200</v>
      </c>
      <c r="AU145" s="25" t="s">
        <v>77</v>
      </c>
      <c r="AY145" s="25" t="s">
        <v>197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25" t="s">
        <v>77</v>
      </c>
      <c r="BK145" s="248">
        <f>ROUND(I145*H145,2)</f>
        <v>0</v>
      </c>
      <c r="BL145" s="25" t="s">
        <v>205</v>
      </c>
      <c r="BM145" s="25" t="s">
        <v>440</v>
      </c>
    </row>
    <row r="146" s="1" customFormat="1">
      <c r="B146" s="47"/>
      <c r="C146" s="75"/>
      <c r="D146" s="249" t="s">
        <v>207</v>
      </c>
      <c r="E146" s="75"/>
      <c r="F146" s="250" t="s">
        <v>1552</v>
      </c>
      <c r="G146" s="75"/>
      <c r="H146" s="75"/>
      <c r="I146" s="205"/>
      <c r="J146" s="75"/>
      <c r="K146" s="75"/>
      <c r="L146" s="73"/>
      <c r="M146" s="251"/>
      <c r="N146" s="48"/>
      <c r="O146" s="48"/>
      <c r="P146" s="48"/>
      <c r="Q146" s="48"/>
      <c r="R146" s="48"/>
      <c r="S146" s="48"/>
      <c r="T146" s="96"/>
      <c r="AT146" s="25" t="s">
        <v>207</v>
      </c>
      <c r="AU146" s="25" t="s">
        <v>77</v>
      </c>
    </row>
    <row r="147" s="1" customFormat="1">
      <c r="B147" s="47"/>
      <c r="C147" s="75"/>
      <c r="D147" s="249" t="s">
        <v>589</v>
      </c>
      <c r="E147" s="75"/>
      <c r="F147" s="294" t="s">
        <v>1071</v>
      </c>
      <c r="G147" s="75"/>
      <c r="H147" s="75"/>
      <c r="I147" s="205"/>
      <c r="J147" s="75"/>
      <c r="K147" s="75"/>
      <c r="L147" s="73"/>
      <c r="M147" s="251"/>
      <c r="N147" s="48"/>
      <c r="O147" s="48"/>
      <c r="P147" s="48"/>
      <c r="Q147" s="48"/>
      <c r="R147" s="48"/>
      <c r="S147" s="48"/>
      <c r="T147" s="96"/>
      <c r="AT147" s="25" t="s">
        <v>589</v>
      </c>
      <c r="AU147" s="25" t="s">
        <v>77</v>
      </c>
    </row>
    <row r="148" s="1" customFormat="1" ht="23" customHeight="1">
      <c r="B148" s="47"/>
      <c r="C148" s="237" t="s">
        <v>307</v>
      </c>
      <c r="D148" s="237" t="s">
        <v>200</v>
      </c>
      <c r="E148" s="238" t="s">
        <v>1565</v>
      </c>
      <c r="F148" s="239" t="s">
        <v>1554</v>
      </c>
      <c r="G148" s="240" t="s">
        <v>1530</v>
      </c>
      <c r="H148" s="241">
        <v>0.5</v>
      </c>
      <c r="I148" s="242"/>
      <c r="J148" s="243">
        <f>ROUND(I148*H148,2)</f>
        <v>0</v>
      </c>
      <c r="K148" s="239" t="s">
        <v>21</v>
      </c>
      <c r="L148" s="73"/>
      <c r="M148" s="244" t="s">
        <v>21</v>
      </c>
      <c r="N148" s="245" t="s">
        <v>41</v>
      </c>
      <c r="O148" s="48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AR148" s="25" t="s">
        <v>205</v>
      </c>
      <c r="AT148" s="25" t="s">
        <v>200</v>
      </c>
      <c r="AU148" s="25" t="s">
        <v>77</v>
      </c>
      <c r="AY148" s="25" t="s">
        <v>197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25" t="s">
        <v>77</v>
      </c>
      <c r="BK148" s="248">
        <f>ROUND(I148*H148,2)</f>
        <v>0</v>
      </c>
      <c r="BL148" s="25" t="s">
        <v>205</v>
      </c>
      <c r="BM148" s="25" t="s">
        <v>449</v>
      </c>
    </row>
    <row r="149" s="1" customFormat="1">
      <c r="B149" s="47"/>
      <c r="C149" s="75"/>
      <c r="D149" s="249" t="s">
        <v>207</v>
      </c>
      <c r="E149" s="75"/>
      <c r="F149" s="250" t="s">
        <v>1554</v>
      </c>
      <c r="G149" s="75"/>
      <c r="H149" s="75"/>
      <c r="I149" s="205"/>
      <c r="J149" s="75"/>
      <c r="K149" s="75"/>
      <c r="L149" s="73"/>
      <c r="M149" s="251"/>
      <c r="N149" s="48"/>
      <c r="O149" s="48"/>
      <c r="P149" s="48"/>
      <c r="Q149" s="48"/>
      <c r="R149" s="48"/>
      <c r="S149" s="48"/>
      <c r="T149" s="96"/>
      <c r="AT149" s="25" t="s">
        <v>207</v>
      </c>
      <c r="AU149" s="25" t="s">
        <v>77</v>
      </c>
    </row>
    <row r="150" s="1" customFormat="1">
      <c r="B150" s="47"/>
      <c r="C150" s="75"/>
      <c r="D150" s="249" t="s">
        <v>589</v>
      </c>
      <c r="E150" s="75"/>
      <c r="F150" s="294" t="s">
        <v>1074</v>
      </c>
      <c r="G150" s="75"/>
      <c r="H150" s="75"/>
      <c r="I150" s="205"/>
      <c r="J150" s="75"/>
      <c r="K150" s="75"/>
      <c r="L150" s="73"/>
      <c r="M150" s="251"/>
      <c r="N150" s="48"/>
      <c r="O150" s="48"/>
      <c r="P150" s="48"/>
      <c r="Q150" s="48"/>
      <c r="R150" s="48"/>
      <c r="S150" s="48"/>
      <c r="T150" s="96"/>
      <c r="AT150" s="25" t="s">
        <v>589</v>
      </c>
      <c r="AU150" s="25" t="s">
        <v>77</v>
      </c>
    </row>
    <row r="151" s="1" customFormat="1" ht="23" customHeight="1">
      <c r="B151" s="47"/>
      <c r="C151" s="237" t="s">
        <v>312</v>
      </c>
      <c r="D151" s="237" t="s">
        <v>200</v>
      </c>
      <c r="E151" s="238" t="s">
        <v>1566</v>
      </c>
      <c r="F151" s="239" t="s">
        <v>1556</v>
      </c>
      <c r="G151" s="240" t="s">
        <v>223</v>
      </c>
      <c r="H151" s="241">
        <v>1.5</v>
      </c>
      <c r="I151" s="242"/>
      <c r="J151" s="243">
        <f>ROUND(I151*H151,2)</f>
        <v>0</v>
      </c>
      <c r="K151" s="239" t="s">
        <v>21</v>
      </c>
      <c r="L151" s="73"/>
      <c r="M151" s="244" t="s">
        <v>21</v>
      </c>
      <c r="N151" s="245" t="s">
        <v>41</v>
      </c>
      <c r="O151" s="48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AR151" s="25" t="s">
        <v>205</v>
      </c>
      <c r="AT151" s="25" t="s">
        <v>200</v>
      </c>
      <c r="AU151" s="25" t="s">
        <v>77</v>
      </c>
      <c r="AY151" s="25" t="s">
        <v>197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25" t="s">
        <v>77</v>
      </c>
      <c r="BK151" s="248">
        <f>ROUND(I151*H151,2)</f>
        <v>0</v>
      </c>
      <c r="BL151" s="25" t="s">
        <v>205</v>
      </c>
      <c r="BM151" s="25" t="s">
        <v>459</v>
      </c>
    </row>
    <row r="152" s="1" customFormat="1">
      <c r="B152" s="47"/>
      <c r="C152" s="75"/>
      <c r="D152" s="249" t="s">
        <v>207</v>
      </c>
      <c r="E152" s="75"/>
      <c r="F152" s="250" t="s">
        <v>1556</v>
      </c>
      <c r="G152" s="75"/>
      <c r="H152" s="75"/>
      <c r="I152" s="205"/>
      <c r="J152" s="75"/>
      <c r="K152" s="75"/>
      <c r="L152" s="73"/>
      <c r="M152" s="251"/>
      <c r="N152" s="48"/>
      <c r="O152" s="48"/>
      <c r="P152" s="48"/>
      <c r="Q152" s="48"/>
      <c r="R152" s="48"/>
      <c r="S152" s="48"/>
      <c r="T152" s="96"/>
      <c r="AT152" s="25" t="s">
        <v>207</v>
      </c>
      <c r="AU152" s="25" t="s">
        <v>77</v>
      </c>
    </row>
    <row r="153" s="1" customFormat="1">
      <c r="B153" s="47"/>
      <c r="C153" s="75"/>
      <c r="D153" s="249" t="s">
        <v>589</v>
      </c>
      <c r="E153" s="75"/>
      <c r="F153" s="294" t="s">
        <v>1567</v>
      </c>
      <c r="G153" s="75"/>
      <c r="H153" s="75"/>
      <c r="I153" s="205"/>
      <c r="J153" s="75"/>
      <c r="K153" s="75"/>
      <c r="L153" s="73"/>
      <c r="M153" s="251"/>
      <c r="N153" s="48"/>
      <c r="O153" s="48"/>
      <c r="P153" s="48"/>
      <c r="Q153" s="48"/>
      <c r="R153" s="48"/>
      <c r="S153" s="48"/>
      <c r="T153" s="96"/>
      <c r="AT153" s="25" t="s">
        <v>589</v>
      </c>
      <c r="AU153" s="25" t="s">
        <v>77</v>
      </c>
    </row>
    <row r="154" s="1" customFormat="1" ht="23" customHeight="1">
      <c r="B154" s="47"/>
      <c r="C154" s="237" t="s">
        <v>9</v>
      </c>
      <c r="D154" s="237" t="s">
        <v>200</v>
      </c>
      <c r="E154" s="238" t="s">
        <v>1568</v>
      </c>
      <c r="F154" s="239" t="s">
        <v>1569</v>
      </c>
      <c r="G154" s="240" t="s">
        <v>213</v>
      </c>
      <c r="H154" s="241">
        <v>1.5</v>
      </c>
      <c r="I154" s="242"/>
      <c r="J154" s="243">
        <f>ROUND(I154*H154,2)</f>
        <v>0</v>
      </c>
      <c r="K154" s="239" t="s">
        <v>21</v>
      </c>
      <c r="L154" s="73"/>
      <c r="M154" s="244" t="s">
        <v>21</v>
      </c>
      <c r="N154" s="245" t="s">
        <v>41</v>
      </c>
      <c r="O154" s="48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AR154" s="25" t="s">
        <v>205</v>
      </c>
      <c r="AT154" s="25" t="s">
        <v>200</v>
      </c>
      <c r="AU154" s="25" t="s">
        <v>77</v>
      </c>
      <c r="AY154" s="25" t="s">
        <v>197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25" t="s">
        <v>77</v>
      </c>
      <c r="BK154" s="248">
        <f>ROUND(I154*H154,2)</f>
        <v>0</v>
      </c>
      <c r="BL154" s="25" t="s">
        <v>205</v>
      </c>
      <c r="BM154" s="25" t="s">
        <v>467</v>
      </c>
    </row>
    <row r="155" s="1" customFormat="1">
      <c r="B155" s="47"/>
      <c r="C155" s="75"/>
      <c r="D155" s="249" t="s">
        <v>207</v>
      </c>
      <c r="E155" s="75"/>
      <c r="F155" s="250" t="s">
        <v>1569</v>
      </c>
      <c r="G155" s="75"/>
      <c r="H155" s="75"/>
      <c r="I155" s="205"/>
      <c r="J155" s="75"/>
      <c r="K155" s="75"/>
      <c r="L155" s="73"/>
      <c r="M155" s="251"/>
      <c r="N155" s="48"/>
      <c r="O155" s="48"/>
      <c r="P155" s="48"/>
      <c r="Q155" s="48"/>
      <c r="R155" s="48"/>
      <c r="S155" s="48"/>
      <c r="T155" s="96"/>
      <c r="AT155" s="25" t="s">
        <v>207</v>
      </c>
      <c r="AU155" s="25" t="s">
        <v>77</v>
      </c>
    </row>
    <row r="156" s="1" customFormat="1">
      <c r="B156" s="47"/>
      <c r="C156" s="75"/>
      <c r="D156" s="249" t="s">
        <v>589</v>
      </c>
      <c r="E156" s="75"/>
      <c r="F156" s="294" t="s">
        <v>1560</v>
      </c>
      <c r="G156" s="75"/>
      <c r="H156" s="75"/>
      <c r="I156" s="205"/>
      <c r="J156" s="75"/>
      <c r="K156" s="75"/>
      <c r="L156" s="73"/>
      <c r="M156" s="251"/>
      <c r="N156" s="48"/>
      <c r="O156" s="48"/>
      <c r="P156" s="48"/>
      <c r="Q156" s="48"/>
      <c r="R156" s="48"/>
      <c r="S156" s="48"/>
      <c r="T156" s="96"/>
      <c r="AT156" s="25" t="s">
        <v>589</v>
      </c>
      <c r="AU156" s="25" t="s">
        <v>77</v>
      </c>
    </row>
    <row r="157" s="11" customFormat="1" ht="37.44" customHeight="1">
      <c r="B157" s="221"/>
      <c r="C157" s="222"/>
      <c r="D157" s="223" t="s">
        <v>69</v>
      </c>
      <c r="E157" s="224" t="s">
        <v>1078</v>
      </c>
      <c r="F157" s="224" t="s">
        <v>1079</v>
      </c>
      <c r="G157" s="222"/>
      <c r="H157" s="222"/>
      <c r="I157" s="225"/>
      <c r="J157" s="226">
        <f>BK157</f>
        <v>0</v>
      </c>
      <c r="K157" s="222"/>
      <c r="L157" s="227"/>
      <c r="M157" s="228"/>
      <c r="N157" s="229"/>
      <c r="O157" s="229"/>
      <c r="P157" s="230">
        <f>SUM(P158:P173)</f>
        <v>0</v>
      </c>
      <c r="Q157" s="229"/>
      <c r="R157" s="230">
        <f>SUM(R158:R173)</f>
        <v>0</v>
      </c>
      <c r="S157" s="229"/>
      <c r="T157" s="231">
        <f>SUM(T158:T173)</f>
        <v>0</v>
      </c>
      <c r="AR157" s="232" t="s">
        <v>205</v>
      </c>
      <c r="AT157" s="233" t="s">
        <v>69</v>
      </c>
      <c r="AU157" s="233" t="s">
        <v>70</v>
      </c>
      <c r="AY157" s="232" t="s">
        <v>197</v>
      </c>
      <c r="BK157" s="234">
        <f>SUM(BK158:BK173)</f>
        <v>0</v>
      </c>
    </row>
    <row r="158" s="1" customFormat="1" ht="14.5" customHeight="1">
      <c r="B158" s="47"/>
      <c r="C158" s="237" t="s">
        <v>321</v>
      </c>
      <c r="D158" s="237" t="s">
        <v>200</v>
      </c>
      <c r="E158" s="238" t="s">
        <v>1080</v>
      </c>
      <c r="F158" s="239" t="s">
        <v>1081</v>
      </c>
      <c r="G158" s="240" t="s">
        <v>1028</v>
      </c>
      <c r="H158" s="241">
        <v>1</v>
      </c>
      <c r="I158" s="242"/>
      <c r="J158" s="243">
        <f>ROUND(I158*H158,2)</f>
        <v>0</v>
      </c>
      <c r="K158" s="239" t="s">
        <v>21</v>
      </c>
      <c r="L158" s="73"/>
      <c r="M158" s="244" t="s">
        <v>21</v>
      </c>
      <c r="N158" s="245" t="s">
        <v>41</v>
      </c>
      <c r="O158" s="48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AR158" s="25" t="s">
        <v>1020</v>
      </c>
      <c r="AT158" s="25" t="s">
        <v>200</v>
      </c>
      <c r="AU158" s="25" t="s">
        <v>77</v>
      </c>
      <c r="AY158" s="25" t="s">
        <v>197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25" t="s">
        <v>77</v>
      </c>
      <c r="BK158" s="248">
        <f>ROUND(I158*H158,2)</f>
        <v>0</v>
      </c>
      <c r="BL158" s="25" t="s">
        <v>1020</v>
      </c>
      <c r="BM158" s="25" t="s">
        <v>1570</v>
      </c>
    </row>
    <row r="159" s="1" customFormat="1">
      <c r="B159" s="47"/>
      <c r="C159" s="75"/>
      <c r="D159" s="249" t="s">
        <v>207</v>
      </c>
      <c r="E159" s="75"/>
      <c r="F159" s="250" t="s">
        <v>1081</v>
      </c>
      <c r="G159" s="75"/>
      <c r="H159" s="75"/>
      <c r="I159" s="205"/>
      <c r="J159" s="75"/>
      <c r="K159" s="75"/>
      <c r="L159" s="73"/>
      <c r="M159" s="251"/>
      <c r="N159" s="48"/>
      <c r="O159" s="48"/>
      <c r="P159" s="48"/>
      <c r="Q159" s="48"/>
      <c r="R159" s="48"/>
      <c r="S159" s="48"/>
      <c r="T159" s="96"/>
      <c r="AT159" s="25" t="s">
        <v>207</v>
      </c>
      <c r="AU159" s="25" t="s">
        <v>77</v>
      </c>
    </row>
    <row r="160" s="1" customFormat="1" ht="14.5" customHeight="1">
      <c r="B160" s="47"/>
      <c r="C160" s="237" t="s">
        <v>325</v>
      </c>
      <c r="D160" s="237" t="s">
        <v>200</v>
      </c>
      <c r="E160" s="238" t="s">
        <v>1571</v>
      </c>
      <c r="F160" s="239" t="s">
        <v>1572</v>
      </c>
      <c r="G160" s="240" t="s">
        <v>1028</v>
      </c>
      <c r="H160" s="241">
        <v>1</v>
      </c>
      <c r="I160" s="242"/>
      <c r="J160" s="243">
        <f>ROUND(I160*H160,2)</f>
        <v>0</v>
      </c>
      <c r="K160" s="239" t="s">
        <v>21</v>
      </c>
      <c r="L160" s="73"/>
      <c r="M160" s="244" t="s">
        <v>21</v>
      </c>
      <c r="N160" s="245" t="s">
        <v>41</v>
      </c>
      <c r="O160" s="48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AR160" s="25" t="s">
        <v>1020</v>
      </c>
      <c r="AT160" s="25" t="s">
        <v>200</v>
      </c>
      <c r="AU160" s="25" t="s">
        <v>77</v>
      </c>
      <c r="AY160" s="25" t="s">
        <v>197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25" t="s">
        <v>77</v>
      </c>
      <c r="BK160" s="248">
        <f>ROUND(I160*H160,2)</f>
        <v>0</v>
      </c>
      <c r="BL160" s="25" t="s">
        <v>1020</v>
      </c>
      <c r="BM160" s="25" t="s">
        <v>1573</v>
      </c>
    </row>
    <row r="161" s="1" customFormat="1">
      <c r="B161" s="47"/>
      <c r="C161" s="75"/>
      <c r="D161" s="249" t="s">
        <v>207</v>
      </c>
      <c r="E161" s="75"/>
      <c r="F161" s="250" t="s">
        <v>1572</v>
      </c>
      <c r="G161" s="75"/>
      <c r="H161" s="75"/>
      <c r="I161" s="205"/>
      <c r="J161" s="75"/>
      <c r="K161" s="75"/>
      <c r="L161" s="73"/>
      <c r="M161" s="251"/>
      <c r="N161" s="48"/>
      <c r="O161" s="48"/>
      <c r="P161" s="48"/>
      <c r="Q161" s="48"/>
      <c r="R161" s="48"/>
      <c r="S161" s="48"/>
      <c r="T161" s="96"/>
      <c r="AT161" s="25" t="s">
        <v>207</v>
      </c>
      <c r="AU161" s="25" t="s">
        <v>77</v>
      </c>
    </row>
    <row r="162" s="1" customFormat="1" ht="14.5" customHeight="1">
      <c r="B162" s="47"/>
      <c r="C162" s="237" t="s">
        <v>331</v>
      </c>
      <c r="D162" s="237" t="s">
        <v>200</v>
      </c>
      <c r="E162" s="238" t="s">
        <v>1083</v>
      </c>
      <c r="F162" s="239" t="s">
        <v>1084</v>
      </c>
      <c r="G162" s="240" t="s">
        <v>1028</v>
      </c>
      <c r="H162" s="241">
        <v>1</v>
      </c>
      <c r="I162" s="242"/>
      <c r="J162" s="243">
        <f>ROUND(I162*H162,2)</f>
        <v>0</v>
      </c>
      <c r="K162" s="239" t="s">
        <v>21</v>
      </c>
      <c r="L162" s="73"/>
      <c r="M162" s="244" t="s">
        <v>21</v>
      </c>
      <c r="N162" s="245" t="s">
        <v>41</v>
      </c>
      <c r="O162" s="48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AR162" s="25" t="s">
        <v>1020</v>
      </c>
      <c r="AT162" s="25" t="s">
        <v>200</v>
      </c>
      <c r="AU162" s="25" t="s">
        <v>77</v>
      </c>
      <c r="AY162" s="25" t="s">
        <v>197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25" t="s">
        <v>77</v>
      </c>
      <c r="BK162" s="248">
        <f>ROUND(I162*H162,2)</f>
        <v>0</v>
      </c>
      <c r="BL162" s="25" t="s">
        <v>1020</v>
      </c>
      <c r="BM162" s="25" t="s">
        <v>1574</v>
      </c>
    </row>
    <row r="163" s="1" customFormat="1">
      <c r="B163" s="47"/>
      <c r="C163" s="75"/>
      <c r="D163" s="249" t="s">
        <v>207</v>
      </c>
      <c r="E163" s="75"/>
      <c r="F163" s="250" t="s">
        <v>1084</v>
      </c>
      <c r="G163" s="75"/>
      <c r="H163" s="75"/>
      <c r="I163" s="205"/>
      <c r="J163" s="75"/>
      <c r="K163" s="75"/>
      <c r="L163" s="73"/>
      <c r="M163" s="251"/>
      <c r="N163" s="48"/>
      <c r="O163" s="48"/>
      <c r="P163" s="48"/>
      <c r="Q163" s="48"/>
      <c r="R163" s="48"/>
      <c r="S163" s="48"/>
      <c r="T163" s="96"/>
      <c r="AT163" s="25" t="s">
        <v>207</v>
      </c>
      <c r="AU163" s="25" t="s">
        <v>77</v>
      </c>
    </row>
    <row r="164" s="1" customFormat="1" ht="14.5" customHeight="1">
      <c r="B164" s="47"/>
      <c r="C164" s="237" t="s">
        <v>336</v>
      </c>
      <c r="D164" s="237" t="s">
        <v>200</v>
      </c>
      <c r="E164" s="238" t="s">
        <v>1086</v>
      </c>
      <c r="F164" s="239" t="s">
        <v>1087</v>
      </c>
      <c r="G164" s="240" t="s">
        <v>1028</v>
      </c>
      <c r="H164" s="241">
        <v>1</v>
      </c>
      <c r="I164" s="242"/>
      <c r="J164" s="243">
        <f>ROUND(I164*H164,2)</f>
        <v>0</v>
      </c>
      <c r="K164" s="239" t="s">
        <v>21</v>
      </c>
      <c r="L164" s="73"/>
      <c r="M164" s="244" t="s">
        <v>21</v>
      </c>
      <c r="N164" s="245" t="s">
        <v>41</v>
      </c>
      <c r="O164" s="48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AR164" s="25" t="s">
        <v>1020</v>
      </c>
      <c r="AT164" s="25" t="s">
        <v>200</v>
      </c>
      <c r="AU164" s="25" t="s">
        <v>77</v>
      </c>
      <c r="AY164" s="25" t="s">
        <v>197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25" t="s">
        <v>77</v>
      </c>
      <c r="BK164" s="248">
        <f>ROUND(I164*H164,2)</f>
        <v>0</v>
      </c>
      <c r="BL164" s="25" t="s">
        <v>1020</v>
      </c>
      <c r="BM164" s="25" t="s">
        <v>1575</v>
      </c>
    </row>
    <row r="165" s="1" customFormat="1">
      <c r="B165" s="47"/>
      <c r="C165" s="75"/>
      <c r="D165" s="249" t="s">
        <v>207</v>
      </c>
      <c r="E165" s="75"/>
      <c r="F165" s="250" t="s">
        <v>1087</v>
      </c>
      <c r="G165" s="75"/>
      <c r="H165" s="75"/>
      <c r="I165" s="205"/>
      <c r="J165" s="75"/>
      <c r="K165" s="75"/>
      <c r="L165" s="73"/>
      <c r="M165" s="251"/>
      <c r="N165" s="48"/>
      <c r="O165" s="48"/>
      <c r="P165" s="48"/>
      <c r="Q165" s="48"/>
      <c r="R165" s="48"/>
      <c r="S165" s="48"/>
      <c r="T165" s="96"/>
      <c r="AT165" s="25" t="s">
        <v>207</v>
      </c>
      <c r="AU165" s="25" t="s">
        <v>77</v>
      </c>
    </row>
    <row r="166" s="1" customFormat="1" ht="14.5" customHeight="1">
      <c r="B166" s="47"/>
      <c r="C166" s="237" t="s">
        <v>143</v>
      </c>
      <c r="D166" s="237" t="s">
        <v>200</v>
      </c>
      <c r="E166" s="238" t="s">
        <v>1089</v>
      </c>
      <c r="F166" s="239" t="s">
        <v>1090</v>
      </c>
      <c r="G166" s="240" t="s">
        <v>1028</v>
      </c>
      <c r="H166" s="241">
        <v>1</v>
      </c>
      <c r="I166" s="242"/>
      <c r="J166" s="243">
        <f>ROUND(I166*H166,2)</f>
        <v>0</v>
      </c>
      <c r="K166" s="239" t="s">
        <v>21</v>
      </c>
      <c r="L166" s="73"/>
      <c r="M166" s="244" t="s">
        <v>21</v>
      </c>
      <c r="N166" s="245" t="s">
        <v>41</v>
      </c>
      <c r="O166" s="48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AR166" s="25" t="s">
        <v>1020</v>
      </c>
      <c r="AT166" s="25" t="s">
        <v>200</v>
      </c>
      <c r="AU166" s="25" t="s">
        <v>77</v>
      </c>
      <c r="AY166" s="25" t="s">
        <v>197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25" t="s">
        <v>77</v>
      </c>
      <c r="BK166" s="248">
        <f>ROUND(I166*H166,2)</f>
        <v>0</v>
      </c>
      <c r="BL166" s="25" t="s">
        <v>1020</v>
      </c>
      <c r="BM166" s="25" t="s">
        <v>1576</v>
      </c>
    </row>
    <row r="167" s="1" customFormat="1">
      <c r="B167" s="47"/>
      <c r="C167" s="75"/>
      <c r="D167" s="249" t="s">
        <v>207</v>
      </c>
      <c r="E167" s="75"/>
      <c r="F167" s="250" t="s">
        <v>1090</v>
      </c>
      <c r="G167" s="75"/>
      <c r="H167" s="75"/>
      <c r="I167" s="205"/>
      <c r="J167" s="75"/>
      <c r="K167" s="75"/>
      <c r="L167" s="73"/>
      <c r="M167" s="251"/>
      <c r="N167" s="48"/>
      <c r="O167" s="48"/>
      <c r="P167" s="48"/>
      <c r="Q167" s="48"/>
      <c r="R167" s="48"/>
      <c r="S167" s="48"/>
      <c r="T167" s="96"/>
      <c r="AT167" s="25" t="s">
        <v>207</v>
      </c>
      <c r="AU167" s="25" t="s">
        <v>77</v>
      </c>
    </row>
    <row r="168" s="1" customFormat="1" ht="14.5" customHeight="1">
      <c r="B168" s="47"/>
      <c r="C168" s="237" t="s">
        <v>347</v>
      </c>
      <c r="D168" s="237" t="s">
        <v>200</v>
      </c>
      <c r="E168" s="238" t="s">
        <v>1092</v>
      </c>
      <c r="F168" s="239" t="s">
        <v>1577</v>
      </c>
      <c r="G168" s="240" t="s">
        <v>1028</v>
      </c>
      <c r="H168" s="241">
        <v>1</v>
      </c>
      <c r="I168" s="242"/>
      <c r="J168" s="243">
        <f>ROUND(I168*H168,2)</f>
        <v>0</v>
      </c>
      <c r="K168" s="239" t="s">
        <v>21</v>
      </c>
      <c r="L168" s="73"/>
      <c r="M168" s="244" t="s">
        <v>21</v>
      </c>
      <c r="N168" s="245" t="s">
        <v>41</v>
      </c>
      <c r="O168" s="48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AR168" s="25" t="s">
        <v>1020</v>
      </c>
      <c r="AT168" s="25" t="s">
        <v>200</v>
      </c>
      <c r="AU168" s="25" t="s">
        <v>77</v>
      </c>
      <c r="AY168" s="25" t="s">
        <v>197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25" t="s">
        <v>77</v>
      </c>
      <c r="BK168" s="248">
        <f>ROUND(I168*H168,2)</f>
        <v>0</v>
      </c>
      <c r="BL168" s="25" t="s">
        <v>1020</v>
      </c>
      <c r="BM168" s="25" t="s">
        <v>1578</v>
      </c>
    </row>
    <row r="169" s="1" customFormat="1">
      <c r="B169" s="47"/>
      <c r="C169" s="75"/>
      <c r="D169" s="249" t="s">
        <v>207</v>
      </c>
      <c r="E169" s="75"/>
      <c r="F169" s="250" t="s">
        <v>1577</v>
      </c>
      <c r="G169" s="75"/>
      <c r="H169" s="75"/>
      <c r="I169" s="205"/>
      <c r="J169" s="75"/>
      <c r="K169" s="75"/>
      <c r="L169" s="73"/>
      <c r="M169" s="251"/>
      <c r="N169" s="48"/>
      <c r="O169" s="48"/>
      <c r="P169" s="48"/>
      <c r="Q169" s="48"/>
      <c r="R169" s="48"/>
      <c r="S169" s="48"/>
      <c r="T169" s="96"/>
      <c r="AT169" s="25" t="s">
        <v>207</v>
      </c>
      <c r="AU169" s="25" t="s">
        <v>77</v>
      </c>
    </row>
    <row r="170" s="1" customFormat="1" ht="14.5" customHeight="1">
      <c r="B170" s="47"/>
      <c r="C170" s="237" t="s">
        <v>353</v>
      </c>
      <c r="D170" s="237" t="s">
        <v>200</v>
      </c>
      <c r="E170" s="238" t="s">
        <v>1095</v>
      </c>
      <c r="F170" s="239" t="s">
        <v>1096</v>
      </c>
      <c r="G170" s="240" t="s">
        <v>1028</v>
      </c>
      <c r="H170" s="241">
        <v>1</v>
      </c>
      <c r="I170" s="242"/>
      <c r="J170" s="243">
        <f>ROUND(I170*H170,2)</f>
        <v>0</v>
      </c>
      <c r="K170" s="239" t="s">
        <v>21</v>
      </c>
      <c r="L170" s="73"/>
      <c r="M170" s="244" t="s">
        <v>21</v>
      </c>
      <c r="N170" s="245" t="s">
        <v>41</v>
      </c>
      <c r="O170" s="48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AR170" s="25" t="s">
        <v>1020</v>
      </c>
      <c r="AT170" s="25" t="s">
        <v>200</v>
      </c>
      <c r="AU170" s="25" t="s">
        <v>77</v>
      </c>
      <c r="AY170" s="25" t="s">
        <v>197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25" t="s">
        <v>77</v>
      </c>
      <c r="BK170" s="248">
        <f>ROUND(I170*H170,2)</f>
        <v>0</v>
      </c>
      <c r="BL170" s="25" t="s">
        <v>1020</v>
      </c>
      <c r="BM170" s="25" t="s">
        <v>1579</v>
      </c>
    </row>
    <row r="171" s="1" customFormat="1">
      <c r="B171" s="47"/>
      <c r="C171" s="75"/>
      <c r="D171" s="249" t="s">
        <v>207</v>
      </c>
      <c r="E171" s="75"/>
      <c r="F171" s="250" t="s">
        <v>1096</v>
      </c>
      <c r="G171" s="75"/>
      <c r="H171" s="75"/>
      <c r="I171" s="205"/>
      <c r="J171" s="75"/>
      <c r="K171" s="75"/>
      <c r="L171" s="73"/>
      <c r="M171" s="251"/>
      <c r="N171" s="48"/>
      <c r="O171" s="48"/>
      <c r="P171" s="48"/>
      <c r="Q171" s="48"/>
      <c r="R171" s="48"/>
      <c r="S171" s="48"/>
      <c r="T171" s="96"/>
      <c r="AT171" s="25" t="s">
        <v>207</v>
      </c>
      <c r="AU171" s="25" t="s">
        <v>77</v>
      </c>
    </row>
    <row r="172" s="1" customFormat="1" ht="14.5" customHeight="1">
      <c r="B172" s="47"/>
      <c r="C172" s="237" t="s">
        <v>358</v>
      </c>
      <c r="D172" s="237" t="s">
        <v>200</v>
      </c>
      <c r="E172" s="238" t="s">
        <v>1098</v>
      </c>
      <c r="F172" s="239" t="s">
        <v>1099</v>
      </c>
      <c r="G172" s="240" t="s">
        <v>1028</v>
      </c>
      <c r="H172" s="241">
        <v>1</v>
      </c>
      <c r="I172" s="242"/>
      <c r="J172" s="243">
        <f>ROUND(I172*H172,2)</f>
        <v>0</v>
      </c>
      <c r="K172" s="239" t="s">
        <v>21</v>
      </c>
      <c r="L172" s="73"/>
      <c r="M172" s="244" t="s">
        <v>21</v>
      </c>
      <c r="N172" s="245" t="s">
        <v>41</v>
      </c>
      <c r="O172" s="48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AR172" s="25" t="s">
        <v>1020</v>
      </c>
      <c r="AT172" s="25" t="s">
        <v>200</v>
      </c>
      <c r="AU172" s="25" t="s">
        <v>77</v>
      </c>
      <c r="AY172" s="25" t="s">
        <v>197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25" t="s">
        <v>77</v>
      </c>
      <c r="BK172" s="248">
        <f>ROUND(I172*H172,2)</f>
        <v>0</v>
      </c>
      <c r="BL172" s="25" t="s">
        <v>1020</v>
      </c>
      <c r="BM172" s="25" t="s">
        <v>1580</v>
      </c>
    </row>
    <row r="173" s="1" customFormat="1">
      <c r="B173" s="47"/>
      <c r="C173" s="75"/>
      <c r="D173" s="249" t="s">
        <v>207</v>
      </c>
      <c r="E173" s="75"/>
      <c r="F173" s="250" t="s">
        <v>1099</v>
      </c>
      <c r="G173" s="75"/>
      <c r="H173" s="75"/>
      <c r="I173" s="205"/>
      <c r="J173" s="75"/>
      <c r="K173" s="75"/>
      <c r="L173" s="73"/>
      <c r="M173" s="299"/>
      <c r="N173" s="300"/>
      <c r="O173" s="300"/>
      <c r="P173" s="300"/>
      <c r="Q173" s="300"/>
      <c r="R173" s="300"/>
      <c r="S173" s="300"/>
      <c r="T173" s="301"/>
      <c r="AT173" s="25" t="s">
        <v>207</v>
      </c>
      <c r="AU173" s="25" t="s">
        <v>77</v>
      </c>
    </row>
    <row r="174" s="1" customFormat="1" ht="6.96" customHeight="1">
      <c r="B174" s="68"/>
      <c r="C174" s="69"/>
      <c r="D174" s="69"/>
      <c r="E174" s="69"/>
      <c r="F174" s="69"/>
      <c r="G174" s="69"/>
      <c r="H174" s="69"/>
      <c r="I174" s="180"/>
      <c r="J174" s="69"/>
      <c r="K174" s="69"/>
      <c r="L174" s="73"/>
    </row>
  </sheetData>
  <sheetProtection sheet="1" autoFilter="0" formatColumns="0" formatRows="0" objects="1" scenarios="1" spinCount="100000" saltValue="9dUo3znYEQIRS1SYTYoNOstG09rZx/G6IQG+4eQtpZJ+51x6O7FjV/hSKrk5RpcaJha3JQY6CjSjdTx66M145w==" hashValue="uIPV5lXYm5rj0UQxa0wyqTZv1GSZV7JFyIOoxMzzzovuKEHBvl+ZGlMwUZ9i6UEVRnYUtXoy1DJX5y7zWPAxcw==" algorithmName="SHA-512" password="CC35"/>
  <autoFilter ref="C87:K17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6:H76"/>
    <mergeCell ref="E78:H78"/>
    <mergeCell ref="E80:H80"/>
    <mergeCell ref="G1:H1"/>
    <mergeCell ref="L2:V2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116</v>
      </c>
      <c r="AZ2" s="154" t="s">
        <v>138</v>
      </c>
      <c r="BA2" s="154" t="s">
        <v>21</v>
      </c>
      <c r="BB2" s="154" t="s">
        <v>21</v>
      </c>
      <c r="BC2" s="154" t="s">
        <v>1581</v>
      </c>
      <c r="BD2" s="154" t="s">
        <v>79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  <c r="AZ3" s="154" t="s">
        <v>150</v>
      </c>
      <c r="BA3" s="154" t="s">
        <v>21</v>
      </c>
      <c r="BB3" s="154" t="s">
        <v>21</v>
      </c>
      <c r="BC3" s="154" t="s">
        <v>1582</v>
      </c>
      <c r="BD3" s="154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  <c r="AZ4" s="154" t="s">
        <v>156</v>
      </c>
      <c r="BA4" s="154" t="s">
        <v>21</v>
      </c>
      <c r="BB4" s="154" t="s">
        <v>21</v>
      </c>
      <c r="BC4" s="154" t="s">
        <v>1583</v>
      </c>
      <c r="BD4" s="154" t="s">
        <v>79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  <c r="AZ5" s="154" t="s">
        <v>1584</v>
      </c>
      <c r="BA5" s="154" t="s">
        <v>21</v>
      </c>
      <c r="BB5" s="154" t="s">
        <v>21</v>
      </c>
      <c r="BC5" s="154" t="s">
        <v>1585</v>
      </c>
      <c r="BD5" s="154" t="s">
        <v>79</v>
      </c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  <c r="AZ6" s="154" t="s">
        <v>1586</v>
      </c>
      <c r="BA6" s="154" t="s">
        <v>21</v>
      </c>
      <c r="BB6" s="154" t="s">
        <v>21</v>
      </c>
      <c r="BC6" s="154" t="s">
        <v>1587</v>
      </c>
      <c r="BD6" s="154" t="s">
        <v>79</v>
      </c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  <c r="AZ7" s="154" t="s">
        <v>1588</v>
      </c>
      <c r="BA7" s="154" t="s">
        <v>21</v>
      </c>
      <c r="BB7" s="154" t="s">
        <v>21</v>
      </c>
      <c r="BC7" s="154" t="s">
        <v>1589</v>
      </c>
      <c r="BD7" s="154" t="s">
        <v>79</v>
      </c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  <c r="AZ8" s="154" t="s">
        <v>1590</v>
      </c>
      <c r="BA8" s="154" t="s">
        <v>21</v>
      </c>
      <c r="BB8" s="154" t="s">
        <v>21</v>
      </c>
      <c r="BC8" s="154" t="s">
        <v>79</v>
      </c>
      <c r="BD8" s="154" t="s">
        <v>79</v>
      </c>
    </row>
    <row r="9" s="1" customFormat="1" ht="14.5" customHeight="1">
      <c r="B9" s="47"/>
      <c r="C9" s="48"/>
      <c r="D9" s="48"/>
      <c r="E9" s="157" t="s">
        <v>1591</v>
      </c>
      <c r="F9" s="48"/>
      <c r="G9" s="48"/>
      <c r="H9" s="48"/>
      <c r="I9" s="158"/>
      <c r="J9" s="48"/>
      <c r="K9" s="52"/>
      <c r="AZ9" s="154" t="s">
        <v>1592</v>
      </c>
      <c r="BA9" s="154" t="s">
        <v>21</v>
      </c>
      <c r="BB9" s="154" t="s">
        <v>21</v>
      </c>
      <c r="BC9" s="154" t="s">
        <v>1582</v>
      </c>
      <c r="BD9" s="154" t="s">
        <v>79</v>
      </c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  <c r="AZ10" s="154" t="s">
        <v>1593</v>
      </c>
      <c r="BA10" s="154" t="s">
        <v>21</v>
      </c>
      <c r="BB10" s="154" t="s">
        <v>21</v>
      </c>
      <c r="BC10" s="154" t="s">
        <v>1594</v>
      </c>
      <c r="BD10" s="154" t="s">
        <v>79</v>
      </c>
    </row>
    <row r="11" s="1" customFormat="1" ht="36.96" customHeight="1">
      <c r="B11" s="47"/>
      <c r="C11" s="48"/>
      <c r="D11" s="48"/>
      <c r="E11" s="159" t="s">
        <v>1595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ROUND(J97,2)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ROUND(SUM(BE97:BE347), 2)</f>
        <v>0</v>
      </c>
      <c r="G32" s="48"/>
      <c r="H32" s="48"/>
      <c r="I32" s="172">
        <v>0.20999999999999999</v>
      </c>
      <c r="J32" s="171">
        <f>ROUND(ROUND((SUM(BE97:BE347)),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ROUND(SUM(BF97:BF347), 2)</f>
        <v>0</v>
      </c>
      <c r="G33" s="48"/>
      <c r="H33" s="48"/>
      <c r="I33" s="172">
        <v>0.14999999999999999</v>
      </c>
      <c r="J33" s="171">
        <f>ROUND(ROUND((SUM(BF97:BF347)),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ROUND(SUM(BG97:BG347),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ROUND(SUM(BH97:BH347),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ROUND(SUM(BI97:BI347),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1591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stav_d3 - D3 - Stavební část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J97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163</v>
      </c>
      <c r="E61" s="194"/>
      <c r="F61" s="194"/>
      <c r="G61" s="194"/>
      <c r="H61" s="194"/>
      <c r="I61" s="195"/>
      <c r="J61" s="196">
        <f>J98</f>
        <v>0</v>
      </c>
      <c r="K61" s="197"/>
    </row>
    <row r="62" s="9" customFormat="1" ht="19.92" customHeight="1">
      <c r="B62" s="198"/>
      <c r="C62" s="199"/>
      <c r="D62" s="200" t="s">
        <v>164</v>
      </c>
      <c r="E62" s="201"/>
      <c r="F62" s="201"/>
      <c r="G62" s="201"/>
      <c r="H62" s="201"/>
      <c r="I62" s="202"/>
      <c r="J62" s="203">
        <f>J99</f>
        <v>0</v>
      </c>
      <c r="K62" s="204"/>
    </row>
    <row r="63" s="9" customFormat="1" ht="19.92" customHeight="1">
      <c r="B63" s="198"/>
      <c r="C63" s="199"/>
      <c r="D63" s="200" t="s">
        <v>165</v>
      </c>
      <c r="E63" s="201"/>
      <c r="F63" s="201"/>
      <c r="G63" s="201"/>
      <c r="H63" s="201"/>
      <c r="I63" s="202"/>
      <c r="J63" s="203">
        <f>J113</f>
        <v>0</v>
      </c>
      <c r="K63" s="204"/>
    </row>
    <row r="64" s="9" customFormat="1" ht="19.92" customHeight="1">
      <c r="B64" s="198"/>
      <c r="C64" s="199"/>
      <c r="D64" s="200" t="s">
        <v>166</v>
      </c>
      <c r="E64" s="201"/>
      <c r="F64" s="201"/>
      <c r="G64" s="201"/>
      <c r="H64" s="201"/>
      <c r="I64" s="202"/>
      <c r="J64" s="203">
        <f>J137</f>
        <v>0</v>
      </c>
      <c r="K64" s="204"/>
    </row>
    <row r="65" s="9" customFormat="1" ht="19.92" customHeight="1">
      <c r="B65" s="198"/>
      <c r="C65" s="199"/>
      <c r="D65" s="200" t="s">
        <v>167</v>
      </c>
      <c r="E65" s="201"/>
      <c r="F65" s="201"/>
      <c r="G65" s="201"/>
      <c r="H65" s="201"/>
      <c r="I65" s="202"/>
      <c r="J65" s="203">
        <f>J205</f>
        <v>0</v>
      </c>
      <c r="K65" s="204"/>
    </row>
    <row r="66" s="9" customFormat="1" ht="19.92" customHeight="1">
      <c r="B66" s="198"/>
      <c r="C66" s="199"/>
      <c r="D66" s="200" t="s">
        <v>168</v>
      </c>
      <c r="E66" s="201"/>
      <c r="F66" s="201"/>
      <c r="G66" s="201"/>
      <c r="H66" s="201"/>
      <c r="I66" s="202"/>
      <c r="J66" s="203">
        <f>J215</f>
        <v>0</v>
      </c>
      <c r="K66" s="204"/>
    </row>
    <row r="67" s="8" customFormat="1" ht="24.96" customHeight="1">
      <c r="B67" s="191"/>
      <c r="C67" s="192"/>
      <c r="D67" s="193" t="s">
        <v>169</v>
      </c>
      <c r="E67" s="194"/>
      <c r="F67" s="194"/>
      <c r="G67" s="194"/>
      <c r="H67" s="194"/>
      <c r="I67" s="195"/>
      <c r="J67" s="196">
        <f>J218</f>
        <v>0</v>
      </c>
      <c r="K67" s="197"/>
    </row>
    <row r="68" s="9" customFormat="1" ht="19.92" customHeight="1">
      <c r="B68" s="198"/>
      <c r="C68" s="199"/>
      <c r="D68" s="200" t="s">
        <v>1596</v>
      </c>
      <c r="E68" s="201"/>
      <c r="F68" s="201"/>
      <c r="G68" s="201"/>
      <c r="H68" s="201"/>
      <c r="I68" s="202"/>
      <c r="J68" s="203">
        <f>J219</f>
        <v>0</v>
      </c>
      <c r="K68" s="204"/>
    </row>
    <row r="69" s="9" customFormat="1" ht="19.92" customHeight="1">
      <c r="B69" s="198"/>
      <c r="C69" s="199"/>
      <c r="D69" s="200" t="s">
        <v>170</v>
      </c>
      <c r="E69" s="201"/>
      <c r="F69" s="201"/>
      <c r="G69" s="201"/>
      <c r="H69" s="201"/>
      <c r="I69" s="202"/>
      <c r="J69" s="203">
        <f>J241</f>
        <v>0</v>
      </c>
      <c r="K69" s="204"/>
    </row>
    <row r="70" s="9" customFormat="1" ht="19.92" customHeight="1">
      <c r="B70" s="198"/>
      <c r="C70" s="199"/>
      <c r="D70" s="200" t="s">
        <v>171</v>
      </c>
      <c r="E70" s="201"/>
      <c r="F70" s="201"/>
      <c r="G70" s="201"/>
      <c r="H70" s="201"/>
      <c r="I70" s="202"/>
      <c r="J70" s="203">
        <f>J265</f>
        <v>0</v>
      </c>
      <c r="K70" s="204"/>
    </row>
    <row r="71" s="9" customFormat="1" ht="19.92" customHeight="1">
      <c r="B71" s="198"/>
      <c r="C71" s="199"/>
      <c r="D71" s="200" t="s">
        <v>172</v>
      </c>
      <c r="E71" s="201"/>
      <c r="F71" s="201"/>
      <c r="G71" s="201"/>
      <c r="H71" s="201"/>
      <c r="I71" s="202"/>
      <c r="J71" s="203">
        <f>J281</f>
        <v>0</v>
      </c>
      <c r="K71" s="204"/>
    </row>
    <row r="72" s="9" customFormat="1" ht="19.92" customHeight="1">
      <c r="B72" s="198"/>
      <c r="C72" s="199"/>
      <c r="D72" s="200" t="s">
        <v>173</v>
      </c>
      <c r="E72" s="201"/>
      <c r="F72" s="201"/>
      <c r="G72" s="201"/>
      <c r="H72" s="201"/>
      <c r="I72" s="202"/>
      <c r="J72" s="203">
        <f>J292</f>
        <v>0</v>
      </c>
      <c r="K72" s="204"/>
    </row>
    <row r="73" s="9" customFormat="1" ht="19.92" customHeight="1">
      <c r="B73" s="198"/>
      <c r="C73" s="199"/>
      <c r="D73" s="200" t="s">
        <v>175</v>
      </c>
      <c r="E73" s="201"/>
      <c r="F73" s="201"/>
      <c r="G73" s="201"/>
      <c r="H73" s="201"/>
      <c r="I73" s="202"/>
      <c r="J73" s="203">
        <f>J314</f>
        <v>0</v>
      </c>
      <c r="K73" s="204"/>
    </row>
    <row r="74" s="9" customFormat="1" ht="19.92" customHeight="1">
      <c r="B74" s="198"/>
      <c r="C74" s="199"/>
      <c r="D74" s="200" t="s">
        <v>176</v>
      </c>
      <c r="E74" s="201"/>
      <c r="F74" s="201"/>
      <c r="G74" s="201"/>
      <c r="H74" s="201"/>
      <c r="I74" s="202"/>
      <c r="J74" s="203">
        <f>J328</f>
        <v>0</v>
      </c>
      <c r="K74" s="204"/>
    </row>
    <row r="75" s="9" customFormat="1" ht="19.92" customHeight="1">
      <c r="B75" s="198"/>
      <c r="C75" s="199"/>
      <c r="D75" s="200" t="s">
        <v>177</v>
      </c>
      <c r="E75" s="201"/>
      <c r="F75" s="201"/>
      <c r="G75" s="201"/>
      <c r="H75" s="201"/>
      <c r="I75" s="202"/>
      <c r="J75" s="203">
        <f>J338</f>
        <v>0</v>
      </c>
      <c r="K75" s="204"/>
    </row>
    <row r="76" s="1" customFormat="1" ht="21.84" customHeight="1">
      <c r="B76" s="47"/>
      <c r="C76" s="48"/>
      <c r="D76" s="48"/>
      <c r="E76" s="48"/>
      <c r="F76" s="48"/>
      <c r="G76" s="48"/>
      <c r="H76" s="48"/>
      <c r="I76" s="158"/>
      <c r="J76" s="48"/>
      <c r="K76" s="52"/>
    </row>
    <row r="77" s="1" customFormat="1" ht="6.96" customHeight="1">
      <c r="B77" s="68"/>
      <c r="C77" s="69"/>
      <c r="D77" s="69"/>
      <c r="E77" s="69"/>
      <c r="F77" s="69"/>
      <c r="G77" s="69"/>
      <c r="H77" s="69"/>
      <c r="I77" s="180"/>
      <c r="J77" s="69"/>
      <c r="K77" s="70"/>
    </row>
    <row r="81" s="1" customFormat="1" ht="6.96" customHeight="1">
      <c r="B81" s="71"/>
      <c r="C81" s="72"/>
      <c r="D81" s="72"/>
      <c r="E81" s="72"/>
      <c r="F81" s="72"/>
      <c r="G81" s="72"/>
      <c r="H81" s="72"/>
      <c r="I81" s="183"/>
      <c r="J81" s="72"/>
      <c r="K81" s="72"/>
      <c r="L81" s="73"/>
    </row>
    <row r="82" s="1" customFormat="1" ht="36.96" customHeight="1">
      <c r="B82" s="47"/>
      <c r="C82" s="74" t="s">
        <v>181</v>
      </c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 ht="6.96" customHeight="1">
      <c r="B83" s="47"/>
      <c r="C83" s="75"/>
      <c r="D83" s="75"/>
      <c r="E83" s="75"/>
      <c r="F83" s="75"/>
      <c r="G83" s="75"/>
      <c r="H83" s="75"/>
      <c r="I83" s="205"/>
      <c r="J83" s="75"/>
      <c r="K83" s="75"/>
      <c r="L83" s="73"/>
    </row>
    <row r="84" s="1" customFormat="1" ht="14.4" customHeight="1">
      <c r="B84" s="47"/>
      <c r="C84" s="77" t="s">
        <v>18</v>
      </c>
      <c r="D84" s="75"/>
      <c r="E84" s="75"/>
      <c r="F84" s="75"/>
      <c r="G84" s="75"/>
      <c r="H84" s="75"/>
      <c r="I84" s="205"/>
      <c r="J84" s="75"/>
      <c r="K84" s="75"/>
      <c r="L84" s="73"/>
    </row>
    <row r="85" s="1" customFormat="1" ht="14.5" customHeight="1">
      <c r="B85" s="47"/>
      <c r="C85" s="75"/>
      <c r="D85" s="75"/>
      <c r="E85" s="206" t="str">
        <f>E7</f>
        <v>Stavební úpravy a rekonstrukce výtahu</v>
      </c>
      <c r="F85" s="77"/>
      <c r="G85" s="77"/>
      <c r="H85" s="77"/>
      <c r="I85" s="205"/>
      <c r="J85" s="75"/>
      <c r="K85" s="75"/>
      <c r="L85" s="73"/>
    </row>
    <row r="86">
      <c r="B86" s="29"/>
      <c r="C86" s="77" t="s">
        <v>146</v>
      </c>
      <c r="D86" s="207"/>
      <c r="E86" s="207"/>
      <c r="F86" s="207"/>
      <c r="G86" s="207"/>
      <c r="H86" s="207"/>
      <c r="I86" s="149"/>
      <c r="J86" s="207"/>
      <c r="K86" s="207"/>
      <c r="L86" s="208"/>
    </row>
    <row r="87" s="1" customFormat="1" ht="14.5" customHeight="1">
      <c r="B87" s="47"/>
      <c r="C87" s="75"/>
      <c r="D87" s="75"/>
      <c r="E87" s="206" t="s">
        <v>1591</v>
      </c>
      <c r="F87" s="75"/>
      <c r="G87" s="75"/>
      <c r="H87" s="75"/>
      <c r="I87" s="205"/>
      <c r="J87" s="75"/>
      <c r="K87" s="75"/>
      <c r="L87" s="73"/>
    </row>
    <row r="88" s="1" customFormat="1" ht="14.4" customHeight="1">
      <c r="B88" s="47"/>
      <c r="C88" s="77" t="s">
        <v>152</v>
      </c>
      <c r="D88" s="75"/>
      <c r="E88" s="75"/>
      <c r="F88" s="75"/>
      <c r="G88" s="75"/>
      <c r="H88" s="75"/>
      <c r="I88" s="205"/>
      <c r="J88" s="75"/>
      <c r="K88" s="75"/>
      <c r="L88" s="73"/>
    </row>
    <row r="89" s="1" customFormat="1" ht="15" customHeight="1">
      <c r="B89" s="47"/>
      <c r="C89" s="75"/>
      <c r="D89" s="75"/>
      <c r="E89" s="83" t="str">
        <f>E11</f>
        <v>stav_d3 - D3 - Stavební část</v>
      </c>
      <c r="F89" s="75"/>
      <c r="G89" s="75"/>
      <c r="H89" s="75"/>
      <c r="I89" s="205"/>
      <c r="J89" s="75"/>
      <c r="K89" s="75"/>
      <c r="L89" s="73"/>
    </row>
    <row r="90" s="1" customFormat="1" ht="6.96" customHeight="1">
      <c r="B90" s="47"/>
      <c r="C90" s="75"/>
      <c r="D90" s="75"/>
      <c r="E90" s="75"/>
      <c r="F90" s="75"/>
      <c r="G90" s="75"/>
      <c r="H90" s="75"/>
      <c r="I90" s="205"/>
      <c r="J90" s="75"/>
      <c r="K90" s="75"/>
      <c r="L90" s="73"/>
    </row>
    <row r="91" s="1" customFormat="1" ht="18" customHeight="1">
      <c r="B91" s="47"/>
      <c r="C91" s="77" t="s">
        <v>23</v>
      </c>
      <c r="D91" s="75"/>
      <c r="E91" s="75"/>
      <c r="F91" s="209" t="str">
        <f>F14</f>
        <v>Hradec Králové, Vocelova 1338 - SOŠ a SOU</v>
      </c>
      <c r="G91" s="75"/>
      <c r="H91" s="75"/>
      <c r="I91" s="210" t="s">
        <v>25</v>
      </c>
      <c r="J91" s="86" t="str">
        <f>IF(J14="","",J14)</f>
        <v>14. 3. 2017</v>
      </c>
      <c r="K91" s="75"/>
      <c r="L91" s="73"/>
    </row>
    <row r="92" s="1" customFormat="1" ht="6.96" customHeight="1">
      <c r="B92" s="47"/>
      <c r="C92" s="75"/>
      <c r="D92" s="75"/>
      <c r="E92" s="75"/>
      <c r="F92" s="75"/>
      <c r="G92" s="75"/>
      <c r="H92" s="75"/>
      <c r="I92" s="205"/>
      <c r="J92" s="75"/>
      <c r="K92" s="75"/>
      <c r="L92" s="73"/>
    </row>
    <row r="93" s="1" customFormat="1">
      <c r="B93" s="47"/>
      <c r="C93" s="77" t="s">
        <v>27</v>
      </c>
      <c r="D93" s="75"/>
      <c r="E93" s="75"/>
      <c r="F93" s="209" t="str">
        <f>E17</f>
        <v xml:space="preserve"> </v>
      </c>
      <c r="G93" s="75"/>
      <c r="H93" s="75"/>
      <c r="I93" s="210" t="s">
        <v>33</v>
      </c>
      <c r="J93" s="209" t="str">
        <f>E23</f>
        <v xml:space="preserve"> </v>
      </c>
      <c r="K93" s="75"/>
      <c r="L93" s="73"/>
    </row>
    <row r="94" s="1" customFormat="1" ht="14.4" customHeight="1">
      <c r="B94" s="47"/>
      <c r="C94" s="77" t="s">
        <v>31</v>
      </c>
      <c r="D94" s="75"/>
      <c r="E94" s="75"/>
      <c r="F94" s="209" t="str">
        <f>IF(E20="","",E20)</f>
        <v/>
      </c>
      <c r="G94" s="75"/>
      <c r="H94" s="75"/>
      <c r="I94" s="205"/>
      <c r="J94" s="75"/>
      <c r="K94" s="75"/>
      <c r="L94" s="73"/>
    </row>
    <row r="95" s="1" customFormat="1" ht="10.32" customHeight="1">
      <c r="B95" s="47"/>
      <c r="C95" s="75"/>
      <c r="D95" s="75"/>
      <c r="E95" s="75"/>
      <c r="F95" s="75"/>
      <c r="G95" s="75"/>
      <c r="H95" s="75"/>
      <c r="I95" s="205"/>
      <c r="J95" s="75"/>
      <c r="K95" s="75"/>
      <c r="L95" s="73"/>
    </row>
    <row r="96" s="10" customFormat="1" ht="29.28" customHeight="1">
      <c r="B96" s="211"/>
      <c r="C96" s="212" t="s">
        <v>182</v>
      </c>
      <c r="D96" s="213" t="s">
        <v>55</v>
      </c>
      <c r="E96" s="213" t="s">
        <v>51</v>
      </c>
      <c r="F96" s="213" t="s">
        <v>183</v>
      </c>
      <c r="G96" s="213" t="s">
        <v>184</v>
      </c>
      <c r="H96" s="213" t="s">
        <v>185</v>
      </c>
      <c r="I96" s="214" t="s">
        <v>186</v>
      </c>
      <c r="J96" s="213" t="s">
        <v>160</v>
      </c>
      <c r="K96" s="215" t="s">
        <v>187</v>
      </c>
      <c r="L96" s="216"/>
      <c r="M96" s="103" t="s">
        <v>188</v>
      </c>
      <c r="N96" s="104" t="s">
        <v>40</v>
      </c>
      <c r="O96" s="104" t="s">
        <v>189</v>
      </c>
      <c r="P96" s="104" t="s">
        <v>190</v>
      </c>
      <c r="Q96" s="104" t="s">
        <v>191</v>
      </c>
      <c r="R96" s="104" t="s">
        <v>192</v>
      </c>
      <c r="S96" s="104" t="s">
        <v>193</v>
      </c>
      <c r="T96" s="105" t="s">
        <v>194</v>
      </c>
    </row>
    <row r="97" s="1" customFormat="1" ht="29.28" customHeight="1">
      <c r="B97" s="47"/>
      <c r="C97" s="109" t="s">
        <v>161</v>
      </c>
      <c r="D97" s="75"/>
      <c r="E97" s="75"/>
      <c r="F97" s="75"/>
      <c r="G97" s="75"/>
      <c r="H97" s="75"/>
      <c r="I97" s="205"/>
      <c r="J97" s="217">
        <f>BK97</f>
        <v>0</v>
      </c>
      <c r="K97" s="75"/>
      <c r="L97" s="73"/>
      <c r="M97" s="106"/>
      <c r="N97" s="107"/>
      <c r="O97" s="107"/>
      <c r="P97" s="218">
        <f>P98+P218</f>
        <v>0</v>
      </c>
      <c r="Q97" s="107"/>
      <c r="R97" s="218">
        <f>R98+R218</f>
        <v>3.4634368700000002</v>
      </c>
      <c r="S97" s="107"/>
      <c r="T97" s="219">
        <f>T98+T218</f>
        <v>6.0508369100000001</v>
      </c>
      <c r="AT97" s="25" t="s">
        <v>69</v>
      </c>
      <c r="AU97" s="25" t="s">
        <v>162</v>
      </c>
      <c r="BK97" s="220">
        <f>BK98+BK218</f>
        <v>0</v>
      </c>
    </row>
    <row r="98" s="11" customFormat="1" ht="37.44" customHeight="1">
      <c r="B98" s="221"/>
      <c r="C98" s="222"/>
      <c r="D98" s="223" t="s">
        <v>69</v>
      </c>
      <c r="E98" s="224" t="s">
        <v>195</v>
      </c>
      <c r="F98" s="224" t="s">
        <v>196</v>
      </c>
      <c r="G98" s="222"/>
      <c r="H98" s="222"/>
      <c r="I98" s="225"/>
      <c r="J98" s="226">
        <f>BK98</f>
        <v>0</v>
      </c>
      <c r="K98" s="222"/>
      <c r="L98" s="227"/>
      <c r="M98" s="228"/>
      <c r="N98" s="229"/>
      <c r="O98" s="229"/>
      <c r="P98" s="230">
        <f>P99+P113+P137+P205+P215</f>
        <v>0</v>
      </c>
      <c r="Q98" s="229"/>
      <c r="R98" s="230">
        <f>R99+R113+R137+R205+R215</f>
        <v>2.4503118800000001</v>
      </c>
      <c r="S98" s="229"/>
      <c r="T98" s="231">
        <f>T99+T113+T137+T205+T215</f>
        <v>5.8544890000000001</v>
      </c>
      <c r="AR98" s="232" t="s">
        <v>77</v>
      </c>
      <c r="AT98" s="233" t="s">
        <v>69</v>
      </c>
      <c r="AU98" s="233" t="s">
        <v>70</v>
      </c>
      <c r="AY98" s="232" t="s">
        <v>197</v>
      </c>
      <c r="BK98" s="234">
        <f>BK99+BK113+BK137+BK205+BK215</f>
        <v>0</v>
      </c>
    </row>
    <row r="99" s="11" customFormat="1" ht="19.92" customHeight="1">
      <c r="B99" s="221"/>
      <c r="C99" s="222"/>
      <c r="D99" s="223" t="s">
        <v>69</v>
      </c>
      <c r="E99" s="235" t="s">
        <v>198</v>
      </c>
      <c r="F99" s="235" t="s">
        <v>199</v>
      </c>
      <c r="G99" s="222"/>
      <c r="H99" s="222"/>
      <c r="I99" s="225"/>
      <c r="J99" s="236">
        <f>BK99</f>
        <v>0</v>
      </c>
      <c r="K99" s="222"/>
      <c r="L99" s="227"/>
      <c r="M99" s="228"/>
      <c r="N99" s="229"/>
      <c r="O99" s="229"/>
      <c r="P99" s="230">
        <f>SUM(P100:P112)</f>
        <v>0</v>
      </c>
      <c r="Q99" s="229"/>
      <c r="R99" s="230">
        <f>SUM(R100:R112)</f>
        <v>0.76180700999999995</v>
      </c>
      <c r="S99" s="229"/>
      <c r="T99" s="231">
        <f>SUM(T100:T112)</f>
        <v>0</v>
      </c>
      <c r="AR99" s="232" t="s">
        <v>77</v>
      </c>
      <c r="AT99" s="233" t="s">
        <v>69</v>
      </c>
      <c r="AU99" s="233" t="s">
        <v>77</v>
      </c>
      <c r="AY99" s="232" t="s">
        <v>197</v>
      </c>
      <c r="BK99" s="234">
        <f>SUM(BK100:BK112)</f>
        <v>0</v>
      </c>
    </row>
    <row r="100" s="1" customFormat="1" ht="14.5" customHeight="1">
      <c r="B100" s="47"/>
      <c r="C100" s="237" t="s">
        <v>77</v>
      </c>
      <c r="D100" s="237" t="s">
        <v>200</v>
      </c>
      <c r="E100" s="238" t="s">
        <v>1597</v>
      </c>
      <c r="F100" s="239" t="s">
        <v>1598</v>
      </c>
      <c r="G100" s="240" t="s">
        <v>265</v>
      </c>
      <c r="H100" s="241">
        <v>1</v>
      </c>
      <c r="I100" s="242"/>
      <c r="J100" s="243">
        <f>ROUND(I100*H100,2)</f>
        <v>0</v>
      </c>
      <c r="K100" s="239" t="s">
        <v>204</v>
      </c>
      <c r="L100" s="73"/>
      <c r="M100" s="244" t="s">
        <v>21</v>
      </c>
      <c r="N100" s="245" t="s">
        <v>41</v>
      </c>
      <c r="O100" s="48"/>
      <c r="P100" s="246">
        <f>O100*H100</f>
        <v>0</v>
      </c>
      <c r="Q100" s="246">
        <v>0.018280000000000001</v>
      </c>
      <c r="R100" s="246">
        <f>Q100*H100</f>
        <v>0.018280000000000001</v>
      </c>
      <c r="S100" s="246">
        <v>0</v>
      </c>
      <c r="T100" s="247">
        <f>S100*H100</f>
        <v>0</v>
      </c>
      <c r="AR100" s="25" t="s">
        <v>205</v>
      </c>
      <c r="AT100" s="25" t="s">
        <v>200</v>
      </c>
      <c r="AU100" s="25" t="s">
        <v>79</v>
      </c>
      <c r="AY100" s="25" t="s">
        <v>197</v>
      </c>
      <c r="BE100" s="248">
        <f>IF(N100="základní",J100,0)</f>
        <v>0</v>
      </c>
      <c r="BF100" s="248">
        <f>IF(N100="snížená",J100,0)</f>
        <v>0</v>
      </c>
      <c r="BG100" s="248">
        <f>IF(N100="zákl. přenesená",J100,0)</f>
        <v>0</v>
      </c>
      <c r="BH100" s="248">
        <f>IF(N100="sníž. přenesená",J100,0)</f>
        <v>0</v>
      </c>
      <c r="BI100" s="248">
        <f>IF(N100="nulová",J100,0)</f>
        <v>0</v>
      </c>
      <c r="BJ100" s="25" t="s">
        <v>77</v>
      </c>
      <c r="BK100" s="248">
        <f>ROUND(I100*H100,2)</f>
        <v>0</v>
      </c>
      <c r="BL100" s="25" t="s">
        <v>205</v>
      </c>
      <c r="BM100" s="25" t="s">
        <v>1599</v>
      </c>
    </row>
    <row r="101" s="1" customFormat="1">
      <c r="B101" s="47"/>
      <c r="C101" s="75"/>
      <c r="D101" s="249" t="s">
        <v>207</v>
      </c>
      <c r="E101" s="75"/>
      <c r="F101" s="250" t="s">
        <v>1600</v>
      </c>
      <c r="G101" s="75"/>
      <c r="H101" s="75"/>
      <c r="I101" s="205"/>
      <c r="J101" s="75"/>
      <c r="K101" s="75"/>
      <c r="L101" s="73"/>
      <c r="M101" s="251"/>
      <c r="N101" s="48"/>
      <c r="O101" s="48"/>
      <c r="P101" s="48"/>
      <c r="Q101" s="48"/>
      <c r="R101" s="48"/>
      <c r="S101" s="48"/>
      <c r="T101" s="96"/>
      <c r="AT101" s="25" t="s">
        <v>207</v>
      </c>
      <c r="AU101" s="25" t="s">
        <v>79</v>
      </c>
    </row>
    <row r="102" s="1" customFormat="1" ht="14.5" customHeight="1">
      <c r="B102" s="47"/>
      <c r="C102" s="237" t="s">
        <v>79</v>
      </c>
      <c r="D102" s="237" t="s">
        <v>200</v>
      </c>
      <c r="E102" s="238" t="s">
        <v>1601</v>
      </c>
      <c r="F102" s="239" t="s">
        <v>1602</v>
      </c>
      <c r="G102" s="240" t="s">
        <v>265</v>
      </c>
      <c r="H102" s="241">
        <v>1</v>
      </c>
      <c r="I102" s="242"/>
      <c r="J102" s="243">
        <f>ROUND(I102*H102,2)</f>
        <v>0</v>
      </c>
      <c r="K102" s="239" t="s">
        <v>204</v>
      </c>
      <c r="L102" s="73"/>
      <c r="M102" s="244" t="s">
        <v>21</v>
      </c>
      <c r="N102" s="245" t="s">
        <v>41</v>
      </c>
      <c r="O102" s="48"/>
      <c r="P102" s="246">
        <f>O102*H102</f>
        <v>0</v>
      </c>
      <c r="Q102" s="246">
        <v>0.023210000000000001</v>
      </c>
      <c r="R102" s="246">
        <f>Q102*H102</f>
        <v>0.023210000000000001</v>
      </c>
      <c r="S102" s="246">
        <v>0</v>
      </c>
      <c r="T102" s="247">
        <f>S102*H102</f>
        <v>0</v>
      </c>
      <c r="AR102" s="25" t="s">
        <v>205</v>
      </c>
      <c r="AT102" s="25" t="s">
        <v>200</v>
      </c>
      <c r="AU102" s="25" t="s">
        <v>79</v>
      </c>
      <c r="AY102" s="25" t="s">
        <v>197</v>
      </c>
      <c r="BE102" s="248">
        <f>IF(N102="základní",J102,0)</f>
        <v>0</v>
      </c>
      <c r="BF102" s="248">
        <f>IF(N102="snížená",J102,0)</f>
        <v>0</v>
      </c>
      <c r="BG102" s="248">
        <f>IF(N102="zákl. přenesená",J102,0)</f>
        <v>0</v>
      </c>
      <c r="BH102" s="248">
        <f>IF(N102="sníž. přenesená",J102,0)</f>
        <v>0</v>
      </c>
      <c r="BI102" s="248">
        <f>IF(N102="nulová",J102,0)</f>
        <v>0</v>
      </c>
      <c r="BJ102" s="25" t="s">
        <v>77</v>
      </c>
      <c r="BK102" s="248">
        <f>ROUND(I102*H102,2)</f>
        <v>0</v>
      </c>
      <c r="BL102" s="25" t="s">
        <v>205</v>
      </c>
      <c r="BM102" s="25" t="s">
        <v>1603</v>
      </c>
    </row>
    <row r="103" s="1" customFormat="1">
      <c r="B103" s="47"/>
      <c r="C103" s="75"/>
      <c r="D103" s="249" t="s">
        <v>207</v>
      </c>
      <c r="E103" s="75"/>
      <c r="F103" s="250" t="s">
        <v>1604</v>
      </c>
      <c r="G103" s="75"/>
      <c r="H103" s="75"/>
      <c r="I103" s="205"/>
      <c r="J103" s="75"/>
      <c r="K103" s="75"/>
      <c r="L103" s="73"/>
      <c r="M103" s="251"/>
      <c r="N103" s="48"/>
      <c r="O103" s="48"/>
      <c r="P103" s="48"/>
      <c r="Q103" s="48"/>
      <c r="R103" s="48"/>
      <c r="S103" s="48"/>
      <c r="T103" s="96"/>
      <c r="AT103" s="25" t="s">
        <v>207</v>
      </c>
      <c r="AU103" s="25" t="s">
        <v>79</v>
      </c>
    </row>
    <row r="104" s="1" customFormat="1" ht="14.5" customHeight="1">
      <c r="B104" s="47"/>
      <c r="C104" s="237" t="s">
        <v>198</v>
      </c>
      <c r="D104" s="237" t="s">
        <v>200</v>
      </c>
      <c r="E104" s="238" t="s">
        <v>1605</v>
      </c>
      <c r="F104" s="239" t="s">
        <v>1606</v>
      </c>
      <c r="G104" s="240" t="s">
        <v>203</v>
      </c>
      <c r="H104" s="241">
        <v>0.027</v>
      </c>
      <c r="I104" s="242"/>
      <c r="J104" s="243">
        <f>ROUND(I104*H104,2)</f>
        <v>0</v>
      </c>
      <c r="K104" s="239" t="s">
        <v>204</v>
      </c>
      <c r="L104" s="73"/>
      <c r="M104" s="244" t="s">
        <v>21</v>
      </c>
      <c r="N104" s="245" t="s">
        <v>41</v>
      </c>
      <c r="O104" s="48"/>
      <c r="P104" s="246">
        <f>O104*H104</f>
        <v>0</v>
      </c>
      <c r="Q104" s="246">
        <v>1.94302</v>
      </c>
      <c r="R104" s="246">
        <f>Q104*H104</f>
        <v>0.052461540000000001</v>
      </c>
      <c r="S104" s="246">
        <v>0</v>
      </c>
      <c r="T104" s="247">
        <f>S104*H104</f>
        <v>0</v>
      </c>
      <c r="AR104" s="25" t="s">
        <v>205</v>
      </c>
      <c r="AT104" s="25" t="s">
        <v>200</v>
      </c>
      <c r="AU104" s="25" t="s">
        <v>79</v>
      </c>
      <c r="AY104" s="25" t="s">
        <v>197</v>
      </c>
      <c r="BE104" s="248">
        <f>IF(N104="základní",J104,0)</f>
        <v>0</v>
      </c>
      <c r="BF104" s="248">
        <f>IF(N104="snížená",J104,0)</f>
        <v>0</v>
      </c>
      <c r="BG104" s="248">
        <f>IF(N104="zákl. přenesená",J104,0)</f>
        <v>0</v>
      </c>
      <c r="BH104" s="248">
        <f>IF(N104="sníž. přenesená",J104,0)</f>
        <v>0</v>
      </c>
      <c r="BI104" s="248">
        <f>IF(N104="nulová",J104,0)</f>
        <v>0</v>
      </c>
      <c r="BJ104" s="25" t="s">
        <v>77</v>
      </c>
      <c r="BK104" s="248">
        <f>ROUND(I104*H104,2)</f>
        <v>0</v>
      </c>
      <c r="BL104" s="25" t="s">
        <v>205</v>
      </c>
      <c r="BM104" s="25" t="s">
        <v>1607</v>
      </c>
    </row>
    <row r="105" s="1" customFormat="1">
      <c r="B105" s="47"/>
      <c r="C105" s="75"/>
      <c r="D105" s="249" t="s">
        <v>207</v>
      </c>
      <c r="E105" s="75"/>
      <c r="F105" s="250" t="s">
        <v>1608</v>
      </c>
      <c r="G105" s="75"/>
      <c r="H105" s="75"/>
      <c r="I105" s="205"/>
      <c r="J105" s="75"/>
      <c r="K105" s="75"/>
      <c r="L105" s="73"/>
      <c r="M105" s="251"/>
      <c r="N105" s="48"/>
      <c r="O105" s="48"/>
      <c r="P105" s="48"/>
      <c r="Q105" s="48"/>
      <c r="R105" s="48"/>
      <c r="S105" s="48"/>
      <c r="T105" s="96"/>
      <c r="AT105" s="25" t="s">
        <v>207</v>
      </c>
      <c r="AU105" s="25" t="s">
        <v>79</v>
      </c>
    </row>
    <row r="106" s="12" customFormat="1">
      <c r="B106" s="252"/>
      <c r="C106" s="253"/>
      <c r="D106" s="249" t="s">
        <v>209</v>
      </c>
      <c r="E106" s="254" t="s">
        <v>21</v>
      </c>
      <c r="F106" s="255" t="s">
        <v>1609</v>
      </c>
      <c r="G106" s="253"/>
      <c r="H106" s="256">
        <v>0.027</v>
      </c>
      <c r="I106" s="257"/>
      <c r="J106" s="253"/>
      <c r="K106" s="253"/>
      <c r="L106" s="258"/>
      <c r="M106" s="259"/>
      <c r="N106" s="260"/>
      <c r="O106" s="260"/>
      <c r="P106" s="260"/>
      <c r="Q106" s="260"/>
      <c r="R106" s="260"/>
      <c r="S106" s="260"/>
      <c r="T106" s="261"/>
      <c r="AT106" s="262" t="s">
        <v>209</v>
      </c>
      <c r="AU106" s="262" t="s">
        <v>79</v>
      </c>
      <c r="AV106" s="12" t="s">
        <v>79</v>
      </c>
      <c r="AW106" s="12" t="s">
        <v>34</v>
      </c>
      <c r="AX106" s="12" t="s">
        <v>77</v>
      </c>
      <c r="AY106" s="262" t="s">
        <v>197</v>
      </c>
    </row>
    <row r="107" s="1" customFormat="1" ht="23" customHeight="1">
      <c r="B107" s="47"/>
      <c r="C107" s="237" t="s">
        <v>205</v>
      </c>
      <c r="D107" s="237" t="s">
        <v>200</v>
      </c>
      <c r="E107" s="238" t="s">
        <v>211</v>
      </c>
      <c r="F107" s="239" t="s">
        <v>212</v>
      </c>
      <c r="G107" s="240" t="s">
        <v>213</v>
      </c>
      <c r="H107" s="241">
        <v>9.1709999999999994</v>
      </c>
      <c r="I107" s="242"/>
      <c r="J107" s="243">
        <f>ROUND(I107*H107,2)</f>
        <v>0</v>
      </c>
      <c r="K107" s="239" t="s">
        <v>204</v>
      </c>
      <c r="L107" s="73"/>
      <c r="M107" s="244" t="s">
        <v>21</v>
      </c>
      <c r="N107" s="245" t="s">
        <v>41</v>
      </c>
      <c r="O107" s="48"/>
      <c r="P107" s="246">
        <f>O107*H107</f>
        <v>0</v>
      </c>
      <c r="Q107" s="246">
        <v>0.028570000000000002</v>
      </c>
      <c r="R107" s="246">
        <f>Q107*H107</f>
        <v>0.26201546999999997</v>
      </c>
      <c r="S107" s="246">
        <v>0</v>
      </c>
      <c r="T107" s="247">
        <f>S107*H107</f>
        <v>0</v>
      </c>
      <c r="AR107" s="25" t="s">
        <v>205</v>
      </c>
      <c r="AT107" s="25" t="s">
        <v>200</v>
      </c>
      <c r="AU107" s="25" t="s">
        <v>79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205</v>
      </c>
      <c r="BM107" s="25" t="s">
        <v>1610</v>
      </c>
    </row>
    <row r="108" s="1" customFormat="1">
      <c r="B108" s="47"/>
      <c r="C108" s="75"/>
      <c r="D108" s="249" t="s">
        <v>207</v>
      </c>
      <c r="E108" s="75"/>
      <c r="F108" s="250" t="s">
        <v>215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207</v>
      </c>
      <c r="AU108" s="25" t="s">
        <v>79</v>
      </c>
    </row>
    <row r="109" s="12" customFormat="1">
      <c r="B109" s="252"/>
      <c r="C109" s="253"/>
      <c r="D109" s="249" t="s">
        <v>209</v>
      </c>
      <c r="E109" s="254" t="s">
        <v>21</v>
      </c>
      <c r="F109" s="255" t="s">
        <v>1584</v>
      </c>
      <c r="G109" s="253"/>
      <c r="H109" s="256">
        <v>9.1709999999999994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AT109" s="262" t="s">
        <v>209</v>
      </c>
      <c r="AU109" s="262" t="s">
        <v>79</v>
      </c>
      <c r="AV109" s="12" t="s">
        <v>79</v>
      </c>
      <c r="AW109" s="12" t="s">
        <v>34</v>
      </c>
      <c r="AX109" s="12" t="s">
        <v>77</v>
      </c>
      <c r="AY109" s="262" t="s">
        <v>197</v>
      </c>
    </row>
    <row r="110" s="1" customFormat="1" ht="23" customHeight="1">
      <c r="B110" s="47"/>
      <c r="C110" s="237" t="s">
        <v>229</v>
      </c>
      <c r="D110" s="237" t="s">
        <v>200</v>
      </c>
      <c r="E110" s="238" t="s">
        <v>1611</v>
      </c>
      <c r="F110" s="239" t="s">
        <v>1612</v>
      </c>
      <c r="G110" s="240" t="s">
        <v>213</v>
      </c>
      <c r="H110" s="241">
        <v>1.6000000000000001</v>
      </c>
      <c r="I110" s="242"/>
      <c r="J110" s="243">
        <f>ROUND(I110*H110,2)</f>
        <v>0</v>
      </c>
      <c r="K110" s="239" t="s">
        <v>204</v>
      </c>
      <c r="L110" s="73"/>
      <c r="M110" s="244" t="s">
        <v>21</v>
      </c>
      <c r="N110" s="245" t="s">
        <v>41</v>
      </c>
      <c r="O110" s="48"/>
      <c r="P110" s="246">
        <f>O110*H110</f>
        <v>0</v>
      </c>
      <c r="Q110" s="246">
        <v>0.25364999999999999</v>
      </c>
      <c r="R110" s="246">
        <f>Q110*H110</f>
        <v>0.40583999999999998</v>
      </c>
      <c r="S110" s="246">
        <v>0</v>
      </c>
      <c r="T110" s="247">
        <f>S110*H110</f>
        <v>0</v>
      </c>
      <c r="AR110" s="25" t="s">
        <v>205</v>
      </c>
      <c r="AT110" s="25" t="s">
        <v>200</v>
      </c>
      <c r="AU110" s="25" t="s">
        <v>79</v>
      </c>
      <c r="AY110" s="25" t="s">
        <v>197</v>
      </c>
      <c r="BE110" s="248">
        <f>IF(N110="základní",J110,0)</f>
        <v>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25" t="s">
        <v>77</v>
      </c>
      <c r="BK110" s="248">
        <f>ROUND(I110*H110,2)</f>
        <v>0</v>
      </c>
      <c r="BL110" s="25" t="s">
        <v>205</v>
      </c>
      <c r="BM110" s="25" t="s">
        <v>1613</v>
      </c>
    </row>
    <row r="111" s="1" customFormat="1">
      <c r="B111" s="47"/>
      <c r="C111" s="75"/>
      <c r="D111" s="249" t="s">
        <v>207</v>
      </c>
      <c r="E111" s="75"/>
      <c r="F111" s="250" t="s">
        <v>1614</v>
      </c>
      <c r="G111" s="75"/>
      <c r="H111" s="75"/>
      <c r="I111" s="205"/>
      <c r="J111" s="75"/>
      <c r="K111" s="75"/>
      <c r="L111" s="73"/>
      <c r="M111" s="251"/>
      <c r="N111" s="48"/>
      <c r="O111" s="48"/>
      <c r="P111" s="48"/>
      <c r="Q111" s="48"/>
      <c r="R111" s="48"/>
      <c r="S111" s="48"/>
      <c r="T111" s="96"/>
      <c r="AT111" s="25" t="s">
        <v>207</v>
      </c>
      <c r="AU111" s="25" t="s">
        <v>79</v>
      </c>
    </row>
    <row r="112" s="12" customFormat="1">
      <c r="B112" s="252"/>
      <c r="C112" s="253"/>
      <c r="D112" s="249" t="s">
        <v>209</v>
      </c>
      <c r="E112" s="254" t="s">
        <v>21</v>
      </c>
      <c r="F112" s="255" t="s">
        <v>1615</v>
      </c>
      <c r="G112" s="253"/>
      <c r="H112" s="256">
        <v>1.6000000000000001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AT112" s="262" t="s">
        <v>209</v>
      </c>
      <c r="AU112" s="262" t="s">
        <v>79</v>
      </c>
      <c r="AV112" s="12" t="s">
        <v>79</v>
      </c>
      <c r="AW112" s="12" t="s">
        <v>34</v>
      </c>
      <c r="AX112" s="12" t="s">
        <v>77</v>
      </c>
      <c r="AY112" s="262" t="s">
        <v>197</v>
      </c>
    </row>
    <row r="113" s="11" customFormat="1" ht="29.88" customHeight="1">
      <c r="B113" s="221"/>
      <c r="C113" s="222"/>
      <c r="D113" s="223" t="s">
        <v>69</v>
      </c>
      <c r="E113" s="235" t="s">
        <v>227</v>
      </c>
      <c r="F113" s="235" t="s">
        <v>228</v>
      </c>
      <c r="G113" s="222"/>
      <c r="H113" s="222"/>
      <c r="I113" s="225"/>
      <c r="J113" s="236">
        <f>BK113</f>
        <v>0</v>
      </c>
      <c r="K113" s="222"/>
      <c r="L113" s="227"/>
      <c r="M113" s="228"/>
      <c r="N113" s="229"/>
      <c r="O113" s="229"/>
      <c r="P113" s="230">
        <f>SUM(P114:P136)</f>
        <v>0</v>
      </c>
      <c r="Q113" s="229"/>
      <c r="R113" s="230">
        <f>SUM(R114:R136)</f>
        <v>1.6868315599999999</v>
      </c>
      <c r="S113" s="229"/>
      <c r="T113" s="231">
        <f>SUM(T114:T136)</f>
        <v>0</v>
      </c>
      <c r="AR113" s="232" t="s">
        <v>77</v>
      </c>
      <c r="AT113" s="233" t="s">
        <v>69</v>
      </c>
      <c r="AU113" s="233" t="s">
        <v>77</v>
      </c>
      <c r="AY113" s="232" t="s">
        <v>197</v>
      </c>
      <c r="BK113" s="234">
        <f>SUM(BK114:BK136)</f>
        <v>0</v>
      </c>
    </row>
    <row r="114" s="1" customFormat="1" ht="23" customHeight="1">
      <c r="B114" s="47"/>
      <c r="C114" s="237" t="s">
        <v>227</v>
      </c>
      <c r="D114" s="237" t="s">
        <v>200</v>
      </c>
      <c r="E114" s="238" t="s">
        <v>234</v>
      </c>
      <c r="F114" s="239" t="s">
        <v>235</v>
      </c>
      <c r="G114" s="240" t="s">
        <v>213</v>
      </c>
      <c r="H114" s="241">
        <v>3.3599999999999999</v>
      </c>
      <c r="I114" s="242"/>
      <c r="J114" s="243">
        <f>ROUND(I114*H114,2)</f>
        <v>0</v>
      </c>
      <c r="K114" s="239" t="s">
        <v>204</v>
      </c>
      <c r="L114" s="73"/>
      <c r="M114" s="244" t="s">
        <v>21</v>
      </c>
      <c r="N114" s="245" t="s">
        <v>41</v>
      </c>
      <c r="O114" s="48"/>
      <c r="P114" s="246">
        <f>O114*H114</f>
        <v>0</v>
      </c>
      <c r="Q114" s="246">
        <v>0.018380000000000001</v>
      </c>
      <c r="R114" s="246">
        <f>Q114*H114</f>
        <v>0.061756800000000001</v>
      </c>
      <c r="S114" s="246">
        <v>0</v>
      </c>
      <c r="T114" s="247">
        <f>S114*H114</f>
        <v>0</v>
      </c>
      <c r="AR114" s="25" t="s">
        <v>205</v>
      </c>
      <c r="AT114" s="25" t="s">
        <v>200</v>
      </c>
      <c r="AU114" s="25" t="s">
        <v>79</v>
      </c>
      <c r="AY114" s="25" t="s">
        <v>197</v>
      </c>
      <c r="BE114" s="248">
        <f>IF(N114="základní",J114,0)</f>
        <v>0</v>
      </c>
      <c r="BF114" s="248">
        <f>IF(N114="snížená",J114,0)</f>
        <v>0</v>
      </c>
      <c r="BG114" s="248">
        <f>IF(N114="zákl. přenesená",J114,0)</f>
        <v>0</v>
      </c>
      <c r="BH114" s="248">
        <f>IF(N114="sníž. přenesená",J114,0)</f>
        <v>0</v>
      </c>
      <c r="BI114" s="248">
        <f>IF(N114="nulová",J114,0)</f>
        <v>0</v>
      </c>
      <c r="BJ114" s="25" t="s">
        <v>77</v>
      </c>
      <c r="BK114" s="248">
        <f>ROUND(I114*H114,2)</f>
        <v>0</v>
      </c>
      <c r="BL114" s="25" t="s">
        <v>205</v>
      </c>
      <c r="BM114" s="25" t="s">
        <v>1616</v>
      </c>
    </row>
    <row r="115" s="1" customFormat="1">
      <c r="B115" s="47"/>
      <c r="C115" s="75"/>
      <c r="D115" s="249" t="s">
        <v>207</v>
      </c>
      <c r="E115" s="75"/>
      <c r="F115" s="250" t="s">
        <v>237</v>
      </c>
      <c r="G115" s="75"/>
      <c r="H115" s="75"/>
      <c r="I115" s="205"/>
      <c r="J115" s="75"/>
      <c r="K115" s="75"/>
      <c r="L115" s="73"/>
      <c r="M115" s="251"/>
      <c r="N115" s="48"/>
      <c r="O115" s="48"/>
      <c r="P115" s="48"/>
      <c r="Q115" s="48"/>
      <c r="R115" s="48"/>
      <c r="S115" s="48"/>
      <c r="T115" s="96"/>
      <c r="AT115" s="25" t="s">
        <v>207</v>
      </c>
      <c r="AU115" s="25" t="s">
        <v>79</v>
      </c>
    </row>
    <row r="116" s="12" customFormat="1">
      <c r="B116" s="252"/>
      <c r="C116" s="253"/>
      <c r="D116" s="249" t="s">
        <v>209</v>
      </c>
      <c r="E116" s="254" t="s">
        <v>21</v>
      </c>
      <c r="F116" s="255" t="s">
        <v>1617</v>
      </c>
      <c r="G116" s="253"/>
      <c r="H116" s="256">
        <v>3.3599999999999999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AT116" s="262" t="s">
        <v>209</v>
      </c>
      <c r="AU116" s="262" t="s">
        <v>79</v>
      </c>
      <c r="AV116" s="12" t="s">
        <v>79</v>
      </c>
      <c r="AW116" s="12" t="s">
        <v>34</v>
      </c>
      <c r="AX116" s="12" t="s">
        <v>77</v>
      </c>
      <c r="AY116" s="262" t="s">
        <v>197</v>
      </c>
    </row>
    <row r="117" s="1" customFormat="1" ht="23" customHeight="1">
      <c r="B117" s="47"/>
      <c r="C117" s="237" t="s">
        <v>239</v>
      </c>
      <c r="D117" s="237" t="s">
        <v>200</v>
      </c>
      <c r="E117" s="238" t="s">
        <v>240</v>
      </c>
      <c r="F117" s="239" t="s">
        <v>241</v>
      </c>
      <c r="G117" s="240" t="s">
        <v>213</v>
      </c>
      <c r="H117" s="241">
        <v>3.2999999999999998</v>
      </c>
      <c r="I117" s="242"/>
      <c r="J117" s="243">
        <f>ROUND(I117*H117,2)</f>
        <v>0</v>
      </c>
      <c r="K117" s="239" t="s">
        <v>204</v>
      </c>
      <c r="L117" s="73"/>
      <c r="M117" s="244" t="s">
        <v>21</v>
      </c>
      <c r="N117" s="245" t="s">
        <v>41</v>
      </c>
      <c r="O117" s="48"/>
      <c r="P117" s="246">
        <f>O117*H117</f>
        <v>0</v>
      </c>
      <c r="Q117" s="246">
        <v>0.041529999999999997</v>
      </c>
      <c r="R117" s="246">
        <f>Q117*H117</f>
        <v>0.13704899999999998</v>
      </c>
      <c r="S117" s="246">
        <v>0</v>
      </c>
      <c r="T117" s="247">
        <f>S117*H117</f>
        <v>0</v>
      </c>
      <c r="AR117" s="25" t="s">
        <v>205</v>
      </c>
      <c r="AT117" s="25" t="s">
        <v>200</v>
      </c>
      <c r="AU117" s="25" t="s">
        <v>79</v>
      </c>
      <c r="AY117" s="25" t="s">
        <v>197</v>
      </c>
      <c r="BE117" s="248">
        <f>IF(N117="základní",J117,0)</f>
        <v>0</v>
      </c>
      <c r="BF117" s="248">
        <f>IF(N117="snížená",J117,0)</f>
        <v>0</v>
      </c>
      <c r="BG117" s="248">
        <f>IF(N117="zákl. přenesená",J117,0)</f>
        <v>0</v>
      </c>
      <c r="BH117" s="248">
        <f>IF(N117="sníž. přenesená",J117,0)</f>
        <v>0</v>
      </c>
      <c r="BI117" s="248">
        <f>IF(N117="nulová",J117,0)</f>
        <v>0</v>
      </c>
      <c r="BJ117" s="25" t="s">
        <v>77</v>
      </c>
      <c r="BK117" s="248">
        <f>ROUND(I117*H117,2)</f>
        <v>0</v>
      </c>
      <c r="BL117" s="25" t="s">
        <v>205</v>
      </c>
      <c r="BM117" s="25" t="s">
        <v>1618</v>
      </c>
    </row>
    <row r="118" s="1" customFormat="1">
      <c r="B118" s="47"/>
      <c r="C118" s="75"/>
      <c r="D118" s="249" t="s">
        <v>207</v>
      </c>
      <c r="E118" s="75"/>
      <c r="F118" s="250" t="s">
        <v>243</v>
      </c>
      <c r="G118" s="75"/>
      <c r="H118" s="75"/>
      <c r="I118" s="205"/>
      <c r="J118" s="75"/>
      <c r="K118" s="75"/>
      <c r="L118" s="73"/>
      <c r="M118" s="251"/>
      <c r="N118" s="48"/>
      <c r="O118" s="48"/>
      <c r="P118" s="48"/>
      <c r="Q118" s="48"/>
      <c r="R118" s="48"/>
      <c r="S118" s="48"/>
      <c r="T118" s="96"/>
      <c r="AT118" s="25" t="s">
        <v>207</v>
      </c>
      <c r="AU118" s="25" t="s">
        <v>79</v>
      </c>
    </row>
    <row r="119" s="12" customFormat="1">
      <c r="B119" s="252"/>
      <c r="C119" s="253"/>
      <c r="D119" s="249" t="s">
        <v>209</v>
      </c>
      <c r="E119" s="254" t="s">
        <v>21</v>
      </c>
      <c r="F119" s="255" t="s">
        <v>1619</v>
      </c>
      <c r="G119" s="253"/>
      <c r="H119" s="256">
        <v>3.2999999999999998</v>
      </c>
      <c r="I119" s="257"/>
      <c r="J119" s="253"/>
      <c r="K119" s="253"/>
      <c r="L119" s="258"/>
      <c r="M119" s="259"/>
      <c r="N119" s="260"/>
      <c r="O119" s="260"/>
      <c r="P119" s="260"/>
      <c r="Q119" s="260"/>
      <c r="R119" s="260"/>
      <c r="S119" s="260"/>
      <c r="T119" s="261"/>
      <c r="AT119" s="262" t="s">
        <v>209</v>
      </c>
      <c r="AU119" s="262" t="s">
        <v>79</v>
      </c>
      <c r="AV119" s="12" t="s">
        <v>79</v>
      </c>
      <c r="AW119" s="12" t="s">
        <v>34</v>
      </c>
      <c r="AX119" s="12" t="s">
        <v>77</v>
      </c>
      <c r="AY119" s="262" t="s">
        <v>197</v>
      </c>
    </row>
    <row r="120" s="1" customFormat="1" ht="23" customHeight="1">
      <c r="B120" s="47"/>
      <c r="C120" s="237" t="s">
        <v>245</v>
      </c>
      <c r="D120" s="237" t="s">
        <v>200</v>
      </c>
      <c r="E120" s="238" t="s">
        <v>246</v>
      </c>
      <c r="F120" s="239" t="s">
        <v>247</v>
      </c>
      <c r="G120" s="240" t="s">
        <v>213</v>
      </c>
      <c r="H120" s="241">
        <v>19.417999999999999</v>
      </c>
      <c r="I120" s="242"/>
      <c r="J120" s="243">
        <f>ROUND(I120*H120,2)</f>
        <v>0</v>
      </c>
      <c r="K120" s="239" t="s">
        <v>204</v>
      </c>
      <c r="L120" s="73"/>
      <c r="M120" s="244" t="s">
        <v>21</v>
      </c>
      <c r="N120" s="245" t="s">
        <v>41</v>
      </c>
      <c r="O120" s="48"/>
      <c r="P120" s="246">
        <f>O120*H120</f>
        <v>0</v>
      </c>
      <c r="Q120" s="246">
        <v>0.017000000000000001</v>
      </c>
      <c r="R120" s="246">
        <f>Q120*H120</f>
        <v>0.33010600000000001</v>
      </c>
      <c r="S120" s="246">
        <v>0</v>
      </c>
      <c r="T120" s="247">
        <f>S120*H120</f>
        <v>0</v>
      </c>
      <c r="AR120" s="25" t="s">
        <v>205</v>
      </c>
      <c r="AT120" s="25" t="s">
        <v>200</v>
      </c>
      <c r="AU120" s="25" t="s">
        <v>79</v>
      </c>
      <c r="AY120" s="25" t="s">
        <v>197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25" t="s">
        <v>77</v>
      </c>
      <c r="BK120" s="248">
        <f>ROUND(I120*H120,2)</f>
        <v>0</v>
      </c>
      <c r="BL120" s="25" t="s">
        <v>205</v>
      </c>
      <c r="BM120" s="25" t="s">
        <v>1620</v>
      </c>
    </row>
    <row r="121" s="1" customFormat="1">
      <c r="B121" s="47"/>
      <c r="C121" s="75"/>
      <c r="D121" s="249" t="s">
        <v>207</v>
      </c>
      <c r="E121" s="75"/>
      <c r="F121" s="250" t="s">
        <v>249</v>
      </c>
      <c r="G121" s="75"/>
      <c r="H121" s="75"/>
      <c r="I121" s="205"/>
      <c r="J121" s="75"/>
      <c r="K121" s="75"/>
      <c r="L121" s="73"/>
      <c r="M121" s="251"/>
      <c r="N121" s="48"/>
      <c r="O121" s="48"/>
      <c r="P121" s="48"/>
      <c r="Q121" s="48"/>
      <c r="R121" s="48"/>
      <c r="S121" s="48"/>
      <c r="T121" s="96"/>
      <c r="AT121" s="25" t="s">
        <v>207</v>
      </c>
      <c r="AU121" s="25" t="s">
        <v>79</v>
      </c>
    </row>
    <row r="122" s="12" customFormat="1">
      <c r="B122" s="252"/>
      <c r="C122" s="253"/>
      <c r="D122" s="249" t="s">
        <v>209</v>
      </c>
      <c r="E122" s="254" t="s">
        <v>21</v>
      </c>
      <c r="F122" s="255" t="s">
        <v>1586</v>
      </c>
      <c r="G122" s="253"/>
      <c r="H122" s="256">
        <v>19.417999999999999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AT122" s="262" t="s">
        <v>209</v>
      </c>
      <c r="AU122" s="262" t="s">
        <v>79</v>
      </c>
      <c r="AV122" s="12" t="s">
        <v>79</v>
      </c>
      <c r="AW122" s="12" t="s">
        <v>34</v>
      </c>
      <c r="AX122" s="12" t="s">
        <v>77</v>
      </c>
      <c r="AY122" s="262" t="s">
        <v>197</v>
      </c>
    </row>
    <row r="123" s="1" customFormat="1" ht="23" customHeight="1">
      <c r="B123" s="47"/>
      <c r="C123" s="237" t="s">
        <v>250</v>
      </c>
      <c r="D123" s="237" t="s">
        <v>200</v>
      </c>
      <c r="E123" s="238" t="s">
        <v>251</v>
      </c>
      <c r="F123" s="239" t="s">
        <v>252</v>
      </c>
      <c r="G123" s="240" t="s">
        <v>223</v>
      </c>
      <c r="H123" s="241">
        <v>21</v>
      </c>
      <c r="I123" s="242"/>
      <c r="J123" s="243">
        <f>ROUND(I123*H123,2)</f>
        <v>0</v>
      </c>
      <c r="K123" s="239" t="s">
        <v>204</v>
      </c>
      <c r="L123" s="73"/>
      <c r="M123" s="244" t="s">
        <v>21</v>
      </c>
      <c r="N123" s="245" t="s">
        <v>41</v>
      </c>
      <c r="O123" s="48"/>
      <c r="P123" s="246">
        <f>O123*H123</f>
        <v>0</v>
      </c>
      <c r="Q123" s="246">
        <v>0.0015</v>
      </c>
      <c r="R123" s="246">
        <f>Q123*H123</f>
        <v>0.0315</v>
      </c>
      <c r="S123" s="246">
        <v>0</v>
      </c>
      <c r="T123" s="247">
        <f>S123*H123</f>
        <v>0</v>
      </c>
      <c r="AR123" s="25" t="s">
        <v>205</v>
      </c>
      <c r="AT123" s="25" t="s">
        <v>200</v>
      </c>
      <c r="AU123" s="25" t="s">
        <v>79</v>
      </c>
      <c r="AY123" s="25" t="s">
        <v>197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25" t="s">
        <v>77</v>
      </c>
      <c r="BK123" s="248">
        <f>ROUND(I123*H123,2)</f>
        <v>0</v>
      </c>
      <c r="BL123" s="25" t="s">
        <v>205</v>
      </c>
      <c r="BM123" s="25" t="s">
        <v>1621</v>
      </c>
    </row>
    <row r="124" s="1" customFormat="1">
      <c r="B124" s="47"/>
      <c r="C124" s="75"/>
      <c r="D124" s="249" t="s">
        <v>207</v>
      </c>
      <c r="E124" s="75"/>
      <c r="F124" s="250" t="s">
        <v>254</v>
      </c>
      <c r="G124" s="75"/>
      <c r="H124" s="75"/>
      <c r="I124" s="205"/>
      <c r="J124" s="75"/>
      <c r="K124" s="75"/>
      <c r="L124" s="73"/>
      <c r="M124" s="251"/>
      <c r="N124" s="48"/>
      <c r="O124" s="48"/>
      <c r="P124" s="48"/>
      <c r="Q124" s="48"/>
      <c r="R124" s="48"/>
      <c r="S124" s="48"/>
      <c r="T124" s="96"/>
      <c r="AT124" s="25" t="s">
        <v>207</v>
      </c>
      <c r="AU124" s="25" t="s">
        <v>79</v>
      </c>
    </row>
    <row r="125" s="12" customFormat="1">
      <c r="B125" s="252"/>
      <c r="C125" s="253"/>
      <c r="D125" s="249" t="s">
        <v>209</v>
      </c>
      <c r="E125" s="254" t="s">
        <v>21</v>
      </c>
      <c r="F125" s="255" t="s">
        <v>1622</v>
      </c>
      <c r="G125" s="253"/>
      <c r="H125" s="256">
        <v>21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AT125" s="262" t="s">
        <v>209</v>
      </c>
      <c r="AU125" s="262" t="s">
        <v>79</v>
      </c>
      <c r="AV125" s="12" t="s">
        <v>79</v>
      </c>
      <c r="AW125" s="12" t="s">
        <v>34</v>
      </c>
      <c r="AX125" s="12" t="s">
        <v>77</v>
      </c>
      <c r="AY125" s="262" t="s">
        <v>197</v>
      </c>
    </row>
    <row r="126" s="1" customFormat="1" ht="23" customHeight="1">
      <c r="B126" s="47"/>
      <c r="C126" s="237" t="s">
        <v>256</v>
      </c>
      <c r="D126" s="237" t="s">
        <v>200</v>
      </c>
      <c r="E126" s="238" t="s">
        <v>1623</v>
      </c>
      <c r="F126" s="239" t="s">
        <v>1624</v>
      </c>
      <c r="G126" s="240" t="s">
        <v>203</v>
      </c>
      <c r="H126" s="241">
        <v>0.29999999999999999</v>
      </c>
      <c r="I126" s="242"/>
      <c r="J126" s="243">
        <f>ROUND(I126*H126,2)</f>
        <v>0</v>
      </c>
      <c r="K126" s="239" t="s">
        <v>204</v>
      </c>
      <c r="L126" s="73"/>
      <c r="M126" s="244" t="s">
        <v>21</v>
      </c>
      <c r="N126" s="245" t="s">
        <v>41</v>
      </c>
      <c r="O126" s="48"/>
      <c r="P126" s="246">
        <f>O126*H126</f>
        <v>0</v>
      </c>
      <c r="Q126" s="246">
        <v>2.2563399999999998</v>
      </c>
      <c r="R126" s="246">
        <f>Q126*H126</f>
        <v>0.67690199999999989</v>
      </c>
      <c r="S126" s="246">
        <v>0</v>
      </c>
      <c r="T126" s="247">
        <f>S126*H126</f>
        <v>0</v>
      </c>
      <c r="AR126" s="25" t="s">
        <v>205</v>
      </c>
      <c r="AT126" s="25" t="s">
        <v>200</v>
      </c>
      <c r="AU126" s="25" t="s">
        <v>79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205</v>
      </c>
      <c r="BM126" s="25" t="s">
        <v>1625</v>
      </c>
    </row>
    <row r="127" s="1" customFormat="1">
      <c r="B127" s="47"/>
      <c r="C127" s="75"/>
      <c r="D127" s="249" t="s">
        <v>207</v>
      </c>
      <c r="E127" s="75"/>
      <c r="F127" s="250" t="s">
        <v>1626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79</v>
      </c>
    </row>
    <row r="128" s="12" customFormat="1">
      <c r="B128" s="252"/>
      <c r="C128" s="253"/>
      <c r="D128" s="249" t="s">
        <v>209</v>
      </c>
      <c r="E128" s="254" t="s">
        <v>21</v>
      </c>
      <c r="F128" s="255" t="s">
        <v>1627</v>
      </c>
      <c r="G128" s="253"/>
      <c r="H128" s="256">
        <v>0.29999999999999999</v>
      </c>
      <c r="I128" s="257"/>
      <c r="J128" s="253"/>
      <c r="K128" s="253"/>
      <c r="L128" s="258"/>
      <c r="M128" s="259"/>
      <c r="N128" s="260"/>
      <c r="O128" s="260"/>
      <c r="P128" s="260"/>
      <c r="Q128" s="260"/>
      <c r="R128" s="260"/>
      <c r="S128" s="260"/>
      <c r="T128" s="261"/>
      <c r="AT128" s="262" t="s">
        <v>209</v>
      </c>
      <c r="AU128" s="262" t="s">
        <v>79</v>
      </c>
      <c r="AV128" s="12" t="s">
        <v>79</v>
      </c>
      <c r="AW128" s="12" t="s">
        <v>34</v>
      </c>
      <c r="AX128" s="12" t="s">
        <v>77</v>
      </c>
      <c r="AY128" s="262" t="s">
        <v>197</v>
      </c>
    </row>
    <row r="129" s="1" customFormat="1" ht="23" customHeight="1">
      <c r="B129" s="47"/>
      <c r="C129" s="237" t="s">
        <v>262</v>
      </c>
      <c r="D129" s="237" t="s">
        <v>200</v>
      </c>
      <c r="E129" s="238" t="s">
        <v>257</v>
      </c>
      <c r="F129" s="239" t="s">
        <v>258</v>
      </c>
      <c r="G129" s="240" t="s">
        <v>213</v>
      </c>
      <c r="H129" s="241">
        <v>8.6389999999999993</v>
      </c>
      <c r="I129" s="242"/>
      <c r="J129" s="243">
        <f>ROUND(I129*H129,2)</f>
        <v>0</v>
      </c>
      <c r="K129" s="239" t="s">
        <v>204</v>
      </c>
      <c r="L129" s="73"/>
      <c r="M129" s="244" t="s">
        <v>21</v>
      </c>
      <c r="N129" s="245" t="s">
        <v>41</v>
      </c>
      <c r="O129" s="48"/>
      <c r="P129" s="246">
        <f>O129*H129</f>
        <v>0</v>
      </c>
      <c r="Q129" s="246">
        <v>0.049840000000000002</v>
      </c>
      <c r="R129" s="246">
        <f>Q129*H129</f>
        <v>0.43056775999999997</v>
      </c>
      <c r="S129" s="246">
        <v>0</v>
      </c>
      <c r="T129" s="247">
        <f>S129*H129</f>
        <v>0</v>
      </c>
      <c r="AR129" s="25" t="s">
        <v>205</v>
      </c>
      <c r="AT129" s="25" t="s">
        <v>200</v>
      </c>
      <c r="AU129" s="25" t="s">
        <v>79</v>
      </c>
      <c r="AY129" s="25" t="s">
        <v>197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25" t="s">
        <v>77</v>
      </c>
      <c r="BK129" s="248">
        <f>ROUND(I129*H129,2)</f>
        <v>0</v>
      </c>
      <c r="BL129" s="25" t="s">
        <v>205</v>
      </c>
      <c r="BM129" s="25" t="s">
        <v>1628</v>
      </c>
    </row>
    <row r="130" s="1" customFormat="1">
      <c r="B130" s="47"/>
      <c r="C130" s="75"/>
      <c r="D130" s="249" t="s">
        <v>207</v>
      </c>
      <c r="E130" s="75"/>
      <c r="F130" s="250" t="s">
        <v>260</v>
      </c>
      <c r="G130" s="75"/>
      <c r="H130" s="75"/>
      <c r="I130" s="205"/>
      <c r="J130" s="75"/>
      <c r="K130" s="75"/>
      <c r="L130" s="73"/>
      <c r="M130" s="251"/>
      <c r="N130" s="48"/>
      <c r="O130" s="48"/>
      <c r="P130" s="48"/>
      <c r="Q130" s="48"/>
      <c r="R130" s="48"/>
      <c r="S130" s="48"/>
      <c r="T130" s="96"/>
      <c r="AT130" s="25" t="s">
        <v>207</v>
      </c>
      <c r="AU130" s="25" t="s">
        <v>79</v>
      </c>
    </row>
    <row r="131" s="12" customFormat="1">
      <c r="B131" s="252"/>
      <c r="C131" s="253"/>
      <c r="D131" s="249" t="s">
        <v>209</v>
      </c>
      <c r="E131" s="254" t="s">
        <v>1592</v>
      </c>
      <c r="F131" s="255" t="s">
        <v>1629</v>
      </c>
      <c r="G131" s="253"/>
      <c r="H131" s="256">
        <v>8.6389999999999993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AT131" s="262" t="s">
        <v>209</v>
      </c>
      <c r="AU131" s="262" t="s">
        <v>79</v>
      </c>
      <c r="AV131" s="12" t="s">
        <v>79</v>
      </c>
      <c r="AW131" s="12" t="s">
        <v>34</v>
      </c>
      <c r="AX131" s="12" t="s">
        <v>77</v>
      </c>
      <c r="AY131" s="262" t="s">
        <v>197</v>
      </c>
    </row>
    <row r="132" s="1" customFormat="1" ht="23" customHeight="1">
      <c r="B132" s="47"/>
      <c r="C132" s="237" t="s">
        <v>268</v>
      </c>
      <c r="D132" s="237" t="s">
        <v>200</v>
      </c>
      <c r="E132" s="238" t="s">
        <v>263</v>
      </c>
      <c r="F132" s="239" t="s">
        <v>264</v>
      </c>
      <c r="G132" s="240" t="s">
        <v>265</v>
      </c>
      <c r="H132" s="241">
        <v>1</v>
      </c>
      <c r="I132" s="242"/>
      <c r="J132" s="243">
        <f>ROUND(I132*H132,2)</f>
        <v>0</v>
      </c>
      <c r="K132" s="239" t="s">
        <v>204</v>
      </c>
      <c r="L132" s="73"/>
      <c r="M132" s="244" t="s">
        <v>21</v>
      </c>
      <c r="N132" s="245" t="s">
        <v>41</v>
      </c>
      <c r="O132" s="48"/>
      <c r="P132" s="246">
        <f>O132*H132</f>
        <v>0</v>
      </c>
      <c r="Q132" s="246">
        <v>0.00048000000000000001</v>
      </c>
      <c r="R132" s="246">
        <f>Q132*H132</f>
        <v>0.00048000000000000001</v>
      </c>
      <c r="S132" s="246">
        <v>0</v>
      </c>
      <c r="T132" s="247">
        <f>S132*H132</f>
        <v>0</v>
      </c>
      <c r="AR132" s="25" t="s">
        <v>205</v>
      </c>
      <c r="AT132" s="25" t="s">
        <v>200</v>
      </c>
      <c r="AU132" s="25" t="s">
        <v>79</v>
      </c>
      <c r="AY132" s="25" t="s">
        <v>197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25" t="s">
        <v>77</v>
      </c>
      <c r="BK132" s="248">
        <f>ROUND(I132*H132,2)</f>
        <v>0</v>
      </c>
      <c r="BL132" s="25" t="s">
        <v>205</v>
      </c>
      <c r="BM132" s="25" t="s">
        <v>1630</v>
      </c>
    </row>
    <row r="133" s="1" customFormat="1">
      <c r="B133" s="47"/>
      <c r="C133" s="75"/>
      <c r="D133" s="249" t="s">
        <v>207</v>
      </c>
      <c r="E133" s="75"/>
      <c r="F133" s="250" t="s">
        <v>267</v>
      </c>
      <c r="G133" s="75"/>
      <c r="H133" s="75"/>
      <c r="I133" s="205"/>
      <c r="J133" s="75"/>
      <c r="K133" s="75"/>
      <c r="L133" s="73"/>
      <c r="M133" s="251"/>
      <c r="N133" s="48"/>
      <c r="O133" s="48"/>
      <c r="P133" s="48"/>
      <c r="Q133" s="48"/>
      <c r="R133" s="48"/>
      <c r="S133" s="48"/>
      <c r="T133" s="96"/>
      <c r="AT133" s="25" t="s">
        <v>207</v>
      </c>
      <c r="AU133" s="25" t="s">
        <v>79</v>
      </c>
    </row>
    <row r="134" s="1" customFormat="1" ht="23" customHeight="1">
      <c r="B134" s="47"/>
      <c r="C134" s="263" t="s">
        <v>274</v>
      </c>
      <c r="D134" s="263" t="s">
        <v>269</v>
      </c>
      <c r="E134" s="264" t="s">
        <v>270</v>
      </c>
      <c r="F134" s="265" t="s">
        <v>271</v>
      </c>
      <c r="G134" s="266" t="s">
        <v>265</v>
      </c>
      <c r="H134" s="267">
        <v>1</v>
      </c>
      <c r="I134" s="268"/>
      <c r="J134" s="269">
        <f>ROUND(I134*H134,2)</f>
        <v>0</v>
      </c>
      <c r="K134" s="265" t="s">
        <v>204</v>
      </c>
      <c r="L134" s="270"/>
      <c r="M134" s="271" t="s">
        <v>21</v>
      </c>
      <c r="N134" s="272" t="s">
        <v>41</v>
      </c>
      <c r="O134" s="48"/>
      <c r="P134" s="246">
        <f>O134*H134</f>
        <v>0</v>
      </c>
      <c r="Q134" s="246">
        <v>0.01847</v>
      </c>
      <c r="R134" s="246">
        <f>Q134*H134</f>
        <v>0.01847</v>
      </c>
      <c r="S134" s="246">
        <v>0</v>
      </c>
      <c r="T134" s="247">
        <f>S134*H134</f>
        <v>0</v>
      </c>
      <c r="AR134" s="25" t="s">
        <v>245</v>
      </c>
      <c r="AT134" s="25" t="s">
        <v>269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205</v>
      </c>
      <c r="BM134" s="25" t="s">
        <v>1631</v>
      </c>
    </row>
    <row r="135" s="1" customFormat="1">
      <c r="B135" s="47"/>
      <c r="C135" s="75"/>
      <c r="D135" s="249" t="s">
        <v>207</v>
      </c>
      <c r="E135" s="75"/>
      <c r="F135" s="250" t="s">
        <v>273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2" customFormat="1">
      <c r="B136" s="252"/>
      <c r="C136" s="253"/>
      <c r="D136" s="249" t="s">
        <v>209</v>
      </c>
      <c r="E136" s="254" t="s">
        <v>21</v>
      </c>
      <c r="F136" s="255" t="s">
        <v>77</v>
      </c>
      <c r="G136" s="253"/>
      <c r="H136" s="256">
        <v>1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AT136" s="262" t="s">
        <v>209</v>
      </c>
      <c r="AU136" s="262" t="s">
        <v>79</v>
      </c>
      <c r="AV136" s="12" t="s">
        <v>79</v>
      </c>
      <c r="AW136" s="12" t="s">
        <v>34</v>
      </c>
      <c r="AX136" s="12" t="s">
        <v>77</v>
      </c>
      <c r="AY136" s="262" t="s">
        <v>197</v>
      </c>
    </row>
    <row r="137" s="11" customFormat="1" ht="29.88" customHeight="1">
      <c r="B137" s="221"/>
      <c r="C137" s="222"/>
      <c r="D137" s="223" t="s">
        <v>69</v>
      </c>
      <c r="E137" s="235" t="s">
        <v>250</v>
      </c>
      <c r="F137" s="235" t="s">
        <v>279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SUM(P138:P204)</f>
        <v>0</v>
      </c>
      <c r="Q137" s="229"/>
      <c r="R137" s="230">
        <f>SUM(R138:R204)</f>
        <v>0.0016733099999999999</v>
      </c>
      <c r="S137" s="229"/>
      <c r="T137" s="231">
        <f>SUM(T138:T204)</f>
        <v>5.8544890000000001</v>
      </c>
      <c r="AR137" s="232" t="s">
        <v>77</v>
      </c>
      <c r="AT137" s="233" t="s">
        <v>69</v>
      </c>
      <c r="AU137" s="233" t="s">
        <v>77</v>
      </c>
      <c r="AY137" s="232" t="s">
        <v>197</v>
      </c>
      <c r="BK137" s="234">
        <f>SUM(BK138:BK204)</f>
        <v>0</v>
      </c>
    </row>
    <row r="138" s="1" customFormat="1" ht="34.5" customHeight="1">
      <c r="B138" s="47"/>
      <c r="C138" s="237" t="s">
        <v>280</v>
      </c>
      <c r="D138" s="237" t="s">
        <v>200</v>
      </c>
      <c r="E138" s="238" t="s">
        <v>1167</v>
      </c>
      <c r="F138" s="239" t="s">
        <v>1168</v>
      </c>
      <c r="G138" s="240" t="s">
        <v>213</v>
      </c>
      <c r="H138" s="241">
        <v>8.6389999999999993</v>
      </c>
      <c r="I138" s="242"/>
      <c r="J138" s="243">
        <f>ROUND(I138*H138,2)</f>
        <v>0</v>
      </c>
      <c r="K138" s="239" t="s">
        <v>204</v>
      </c>
      <c r="L138" s="73"/>
      <c r="M138" s="244" t="s">
        <v>21</v>
      </c>
      <c r="N138" s="245" t="s">
        <v>41</v>
      </c>
      <c r="O138" s="48"/>
      <c r="P138" s="246">
        <f>O138*H138</f>
        <v>0</v>
      </c>
      <c r="Q138" s="246">
        <v>0.00012999999999999999</v>
      </c>
      <c r="R138" s="246">
        <f>Q138*H138</f>
        <v>0.0011230699999999999</v>
      </c>
      <c r="S138" s="246">
        <v>0</v>
      </c>
      <c r="T138" s="247">
        <f>S138*H138</f>
        <v>0</v>
      </c>
      <c r="AR138" s="25" t="s">
        <v>205</v>
      </c>
      <c r="AT138" s="25" t="s">
        <v>200</v>
      </c>
      <c r="AU138" s="25" t="s">
        <v>79</v>
      </c>
      <c r="AY138" s="25" t="s">
        <v>197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25" t="s">
        <v>77</v>
      </c>
      <c r="BK138" s="248">
        <f>ROUND(I138*H138,2)</f>
        <v>0</v>
      </c>
      <c r="BL138" s="25" t="s">
        <v>205</v>
      </c>
      <c r="BM138" s="25" t="s">
        <v>1632</v>
      </c>
    </row>
    <row r="139" s="1" customFormat="1">
      <c r="B139" s="47"/>
      <c r="C139" s="75"/>
      <c r="D139" s="249" t="s">
        <v>207</v>
      </c>
      <c r="E139" s="75"/>
      <c r="F139" s="250" t="s">
        <v>1170</v>
      </c>
      <c r="G139" s="75"/>
      <c r="H139" s="75"/>
      <c r="I139" s="205"/>
      <c r="J139" s="75"/>
      <c r="K139" s="75"/>
      <c r="L139" s="73"/>
      <c r="M139" s="251"/>
      <c r="N139" s="48"/>
      <c r="O139" s="48"/>
      <c r="P139" s="48"/>
      <c r="Q139" s="48"/>
      <c r="R139" s="48"/>
      <c r="S139" s="48"/>
      <c r="T139" s="96"/>
      <c r="AT139" s="25" t="s">
        <v>207</v>
      </c>
      <c r="AU139" s="25" t="s">
        <v>79</v>
      </c>
    </row>
    <row r="140" s="12" customFormat="1">
      <c r="B140" s="252"/>
      <c r="C140" s="253"/>
      <c r="D140" s="249" t="s">
        <v>209</v>
      </c>
      <c r="E140" s="254" t="s">
        <v>21</v>
      </c>
      <c r="F140" s="255" t="s">
        <v>1592</v>
      </c>
      <c r="G140" s="253"/>
      <c r="H140" s="256">
        <v>8.6389999999999993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AT140" s="262" t="s">
        <v>209</v>
      </c>
      <c r="AU140" s="262" t="s">
        <v>79</v>
      </c>
      <c r="AV140" s="12" t="s">
        <v>79</v>
      </c>
      <c r="AW140" s="12" t="s">
        <v>34</v>
      </c>
      <c r="AX140" s="12" t="s">
        <v>77</v>
      </c>
      <c r="AY140" s="262" t="s">
        <v>197</v>
      </c>
    </row>
    <row r="141" s="1" customFormat="1" ht="23" customHeight="1">
      <c r="B141" s="47"/>
      <c r="C141" s="237" t="s">
        <v>10</v>
      </c>
      <c r="D141" s="237" t="s">
        <v>200</v>
      </c>
      <c r="E141" s="238" t="s">
        <v>302</v>
      </c>
      <c r="F141" s="239" t="s">
        <v>303</v>
      </c>
      <c r="G141" s="240" t="s">
        <v>213</v>
      </c>
      <c r="H141" s="241">
        <v>13.756</v>
      </c>
      <c r="I141" s="242"/>
      <c r="J141" s="243">
        <f>ROUND(I141*H141,2)</f>
        <v>0</v>
      </c>
      <c r="K141" s="239" t="s">
        <v>204</v>
      </c>
      <c r="L141" s="73"/>
      <c r="M141" s="244" t="s">
        <v>21</v>
      </c>
      <c r="N141" s="245" t="s">
        <v>41</v>
      </c>
      <c r="O141" s="48"/>
      <c r="P141" s="246">
        <f>O141*H141</f>
        <v>0</v>
      </c>
      <c r="Q141" s="246">
        <v>4.0000000000000003E-05</v>
      </c>
      <c r="R141" s="246">
        <f>Q141*H141</f>
        <v>0.00055024000000000002</v>
      </c>
      <c r="S141" s="246">
        <v>0</v>
      </c>
      <c r="T141" s="247">
        <f>S141*H141</f>
        <v>0</v>
      </c>
      <c r="AR141" s="25" t="s">
        <v>205</v>
      </c>
      <c r="AT141" s="25" t="s">
        <v>200</v>
      </c>
      <c r="AU141" s="25" t="s">
        <v>79</v>
      </c>
      <c r="AY141" s="25" t="s">
        <v>197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25" t="s">
        <v>77</v>
      </c>
      <c r="BK141" s="248">
        <f>ROUND(I141*H141,2)</f>
        <v>0</v>
      </c>
      <c r="BL141" s="25" t="s">
        <v>205</v>
      </c>
      <c r="BM141" s="25" t="s">
        <v>1633</v>
      </c>
    </row>
    <row r="142" s="1" customFormat="1">
      <c r="B142" s="47"/>
      <c r="C142" s="75"/>
      <c r="D142" s="249" t="s">
        <v>207</v>
      </c>
      <c r="E142" s="75"/>
      <c r="F142" s="250" t="s">
        <v>305</v>
      </c>
      <c r="G142" s="75"/>
      <c r="H142" s="75"/>
      <c r="I142" s="205"/>
      <c r="J142" s="75"/>
      <c r="K142" s="75"/>
      <c r="L142" s="73"/>
      <c r="M142" s="251"/>
      <c r="N142" s="48"/>
      <c r="O142" s="48"/>
      <c r="P142" s="48"/>
      <c r="Q142" s="48"/>
      <c r="R142" s="48"/>
      <c r="S142" s="48"/>
      <c r="T142" s="96"/>
      <c r="AT142" s="25" t="s">
        <v>207</v>
      </c>
      <c r="AU142" s="25" t="s">
        <v>79</v>
      </c>
    </row>
    <row r="143" s="12" customFormat="1">
      <c r="B143" s="252"/>
      <c r="C143" s="253"/>
      <c r="D143" s="249" t="s">
        <v>209</v>
      </c>
      <c r="E143" s="254" t="s">
        <v>21</v>
      </c>
      <c r="F143" s="255" t="s">
        <v>1634</v>
      </c>
      <c r="G143" s="253"/>
      <c r="H143" s="256">
        <v>13.756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AT143" s="262" t="s">
        <v>209</v>
      </c>
      <c r="AU143" s="262" t="s">
        <v>79</v>
      </c>
      <c r="AV143" s="12" t="s">
        <v>79</v>
      </c>
      <c r="AW143" s="12" t="s">
        <v>34</v>
      </c>
      <c r="AX143" s="12" t="s">
        <v>77</v>
      </c>
      <c r="AY143" s="262" t="s">
        <v>197</v>
      </c>
    </row>
    <row r="144" s="1" customFormat="1" ht="14.5" customHeight="1">
      <c r="B144" s="47"/>
      <c r="C144" s="237" t="s">
        <v>290</v>
      </c>
      <c r="D144" s="237" t="s">
        <v>200</v>
      </c>
      <c r="E144" s="238" t="s">
        <v>308</v>
      </c>
      <c r="F144" s="239" t="s">
        <v>309</v>
      </c>
      <c r="G144" s="240" t="s">
        <v>310</v>
      </c>
      <c r="H144" s="241">
        <v>15</v>
      </c>
      <c r="I144" s="242"/>
      <c r="J144" s="243">
        <f>ROUND(I144*H144,2)</f>
        <v>0</v>
      </c>
      <c r="K144" s="239" t="s">
        <v>21</v>
      </c>
      <c r="L144" s="73"/>
      <c r="M144" s="244" t="s">
        <v>21</v>
      </c>
      <c r="N144" s="245" t="s">
        <v>41</v>
      </c>
      <c r="O144" s="48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AR144" s="25" t="s">
        <v>205</v>
      </c>
      <c r="AT144" s="25" t="s">
        <v>200</v>
      </c>
      <c r="AU144" s="25" t="s">
        <v>79</v>
      </c>
      <c r="AY144" s="25" t="s">
        <v>197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25" t="s">
        <v>77</v>
      </c>
      <c r="BK144" s="248">
        <f>ROUND(I144*H144,2)</f>
        <v>0</v>
      </c>
      <c r="BL144" s="25" t="s">
        <v>205</v>
      </c>
      <c r="BM144" s="25" t="s">
        <v>1635</v>
      </c>
    </row>
    <row r="145" s="1" customFormat="1">
      <c r="B145" s="47"/>
      <c r="C145" s="75"/>
      <c r="D145" s="249" t="s">
        <v>207</v>
      </c>
      <c r="E145" s="75"/>
      <c r="F145" s="250" t="s">
        <v>309</v>
      </c>
      <c r="G145" s="75"/>
      <c r="H145" s="75"/>
      <c r="I145" s="205"/>
      <c r="J145" s="75"/>
      <c r="K145" s="75"/>
      <c r="L145" s="73"/>
      <c r="M145" s="251"/>
      <c r="N145" s="48"/>
      <c r="O145" s="48"/>
      <c r="P145" s="48"/>
      <c r="Q145" s="48"/>
      <c r="R145" s="48"/>
      <c r="S145" s="48"/>
      <c r="T145" s="96"/>
      <c r="AT145" s="25" t="s">
        <v>207</v>
      </c>
      <c r="AU145" s="25" t="s">
        <v>79</v>
      </c>
    </row>
    <row r="146" s="1" customFormat="1" ht="34.5" customHeight="1">
      <c r="B146" s="47"/>
      <c r="C146" s="237" t="s">
        <v>296</v>
      </c>
      <c r="D146" s="237" t="s">
        <v>200</v>
      </c>
      <c r="E146" s="238" t="s">
        <v>1636</v>
      </c>
      <c r="F146" s="239" t="s">
        <v>1637</v>
      </c>
      <c r="G146" s="240" t="s">
        <v>265</v>
      </c>
      <c r="H146" s="241">
        <v>1</v>
      </c>
      <c r="I146" s="242"/>
      <c r="J146" s="243">
        <f>ROUND(I146*H146,2)</f>
        <v>0</v>
      </c>
      <c r="K146" s="239" t="s">
        <v>21</v>
      </c>
      <c r="L146" s="73"/>
      <c r="M146" s="244" t="s">
        <v>21</v>
      </c>
      <c r="N146" s="245" t="s">
        <v>41</v>
      </c>
      <c r="O146" s="48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25" t="s">
        <v>205</v>
      </c>
      <c r="AT146" s="25" t="s">
        <v>200</v>
      </c>
      <c r="AU146" s="25" t="s">
        <v>79</v>
      </c>
      <c r="AY146" s="25" t="s">
        <v>197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25" t="s">
        <v>77</v>
      </c>
      <c r="BK146" s="248">
        <f>ROUND(I146*H146,2)</f>
        <v>0</v>
      </c>
      <c r="BL146" s="25" t="s">
        <v>205</v>
      </c>
      <c r="BM146" s="25" t="s">
        <v>1638</v>
      </c>
    </row>
    <row r="147" s="1" customFormat="1">
      <c r="B147" s="47"/>
      <c r="C147" s="75"/>
      <c r="D147" s="249" t="s">
        <v>207</v>
      </c>
      <c r="E147" s="75"/>
      <c r="F147" s="250" t="s">
        <v>1637</v>
      </c>
      <c r="G147" s="75"/>
      <c r="H147" s="75"/>
      <c r="I147" s="205"/>
      <c r="J147" s="75"/>
      <c r="K147" s="75"/>
      <c r="L147" s="73"/>
      <c r="M147" s="251"/>
      <c r="N147" s="48"/>
      <c r="O147" s="48"/>
      <c r="P147" s="48"/>
      <c r="Q147" s="48"/>
      <c r="R147" s="48"/>
      <c r="S147" s="48"/>
      <c r="T147" s="96"/>
      <c r="AT147" s="25" t="s">
        <v>207</v>
      </c>
      <c r="AU147" s="25" t="s">
        <v>79</v>
      </c>
    </row>
    <row r="148" s="1" customFormat="1" ht="14.5" customHeight="1">
      <c r="B148" s="47"/>
      <c r="C148" s="237" t="s">
        <v>301</v>
      </c>
      <c r="D148" s="237" t="s">
        <v>200</v>
      </c>
      <c r="E148" s="238" t="s">
        <v>1639</v>
      </c>
      <c r="F148" s="239" t="s">
        <v>1640</v>
      </c>
      <c r="G148" s="240" t="s">
        <v>213</v>
      </c>
      <c r="H148" s="241">
        <v>0.089999999999999997</v>
      </c>
      <c r="I148" s="242"/>
      <c r="J148" s="243">
        <f>ROUND(I148*H148,2)</f>
        <v>0</v>
      </c>
      <c r="K148" s="239" t="s">
        <v>21</v>
      </c>
      <c r="L148" s="73"/>
      <c r="M148" s="244" t="s">
        <v>21</v>
      </c>
      <c r="N148" s="245" t="s">
        <v>41</v>
      </c>
      <c r="O148" s="48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AR148" s="25" t="s">
        <v>205</v>
      </c>
      <c r="AT148" s="25" t="s">
        <v>200</v>
      </c>
      <c r="AU148" s="25" t="s">
        <v>79</v>
      </c>
      <c r="AY148" s="25" t="s">
        <v>197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25" t="s">
        <v>77</v>
      </c>
      <c r="BK148" s="248">
        <f>ROUND(I148*H148,2)</f>
        <v>0</v>
      </c>
      <c r="BL148" s="25" t="s">
        <v>205</v>
      </c>
      <c r="BM148" s="25" t="s">
        <v>1641</v>
      </c>
    </row>
    <row r="149" s="12" customFormat="1">
      <c r="B149" s="252"/>
      <c r="C149" s="253"/>
      <c r="D149" s="249" t="s">
        <v>209</v>
      </c>
      <c r="E149" s="254" t="s">
        <v>21</v>
      </c>
      <c r="F149" s="255" t="s">
        <v>1642</v>
      </c>
      <c r="G149" s="253"/>
      <c r="H149" s="256">
        <v>0.089999999999999997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AT149" s="262" t="s">
        <v>209</v>
      </c>
      <c r="AU149" s="262" t="s">
        <v>79</v>
      </c>
      <c r="AV149" s="12" t="s">
        <v>79</v>
      </c>
      <c r="AW149" s="12" t="s">
        <v>34</v>
      </c>
      <c r="AX149" s="12" t="s">
        <v>77</v>
      </c>
      <c r="AY149" s="262" t="s">
        <v>197</v>
      </c>
    </row>
    <row r="150" s="12" customFormat="1">
      <c r="B150" s="252"/>
      <c r="C150" s="253"/>
      <c r="D150" s="249" t="s">
        <v>209</v>
      </c>
      <c r="E150" s="254" t="s">
        <v>21</v>
      </c>
      <c r="F150" s="255" t="s">
        <v>21</v>
      </c>
      <c r="G150" s="253"/>
      <c r="H150" s="256">
        <v>0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AT150" s="262" t="s">
        <v>209</v>
      </c>
      <c r="AU150" s="262" t="s">
        <v>79</v>
      </c>
      <c r="AV150" s="12" t="s">
        <v>79</v>
      </c>
      <c r="AW150" s="12" t="s">
        <v>34</v>
      </c>
      <c r="AX150" s="12" t="s">
        <v>70</v>
      </c>
      <c r="AY150" s="262" t="s">
        <v>197</v>
      </c>
    </row>
    <row r="151" s="12" customFormat="1">
      <c r="B151" s="252"/>
      <c r="C151" s="253"/>
      <c r="D151" s="249" t="s">
        <v>209</v>
      </c>
      <c r="E151" s="254" t="s">
        <v>21</v>
      </c>
      <c r="F151" s="255" t="s">
        <v>21</v>
      </c>
      <c r="G151" s="253"/>
      <c r="H151" s="256">
        <v>0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AT151" s="262" t="s">
        <v>209</v>
      </c>
      <c r="AU151" s="262" t="s">
        <v>79</v>
      </c>
      <c r="AV151" s="12" t="s">
        <v>79</v>
      </c>
      <c r="AW151" s="12" t="s">
        <v>34</v>
      </c>
      <c r="AX151" s="12" t="s">
        <v>70</v>
      </c>
      <c r="AY151" s="262" t="s">
        <v>197</v>
      </c>
    </row>
    <row r="152" s="12" customFormat="1">
      <c r="B152" s="252"/>
      <c r="C152" s="253"/>
      <c r="D152" s="249" t="s">
        <v>209</v>
      </c>
      <c r="E152" s="254" t="s">
        <v>21</v>
      </c>
      <c r="F152" s="255" t="s">
        <v>21</v>
      </c>
      <c r="G152" s="253"/>
      <c r="H152" s="256">
        <v>0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AT152" s="262" t="s">
        <v>209</v>
      </c>
      <c r="AU152" s="262" t="s">
        <v>79</v>
      </c>
      <c r="AV152" s="12" t="s">
        <v>79</v>
      </c>
      <c r="AW152" s="12" t="s">
        <v>34</v>
      </c>
      <c r="AX152" s="12" t="s">
        <v>70</v>
      </c>
      <c r="AY152" s="262" t="s">
        <v>197</v>
      </c>
    </row>
    <row r="153" s="12" customFormat="1">
      <c r="B153" s="252"/>
      <c r="C153" s="253"/>
      <c r="D153" s="249" t="s">
        <v>209</v>
      </c>
      <c r="E153" s="254" t="s">
        <v>21</v>
      </c>
      <c r="F153" s="255" t="s">
        <v>21</v>
      </c>
      <c r="G153" s="253"/>
      <c r="H153" s="256">
        <v>0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AT153" s="262" t="s">
        <v>209</v>
      </c>
      <c r="AU153" s="262" t="s">
        <v>79</v>
      </c>
      <c r="AV153" s="12" t="s">
        <v>79</v>
      </c>
      <c r="AW153" s="12" t="s">
        <v>34</v>
      </c>
      <c r="AX153" s="12" t="s">
        <v>70</v>
      </c>
      <c r="AY153" s="262" t="s">
        <v>197</v>
      </c>
    </row>
    <row r="154" s="12" customFormat="1">
      <c r="B154" s="252"/>
      <c r="C154" s="253"/>
      <c r="D154" s="249" t="s">
        <v>209</v>
      </c>
      <c r="E154" s="254" t="s">
        <v>21</v>
      </c>
      <c r="F154" s="255" t="s">
        <v>21</v>
      </c>
      <c r="G154" s="253"/>
      <c r="H154" s="256">
        <v>0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AT154" s="262" t="s">
        <v>209</v>
      </c>
      <c r="AU154" s="262" t="s">
        <v>79</v>
      </c>
      <c r="AV154" s="12" t="s">
        <v>79</v>
      </c>
      <c r="AW154" s="12" t="s">
        <v>34</v>
      </c>
      <c r="AX154" s="12" t="s">
        <v>70</v>
      </c>
      <c r="AY154" s="262" t="s">
        <v>197</v>
      </c>
    </row>
    <row r="155" s="12" customFormat="1">
      <c r="B155" s="252"/>
      <c r="C155" s="253"/>
      <c r="D155" s="249" t="s">
        <v>209</v>
      </c>
      <c r="E155" s="254" t="s">
        <v>21</v>
      </c>
      <c r="F155" s="255" t="s">
        <v>21</v>
      </c>
      <c r="G155" s="253"/>
      <c r="H155" s="256">
        <v>0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AT155" s="262" t="s">
        <v>209</v>
      </c>
      <c r="AU155" s="262" t="s">
        <v>79</v>
      </c>
      <c r="AV155" s="12" t="s">
        <v>79</v>
      </c>
      <c r="AW155" s="12" t="s">
        <v>34</v>
      </c>
      <c r="AX155" s="12" t="s">
        <v>70</v>
      </c>
      <c r="AY155" s="262" t="s">
        <v>197</v>
      </c>
    </row>
    <row r="156" s="12" customFormat="1">
      <c r="B156" s="252"/>
      <c r="C156" s="253"/>
      <c r="D156" s="249" t="s">
        <v>209</v>
      </c>
      <c r="E156" s="254" t="s">
        <v>21</v>
      </c>
      <c r="F156" s="255" t="s">
        <v>21</v>
      </c>
      <c r="G156" s="253"/>
      <c r="H156" s="256">
        <v>0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AT156" s="262" t="s">
        <v>209</v>
      </c>
      <c r="AU156" s="262" t="s">
        <v>79</v>
      </c>
      <c r="AV156" s="12" t="s">
        <v>79</v>
      </c>
      <c r="AW156" s="12" t="s">
        <v>34</v>
      </c>
      <c r="AX156" s="12" t="s">
        <v>70</v>
      </c>
      <c r="AY156" s="262" t="s">
        <v>197</v>
      </c>
    </row>
    <row r="157" s="12" customFormat="1">
      <c r="B157" s="252"/>
      <c r="C157" s="253"/>
      <c r="D157" s="249" t="s">
        <v>209</v>
      </c>
      <c r="E157" s="254" t="s">
        <v>21</v>
      </c>
      <c r="F157" s="255" t="s">
        <v>21</v>
      </c>
      <c r="G157" s="253"/>
      <c r="H157" s="256">
        <v>0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AT157" s="262" t="s">
        <v>209</v>
      </c>
      <c r="AU157" s="262" t="s">
        <v>79</v>
      </c>
      <c r="AV157" s="12" t="s">
        <v>79</v>
      </c>
      <c r="AW157" s="12" t="s">
        <v>34</v>
      </c>
      <c r="AX157" s="12" t="s">
        <v>70</v>
      </c>
      <c r="AY157" s="262" t="s">
        <v>197</v>
      </c>
    </row>
    <row r="158" s="12" customFormat="1">
      <c r="B158" s="252"/>
      <c r="C158" s="253"/>
      <c r="D158" s="249" t="s">
        <v>209</v>
      </c>
      <c r="E158" s="254" t="s">
        <v>21</v>
      </c>
      <c r="F158" s="255" t="s">
        <v>21</v>
      </c>
      <c r="G158" s="253"/>
      <c r="H158" s="256">
        <v>0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AT158" s="262" t="s">
        <v>209</v>
      </c>
      <c r="AU158" s="262" t="s">
        <v>79</v>
      </c>
      <c r="AV158" s="12" t="s">
        <v>79</v>
      </c>
      <c r="AW158" s="12" t="s">
        <v>34</v>
      </c>
      <c r="AX158" s="12" t="s">
        <v>70</v>
      </c>
      <c r="AY158" s="262" t="s">
        <v>197</v>
      </c>
    </row>
    <row r="159" s="12" customFormat="1">
      <c r="B159" s="252"/>
      <c r="C159" s="253"/>
      <c r="D159" s="249" t="s">
        <v>209</v>
      </c>
      <c r="E159" s="254" t="s">
        <v>21</v>
      </c>
      <c r="F159" s="255" t="s">
        <v>21</v>
      </c>
      <c r="G159" s="253"/>
      <c r="H159" s="256">
        <v>0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AT159" s="262" t="s">
        <v>209</v>
      </c>
      <c r="AU159" s="262" t="s">
        <v>79</v>
      </c>
      <c r="AV159" s="12" t="s">
        <v>79</v>
      </c>
      <c r="AW159" s="12" t="s">
        <v>34</v>
      </c>
      <c r="AX159" s="12" t="s">
        <v>70</v>
      </c>
      <c r="AY159" s="262" t="s">
        <v>197</v>
      </c>
    </row>
    <row r="160" s="12" customFormat="1">
      <c r="B160" s="252"/>
      <c r="C160" s="253"/>
      <c r="D160" s="249" t="s">
        <v>209</v>
      </c>
      <c r="E160" s="254" t="s">
        <v>21</v>
      </c>
      <c r="F160" s="255" t="s">
        <v>21</v>
      </c>
      <c r="G160" s="253"/>
      <c r="H160" s="256">
        <v>0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AT160" s="262" t="s">
        <v>209</v>
      </c>
      <c r="AU160" s="262" t="s">
        <v>79</v>
      </c>
      <c r="AV160" s="12" t="s">
        <v>79</v>
      </c>
      <c r="AW160" s="12" t="s">
        <v>34</v>
      </c>
      <c r="AX160" s="12" t="s">
        <v>70</v>
      </c>
      <c r="AY160" s="262" t="s">
        <v>197</v>
      </c>
    </row>
    <row r="161" s="1" customFormat="1" ht="23" customHeight="1">
      <c r="B161" s="47"/>
      <c r="C161" s="237" t="s">
        <v>307</v>
      </c>
      <c r="D161" s="237" t="s">
        <v>200</v>
      </c>
      <c r="E161" s="238" t="s">
        <v>1643</v>
      </c>
      <c r="F161" s="239" t="s">
        <v>1644</v>
      </c>
      <c r="G161" s="240" t="s">
        <v>213</v>
      </c>
      <c r="H161" s="241">
        <v>8.4979999999999993</v>
      </c>
      <c r="I161" s="242"/>
      <c r="J161" s="243">
        <f>ROUND(I161*H161,2)</f>
        <v>0</v>
      </c>
      <c r="K161" s="239" t="s">
        <v>204</v>
      </c>
      <c r="L161" s="73"/>
      <c r="M161" s="244" t="s">
        <v>21</v>
      </c>
      <c r="N161" s="245" t="s">
        <v>41</v>
      </c>
      <c r="O161" s="48"/>
      <c r="P161" s="246">
        <f>O161*H161</f>
        <v>0</v>
      </c>
      <c r="Q161" s="246">
        <v>0</v>
      </c>
      <c r="R161" s="246">
        <f>Q161*H161</f>
        <v>0</v>
      </c>
      <c r="S161" s="246">
        <v>0.26100000000000001</v>
      </c>
      <c r="T161" s="247">
        <f>S161*H161</f>
        <v>2.217978</v>
      </c>
      <c r="AR161" s="25" t="s">
        <v>205</v>
      </c>
      <c r="AT161" s="25" t="s">
        <v>200</v>
      </c>
      <c r="AU161" s="25" t="s">
        <v>79</v>
      </c>
      <c r="AY161" s="25" t="s">
        <v>197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25" t="s">
        <v>77</v>
      </c>
      <c r="BK161" s="248">
        <f>ROUND(I161*H161,2)</f>
        <v>0</v>
      </c>
      <c r="BL161" s="25" t="s">
        <v>205</v>
      </c>
      <c r="BM161" s="25" t="s">
        <v>1645</v>
      </c>
    </row>
    <row r="162" s="1" customFormat="1">
      <c r="B162" s="47"/>
      <c r="C162" s="75"/>
      <c r="D162" s="249" t="s">
        <v>207</v>
      </c>
      <c r="E162" s="75"/>
      <c r="F162" s="250" t="s">
        <v>1646</v>
      </c>
      <c r="G162" s="75"/>
      <c r="H162" s="75"/>
      <c r="I162" s="205"/>
      <c r="J162" s="75"/>
      <c r="K162" s="75"/>
      <c r="L162" s="73"/>
      <c r="M162" s="251"/>
      <c r="N162" s="48"/>
      <c r="O162" s="48"/>
      <c r="P162" s="48"/>
      <c r="Q162" s="48"/>
      <c r="R162" s="48"/>
      <c r="S162" s="48"/>
      <c r="T162" s="96"/>
      <c r="AT162" s="25" t="s">
        <v>207</v>
      </c>
      <c r="AU162" s="25" t="s">
        <v>79</v>
      </c>
    </row>
    <row r="163" s="12" customFormat="1">
      <c r="B163" s="252"/>
      <c r="C163" s="253"/>
      <c r="D163" s="249" t="s">
        <v>209</v>
      </c>
      <c r="E163" s="254" t="s">
        <v>21</v>
      </c>
      <c r="F163" s="255" t="s">
        <v>1647</v>
      </c>
      <c r="G163" s="253"/>
      <c r="H163" s="256">
        <v>8.4979999999999993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AT163" s="262" t="s">
        <v>209</v>
      </c>
      <c r="AU163" s="262" t="s">
        <v>79</v>
      </c>
      <c r="AV163" s="12" t="s">
        <v>79</v>
      </c>
      <c r="AW163" s="12" t="s">
        <v>34</v>
      </c>
      <c r="AX163" s="12" t="s">
        <v>77</v>
      </c>
      <c r="AY163" s="262" t="s">
        <v>197</v>
      </c>
    </row>
    <row r="164" s="1" customFormat="1" ht="23" customHeight="1">
      <c r="B164" s="47"/>
      <c r="C164" s="237" t="s">
        <v>312</v>
      </c>
      <c r="D164" s="237" t="s">
        <v>200</v>
      </c>
      <c r="E164" s="238" t="s">
        <v>1648</v>
      </c>
      <c r="F164" s="239" t="s">
        <v>1649</v>
      </c>
      <c r="G164" s="240" t="s">
        <v>203</v>
      </c>
      <c r="H164" s="241">
        <v>0.017000000000000001</v>
      </c>
      <c r="I164" s="242"/>
      <c r="J164" s="243">
        <f>ROUND(I164*H164,2)</f>
        <v>0</v>
      </c>
      <c r="K164" s="239" t="s">
        <v>204</v>
      </c>
      <c r="L164" s="73"/>
      <c r="M164" s="244" t="s">
        <v>21</v>
      </c>
      <c r="N164" s="245" t="s">
        <v>41</v>
      </c>
      <c r="O164" s="48"/>
      <c r="P164" s="246">
        <f>O164*H164</f>
        <v>0</v>
      </c>
      <c r="Q164" s="246">
        <v>0</v>
      </c>
      <c r="R164" s="246">
        <f>Q164*H164</f>
        <v>0</v>
      </c>
      <c r="S164" s="246">
        <v>2.3999999999999999</v>
      </c>
      <c r="T164" s="247">
        <f>S164*H164</f>
        <v>0.040800000000000003</v>
      </c>
      <c r="AR164" s="25" t="s">
        <v>205</v>
      </c>
      <c r="AT164" s="25" t="s">
        <v>200</v>
      </c>
      <c r="AU164" s="25" t="s">
        <v>79</v>
      </c>
      <c r="AY164" s="25" t="s">
        <v>197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25" t="s">
        <v>77</v>
      </c>
      <c r="BK164" s="248">
        <f>ROUND(I164*H164,2)</f>
        <v>0</v>
      </c>
      <c r="BL164" s="25" t="s">
        <v>205</v>
      </c>
      <c r="BM164" s="25" t="s">
        <v>1650</v>
      </c>
    </row>
    <row r="165" s="1" customFormat="1">
      <c r="B165" s="47"/>
      <c r="C165" s="75"/>
      <c r="D165" s="249" t="s">
        <v>207</v>
      </c>
      <c r="E165" s="75"/>
      <c r="F165" s="250" t="s">
        <v>1651</v>
      </c>
      <c r="G165" s="75"/>
      <c r="H165" s="75"/>
      <c r="I165" s="205"/>
      <c r="J165" s="75"/>
      <c r="K165" s="75"/>
      <c r="L165" s="73"/>
      <c r="M165" s="251"/>
      <c r="N165" s="48"/>
      <c r="O165" s="48"/>
      <c r="P165" s="48"/>
      <c r="Q165" s="48"/>
      <c r="R165" s="48"/>
      <c r="S165" s="48"/>
      <c r="T165" s="96"/>
      <c r="AT165" s="25" t="s">
        <v>207</v>
      </c>
      <c r="AU165" s="25" t="s">
        <v>79</v>
      </c>
    </row>
    <row r="166" s="12" customFormat="1">
      <c r="B166" s="252"/>
      <c r="C166" s="253"/>
      <c r="D166" s="249" t="s">
        <v>209</v>
      </c>
      <c r="E166" s="254" t="s">
        <v>21</v>
      </c>
      <c r="F166" s="255" t="s">
        <v>1652</v>
      </c>
      <c r="G166" s="253"/>
      <c r="H166" s="256">
        <v>0.017000000000000001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AT166" s="262" t="s">
        <v>209</v>
      </c>
      <c r="AU166" s="262" t="s">
        <v>79</v>
      </c>
      <c r="AV166" s="12" t="s">
        <v>79</v>
      </c>
      <c r="AW166" s="12" t="s">
        <v>34</v>
      </c>
      <c r="AX166" s="12" t="s">
        <v>77</v>
      </c>
      <c r="AY166" s="262" t="s">
        <v>197</v>
      </c>
    </row>
    <row r="167" s="1" customFormat="1" ht="34.5" customHeight="1">
      <c r="B167" s="47"/>
      <c r="C167" s="237" t="s">
        <v>9</v>
      </c>
      <c r="D167" s="237" t="s">
        <v>200</v>
      </c>
      <c r="E167" s="238" t="s">
        <v>1189</v>
      </c>
      <c r="F167" s="239" t="s">
        <v>1190</v>
      </c>
      <c r="G167" s="240" t="s">
        <v>203</v>
      </c>
      <c r="H167" s="241">
        <v>0.25</v>
      </c>
      <c r="I167" s="242"/>
      <c r="J167" s="243">
        <f>ROUND(I167*H167,2)</f>
        <v>0</v>
      </c>
      <c r="K167" s="239" t="s">
        <v>204</v>
      </c>
      <c r="L167" s="73"/>
      <c r="M167" s="244" t="s">
        <v>21</v>
      </c>
      <c r="N167" s="245" t="s">
        <v>41</v>
      </c>
      <c r="O167" s="48"/>
      <c r="P167" s="246">
        <f>O167*H167</f>
        <v>0</v>
      </c>
      <c r="Q167" s="246">
        <v>0</v>
      </c>
      <c r="R167" s="246">
        <f>Q167*H167</f>
        <v>0</v>
      </c>
      <c r="S167" s="246">
        <v>2.2000000000000002</v>
      </c>
      <c r="T167" s="247">
        <f>S167*H167</f>
        <v>0.55000000000000004</v>
      </c>
      <c r="AR167" s="25" t="s">
        <v>205</v>
      </c>
      <c r="AT167" s="25" t="s">
        <v>200</v>
      </c>
      <c r="AU167" s="25" t="s">
        <v>79</v>
      </c>
      <c r="AY167" s="25" t="s">
        <v>197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25" t="s">
        <v>77</v>
      </c>
      <c r="BK167" s="248">
        <f>ROUND(I167*H167,2)</f>
        <v>0</v>
      </c>
      <c r="BL167" s="25" t="s">
        <v>205</v>
      </c>
      <c r="BM167" s="25" t="s">
        <v>1653</v>
      </c>
    </row>
    <row r="168" s="1" customFormat="1">
      <c r="B168" s="47"/>
      <c r="C168" s="75"/>
      <c r="D168" s="249" t="s">
        <v>207</v>
      </c>
      <c r="E168" s="75"/>
      <c r="F168" s="250" t="s">
        <v>1192</v>
      </c>
      <c r="G168" s="75"/>
      <c r="H168" s="75"/>
      <c r="I168" s="205"/>
      <c r="J168" s="75"/>
      <c r="K168" s="75"/>
      <c r="L168" s="73"/>
      <c r="M168" s="251"/>
      <c r="N168" s="48"/>
      <c r="O168" s="48"/>
      <c r="P168" s="48"/>
      <c r="Q168" s="48"/>
      <c r="R168" s="48"/>
      <c r="S168" s="48"/>
      <c r="T168" s="96"/>
      <c r="AT168" s="25" t="s">
        <v>207</v>
      </c>
      <c r="AU168" s="25" t="s">
        <v>79</v>
      </c>
    </row>
    <row r="169" s="12" customFormat="1">
      <c r="B169" s="252"/>
      <c r="C169" s="253"/>
      <c r="D169" s="249" t="s">
        <v>209</v>
      </c>
      <c r="E169" s="254" t="s">
        <v>21</v>
      </c>
      <c r="F169" s="255" t="s">
        <v>1654</v>
      </c>
      <c r="G169" s="253"/>
      <c r="H169" s="256">
        <v>0.25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AT169" s="262" t="s">
        <v>209</v>
      </c>
      <c r="AU169" s="262" t="s">
        <v>79</v>
      </c>
      <c r="AV169" s="12" t="s">
        <v>79</v>
      </c>
      <c r="AW169" s="12" t="s">
        <v>34</v>
      </c>
      <c r="AX169" s="12" t="s">
        <v>77</v>
      </c>
      <c r="AY169" s="262" t="s">
        <v>197</v>
      </c>
    </row>
    <row r="170" s="1" customFormat="1" ht="23" customHeight="1">
      <c r="B170" s="47"/>
      <c r="C170" s="237" t="s">
        <v>321</v>
      </c>
      <c r="D170" s="237" t="s">
        <v>200</v>
      </c>
      <c r="E170" s="238" t="s">
        <v>332</v>
      </c>
      <c r="F170" s="239" t="s">
        <v>333</v>
      </c>
      <c r="G170" s="240" t="s">
        <v>213</v>
      </c>
      <c r="H170" s="241">
        <v>8.3170000000000002</v>
      </c>
      <c r="I170" s="242"/>
      <c r="J170" s="243">
        <f>ROUND(I170*H170,2)</f>
        <v>0</v>
      </c>
      <c r="K170" s="239" t="s">
        <v>204</v>
      </c>
      <c r="L170" s="73"/>
      <c r="M170" s="244" t="s">
        <v>21</v>
      </c>
      <c r="N170" s="245" t="s">
        <v>41</v>
      </c>
      <c r="O170" s="48"/>
      <c r="P170" s="246">
        <f>O170*H170</f>
        <v>0</v>
      </c>
      <c r="Q170" s="246">
        <v>0</v>
      </c>
      <c r="R170" s="246">
        <f>Q170*H170</f>
        <v>0</v>
      </c>
      <c r="S170" s="246">
        <v>0.035000000000000003</v>
      </c>
      <c r="T170" s="247">
        <f>S170*H170</f>
        <v>0.29109500000000005</v>
      </c>
      <c r="AR170" s="25" t="s">
        <v>205</v>
      </c>
      <c r="AT170" s="25" t="s">
        <v>200</v>
      </c>
      <c r="AU170" s="25" t="s">
        <v>79</v>
      </c>
      <c r="AY170" s="25" t="s">
        <v>197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25" t="s">
        <v>77</v>
      </c>
      <c r="BK170" s="248">
        <f>ROUND(I170*H170,2)</f>
        <v>0</v>
      </c>
      <c r="BL170" s="25" t="s">
        <v>205</v>
      </c>
      <c r="BM170" s="25" t="s">
        <v>1655</v>
      </c>
    </row>
    <row r="171" s="1" customFormat="1">
      <c r="B171" s="47"/>
      <c r="C171" s="75"/>
      <c r="D171" s="249" t="s">
        <v>207</v>
      </c>
      <c r="E171" s="75"/>
      <c r="F171" s="250" t="s">
        <v>335</v>
      </c>
      <c r="G171" s="75"/>
      <c r="H171" s="75"/>
      <c r="I171" s="205"/>
      <c r="J171" s="75"/>
      <c r="K171" s="75"/>
      <c r="L171" s="73"/>
      <c r="M171" s="251"/>
      <c r="N171" s="48"/>
      <c r="O171" s="48"/>
      <c r="P171" s="48"/>
      <c r="Q171" s="48"/>
      <c r="R171" s="48"/>
      <c r="S171" s="48"/>
      <c r="T171" s="96"/>
      <c r="AT171" s="25" t="s">
        <v>207</v>
      </c>
      <c r="AU171" s="25" t="s">
        <v>79</v>
      </c>
    </row>
    <row r="172" s="12" customFormat="1">
      <c r="B172" s="252"/>
      <c r="C172" s="253"/>
      <c r="D172" s="249" t="s">
        <v>209</v>
      </c>
      <c r="E172" s="254" t="s">
        <v>21</v>
      </c>
      <c r="F172" s="255" t="s">
        <v>1588</v>
      </c>
      <c r="G172" s="253"/>
      <c r="H172" s="256">
        <v>8.3170000000000002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AT172" s="262" t="s">
        <v>209</v>
      </c>
      <c r="AU172" s="262" t="s">
        <v>79</v>
      </c>
      <c r="AV172" s="12" t="s">
        <v>79</v>
      </c>
      <c r="AW172" s="12" t="s">
        <v>34</v>
      </c>
      <c r="AX172" s="12" t="s">
        <v>77</v>
      </c>
      <c r="AY172" s="262" t="s">
        <v>197</v>
      </c>
    </row>
    <row r="173" s="1" customFormat="1" ht="23" customHeight="1">
      <c r="B173" s="47"/>
      <c r="C173" s="237" t="s">
        <v>325</v>
      </c>
      <c r="D173" s="237" t="s">
        <v>200</v>
      </c>
      <c r="E173" s="238" t="s">
        <v>1196</v>
      </c>
      <c r="F173" s="239" t="s">
        <v>1197</v>
      </c>
      <c r="G173" s="240" t="s">
        <v>213</v>
      </c>
      <c r="H173" s="241">
        <v>0.71999999999999997</v>
      </c>
      <c r="I173" s="242"/>
      <c r="J173" s="243">
        <f>ROUND(I173*H173,2)</f>
        <v>0</v>
      </c>
      <c r="K173" s="239" t="s">
        <v>204</v>
      </c>
      <c r="L173" s="73"/>
      <c r="M173" s="244" t="s">
        <v>21</v>
      </c>
      <c r="N173" s="245" t="s">
        <v>41</v>
      </c>
      <c r="O173" s="48"/>
      <c r="P173" s="246">
        <f>O173*H173</f>
        <v>0</v>
      </c>
      <c r="Q173" s="246">
        <v>0</v>
      </c>
      <c r="R173" s="246">
        <f>Q173*H173</f>
        <v>0</v>
      </c>
      <c r="S173" s="246">
        <v>0.055</v>
      </c>
      <c r="T173" s="247">
        <f>S173*H173</f>
        <v>0.039599999999999996</v>
      </c>
      <c r="AR173" s="25" t="s">
        <v>205</v>
      </c>
      <c r="AT173" s="25" t="s">
        <v>200</v>
      </c>
      <c r="AU173" s="25" t="s">
        <v>79</v>
      </c>
      <c r="AY173" s="25" t="s">
        <v>197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25" t="s">
        <v>77</v>
      </c>
      <c r="BK173" s="248">
        <f>ROUND(I173*H173,2)</f>
        <v>0</v>
      </c>
      <c r="BL173" s="25" t="s">
        <v>205</v>
      </c>
      <c r="BM173" s="25" t="s">
        <v>1656</v>
      </c>
    </row>
    <row r="174" s="1" customFormat="1">
      <c r="B174" s="47"/>
      <c r="C174" s="75"/>
      <c r="D174" s="249" t="s">
        <v>207</v>
      </c>
      <c r="E174" s="75"/>
      <c r="F174" s="250" t="s">
        <v>1199</v>
      </c>
      <c r="G174" s="75"/>
      <c r="H174" s="75"/>
      <c r="I174" s="205"/>
      <c r="J174" s="75"/>
      <c r="K174" s="75"/>
      <c r="L174" s="73"/>
      <c r="M174" s="251"/>
      <c r="N174" s="48"/>
      <c r="O174" s="48"/>
      <c r="P174" s="48"/>
      <c r="Q174" s="48"/>
      <c r="R174" s="48"/>
      <c r="S174" s="48"/>
      <c r="T174" s="96"/>
      <c r="AT174" s="25" t="s">
        <v>207</v>
      </c>
      <c r="AU174" s="25" t="s">
        <v>79</v>
      </c>
    </row>
    <row r="175" s="12" customFormat="1">
      <c r="B175" s="252"/>
      <c r="C175" s="253"/>
      <c r="D175" s="249" t="s">
        <v>209</v>
      </c>
      <c r="E175" s="254" t="s">
        <v>21</v>
      </c>
      <c r="F175" s="255" t="s">
        <v>1657</v>
      </c>
      <c r="G175" s="253"/>
      <c r="H175" s="256">
        <v>0.71999999999999997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AT175" s="262" t="s">
        <v>209</v>
      </c>
      <c r="AU175" s="262" t="s">
        <v>79</v>
      </c>
      <c r="AV175" s="12" t="s">
        <v>79</v>
      </c>
      <c r="AW175" s="12" t="s">
        <v>34</v>
      </c>
      <c r="AX175" s="12" t="s">
        <v>77</v>
      </c>
      <c r="AY175" s="262" t="s">
        <v>197</v>
      </c>
    </row>
    <row r="176" s="1" customFormat="1" ht="23" customHeight="1">
      <c r="B176" s="47"/>
      <c r="C176" s="237" t="s">
        <v>331</v>
      </c>
      <c r="D176" s="237" t="s">
        <v>200</v>
      </c>
      <c r="E176" s="238" t="s">
        <v>1658</v>
      </c>
      <c r="F176" s="239" t="s">
        <v>1659</v>
      </c>
      <c r="G176" s="240" t="s">
        <v>213</v>
      </c>
      <c r="H176" s="241">
        <v>0.41999999999999998</v>
      </c>
      <c r="I176" s="242"/>
      <c r="J176" s="243">
        <f>ROUND(I176*H176,2)</f>
        <v>0</v>
      </c>
      <c r="K176" s="239" t="s">
        <v>204</v>
      </c>
      <c r="L176" s="73"/>
      <c r="M176" s="244" t="s">
        <v>21</v>
      </c>
      <c r="N176" s="245" t="s">
        <v>41</v>
      </c>
      <c r="O176" s="48"/>
      <c r="P176" s="246">
        <f>O176*H176</f>
        <v>0</v>
      </c>
      <c r="Q176" s="246">
        <v>0</v>
      </c>
      <c r="R176" s="246">
        <f>Q176*H176</f>
        <v>0</v>
      </c>
      <c r="S176" s="246">
        <v>0.27500000000000002</v>
      </c>
      <c r="T176" s="247">
        <f>S176*H176</f>
        <v>0.11550000000000001</v>
      </c>
      <c r="AR176" s="25" t="s">
        <v>205</v>
      </c>
      <c r="AT176" s="25" t="s">
        <v>200</v>
      </c>
      <c r="AU176" s="25" t="s">
        <v>79</v>
      </c>
      <c r="AY176" s="25" t="s">
        <v>197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25" t="s">
        <v>77</v>
      </c>
      <c r="BK176" s="248">
        <f>ROUND(I176*H176,2)</f>
        <v>0</v>
      </c>
      <c r="BL176" s="25" t="s">
        <v>205</v>
      </c>
      <c r="BM176" s="25" t="s">
        <v>1660</v>
      </c>
    </row>
    <row r="177" s="1" customFormat="1">
      <c r="B177" s="47"/>
      <c r="C177" s="75"/>
      <c r="D177" s="249" t="s">
        <v>207</v>
      </c>
      <c r="E177" s="75"/>
      <c r="F177" s="250" t="s">
        <v>1661</v>
      </c>
      <c r="G177" s="75"/>
      <c r="H177" s="75"/>
      <c r="I177" s="205"/>
      <c r="J177" s="75"/>
      <c r="K177" s="75"/>
      <c r="L177" s="73"/>
      <c r="M177" s="251"/>
      <c r="N177" s="48"/>
      <c r="O177" s="48"/>
      <c r="P177" s="48"/>
      <c r="Q177" s="48"/>
      <c r="R177" s="48"/>
      <c r="S177" s="48"/>
      <c r="T177" s="96"/>
      <c r="AT177" s="25" t="s">
        <v>207</v>
      </c>
      <c r="AU177" s="25" t="s">
        <v>79</v>
      </c>
    </row>
    <row r="178" s="12" customFormat="1">
      <c r="B178" s="252"/>
      <c r="C178" s="253"/>
      <c r="D178" s="249" t="s">
        <v>209</v>
      </c>
      <c r="E178" s="254" t="s">
        <v>21</v>
      </c>
      <c r="F178" s="255" t="s">
        <v>1662</v>
      </c>
      <c r="G178" s="253"/>
      <c r="H178" s="256">
        <v>0.41999999999999998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AT178" s="262" t="s">
        <v>209</v>
      </c>
      <c r="AU178" s="262" t="s">
        <v>79</v>
      </c>
      <c r="AV178" s="12" t="s">
        <v>79</v>
      </c>
      <c r="AW178" s="12" t="s">
        <v>34</v>
      </c>
      <c r="AX178" s="12" t="s">
        <v>77</v>
      </c>
      <c r="AY178" s="262" t="s">
        <v>197</v>
      </c>
    </row>
    <row r="179" s="1" customFormat="1" ht="14.5" customHeight="1">
      <c r="B179" s="47"/>
      <c r="C179" s="237" t="s">
        <v>336</v>
      </c>
      <c r="D179" s="237" t="s">
        <v>200</v>
      </c>
      <c r="E179" s="238" t="s">
        <v>348</v>
      </c>
      <c r="F179" s="239" t="s">
        <v>349</v>
      </c>
      <c r="G179" s="240" t="s">
        <v>213</v>
      </c>
      <c r="H179" s="241">
        <v>2.758</v>
      </c>
      <c r="I179" s="242"/>
      <c r="J179" s="243">
        <f>ROUND(I179*H179,2)</f>
        <v>0</v>
      </c>
      <c r="K179" s="239" t="s">
        <v>204</v>
      </c>
      <c r="L179" s="73"/>
      <c r="M179" s="244" t="s">
        <v>21</v>
      </c>
      <c r="N179" s="245" t="s">
        <v>41</v>
      </c>
      <c r="O179" s="48"/>
      <c r="P179" s="246">
        <f>O179*H179</f>
        <v>0</v>
      </c>
      <c r="Q179" s="246">
        <v>0</v>
      </c>
      <c r="R179" s="246">
        <f>Q179*H179</f>
        <v>0</v>
      </c>
      <c r="S179" s="246">
        <v>0.075999999999999998</v>
      </c>
      <c r="T179" s="247">
        <f>S179*H179</f>
        <v>0.20960799999999999</v>
      </c>
      <c r="AR179" s="25" t="s">
        <v>205</v>
      </c>
      <c r="AT179" s="25" t="s">
        <v>200</v>
      </c>
      <c r="AU179" s="25" t="s">
        <v>79</v>
      </c>
      <c r="AY179" s="25" t="s">
        <v>197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25" t="s">
        <v>77</v>
      </c>
      <c r="BK179" s="248">
        <f>ROUND(I179*H179,2)</f>
        <v>0</v>
      </c>
      <c r="BL179" s="25" t="s">
        <v>205</v>
      </c>
      <c r="BM179" s="25" t="s">
        <v>1663</v>
      </c>
    </row>
    <row r="180" s="1" customFormat="1">
      <c r="B180" s="47"/>
      <c r="C180" s="75"/>
      <c r="D180" s="249" t="s">
        <v>207</v>
      </c>
      <c r="E180" s="75"/>
      <c r="F180" s="250" t="s">
        <v>351</v>
      </c>
      <c r="G180" s="75"/>
      <c r="H180" s="75"/>
      <c r="I180" s="205"/>
      <c r="J180" s="75"/>
      <c r="K180" s="75"/>
      <c r="L180" s="73"/>
      <c r="M180" s="251"/>
      <c r="N180" s="48"/>
      <c r="O180" s="48"/>
      <c r="P180" s="48"/>
      <c r="Q180" s="48"/>
      <c r="R180" s="48"/>
      <c r="S180" s="48"/>
      <c r="T180" s="96"/>
      <c r="AT180" s="25" t="s">
        <v>207</v>
      </c>
      <c r="AU180" s="25" t="s">
        <v>79</v>
      </c>
    </row>
    <row r="181" s="12" customFormat="1">
      <c r="B181" s="252"/>
      <c r="C181" s="253"/>
      <c r="D181" s="249" t="s">
        <v>209</v>
      </c>
      <c r="E181" s="254" t="s">
        <v>21</v>
      </c>
      <c r="F181" s="255" t="s">
        <v>1664</v>
      </c>
      <c r="G181" s="253"/>
      <c r="H181" s="256">
        <v>2.758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AT181" s="262" t="s">
        <v>209</v>
      </c>
      <c r="AU181" s="262" t="s">
        <v>79</v>
      </c>
      <c r="AV181" s="12" t="s">
        <v>79</v>
      </c>
      <c r="AW181" s="12" t="s">
        <v>34</v>
      </c>
      <c r="AX181" s="12" t="s">
        <v>77</v>
      </c>
      <c r="AY181" s="262" t="s">
        <v>197</v>
      </c>
    </row>
    <row r="182" s="1" customFormat="1" ht="23" customHeight="1">
      <c r="B182" s="47"/>
      <c r="C182" s="237" t="s">
        <v>143</v>
      </c>
      <c r="D182" s="237" t="s">
        <v>200</v>
      </c>
      <c r="E182" s="238" t="s">
        <v>1665</v>
      </c>
      <c r="F182" s="239" t="s">
        <v>1666</v>
      </c>
      <c r="G182" s="240" t="s">
        <v>213</v>
      </c>
      <c r="H182" s="241">
        <v>1.44</v>
      </c>
      <c r="I182" s="242"/>
      <c r="J182" s="243">
        <f>ROUND(I182*H182,2)</f>
        <v>0</v>
      </c>
      <c r="K182" s="239" t="s">
        <v>204</v>
      </c>
      <c r="L182" s="73"/>
      <c r="M182" s="244" t="s">
        <v>21</v>
      </c>
      <c r="N182" s="245" t="s">
        <v>41</v>
      </c>
      <c r="O182" s="48"/>
      <c r="P182" s="246">
        <f>O182*H182</f>
        <v>0</v>
      </c>
      <c r="Q182" s="246">
        <v>0</v>
      </c>
      <c r="R182" s="246">
        <f>Q182*H182</f>
        <v>0</v>
      </c>
      <c r="S182" s="246">
        <v>0.27000000000000002</v>
      </c>
      <c r="T182" s="247">
        <f>S182*H182</f>
        <v>0.38880000000000003</v>
      </c>
      <c r="AR182" s="25" t="s">
        <v>205</v>
      </c>
      <c r="AT182" s="25" t="s">
        <v>200</v>
      </c>
      <c r="AU182" s="25" t="s">
        <v>79</v>
      </c>
      <c r="AY182" s="25" t="s">
        <v>197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25" t="s">
        <v>77</v>
      </c>
      <c r="BK182" s="248">
        <f>ROUND(I182*H182,2)</f>
        <v>0</v>
      </c>
      <c r="BL182" s="25" t="s">
        <v>205</v>
      </c>
      <c r="BM182" s="25" t="s">
        <v>1667</v>
      </c>
    </row>
    <row r="183" s="1" customFormat="1">
      <c r="B183" s="47"/>
      <c r="C183" s="75"/>
      <c r="D183" s="249" t="s">
        <v>207</v>
      </c>
      <c r="E183" s="75"/>
      <c r="F183" s="250" t="s">
        <v>1668</v>
      </c>
      <c r="G183" s="75"/>
      <c r="H183" s="75"/>
      <c r="I183" s="205"/>
      <c r="J183" s="75"/>
      <c r="K183" s="75"/>
      <c r="L183" s="73"/>
      <c r="M183" s="251"/>
      <c r="N183" s="48"/>
      <c r="O183" s="48"/>
      <c r="P183" s="48"/>
      <c r="Q183" s="48"/>
      <c r="R183" s="48"/>
      <c r="S183" s="48"/>
      <c r="T183" s="96"/>
      <c r="AT183" s="25" t="s">
        <v>207</v>
      </c>
      <c r="AU183" s="25" t="s">
        <v>79</v>
      </c>
    </row>
    <row r="184" s="12" customFormat="1">
      <c r="B184" s="252"/>
      <c r="C184" s="253"/>
      <c r="D184" s="249" t="s">
        <v>209</v>
      </c>
      <c r="E184" s="254" t="s">
        <v>21</v>
      </c>
      <c r="F184" s="255" t="s">
        <v>1669</v>
      </c>
      <c r="G184" s="253"/>
      <c r="H184" s="256">
        <v>1.44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AT184" s="262" t="s">
        <v>209</v>
      </c>
      <c r="AU184" s="262" t="s">
        <v>79</v>
      </c>
      <c r="AV184" s="12" t="s">
        <v>79</v>
      </c>
      <c r="AW184" s="12" t="s">
        <v>34</v>
      </c>
      <c r="AX184" s="12" t="s">
        <v>77</v>
      </c>
      <c r="AY184" s="262" t="s">
        <v>197</v>
      </c>
    </row>
    <row r="185" s="1" customFormat="1" ht="23" customHeight="1">
      <c r="B185" s="47"/>
      <c r="C185" s="237" t="s">
        <v>347</v>
      </c>
      <c r="D185" s="237" t="s">
        <v>200</v>
      </c>
      <c r="E185" s="238" t="s">
        <v>1670</v>
      </c>
      <c r="F185" s="239" t="s">
        <v>1671</v>
      </c>
      <c r="G185" s="240" t="s">
        <v>265</v>
      </c>
      <c r="H185" s="241">
        <v>1</v>
      </c>
      <c r="I185" s="242"/>
      <c r="J185" s="243">
        <f>ROUND(I185*H185,2)</f>
        <v>0</v>
      </c>
      <c r="K185" s="239" t="s">
        <v>204</v>
      </c>
      <c r="L185" s="73"/>
      <c r="M185" s="244" t="s">
        <v>21</v>
      </c>
      <c r="N185" s="245" t="s">
        <v>41</v>
      </c>
      <c r="O185" s="48"/>
      <c r="P185" s="246">
        <f>O185*H185</f>
        <v>0</v>
      </c>
      <c r="Q185" s="246">
        <v>0</v>
      </c>
      <c r="R185" s="246">
        <f>Q185*H185</f>
        <v>0</v>
      </c>
      <c r="S185" s="246">
        <v>0.014999999999999999</v>
      </c>
      <c r="T185" s="247">
        <f>S185*H185</f>
        <v>0.014999999999999999</v>
      </c>
      <c r="AR185" s="25" t="s">
        <v>205</v>
      </c>
      <c r="AT185" s="25" t="s">
        <v>200</v>
      </c>
      <c r="AU185" s="25" t="s">
        <v>79</v>
      </c>
      <c r="AY185" s="25" t="s">
        <v>197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25" t="s">
        <v>77</v>
      </c>
      <c r="BK185" s="248">
        <f>ROUND(I185*H185,2)</f>
        <v>0</v>
      </c>
      <c r="BL185" s="25" t="s">
        <v>205</v>
      </c>
      <c r="BM185" s="25" t="s">
        <v>1672</v>
      </c>
    </row>
    <row r="186" s="1" customFormat="1">
      <c r="B186" s="47"/>
      <c r="C186" s="75"/>
      <c r="D186" s="249" t="s">
        <v>207</v>
      </c>
      <c r="E186" s="75"/>
      <c r="F186" s="250" t="s">
        <v>1673</v>
      </c>
      <c r="G186" s="75"/>
      <c r="H186" s="75"/>
      <c r="I186" s="205"/>
      <c r="J186" s="75"/>
      <c r="K186" s="75"/>
      <c r="L186" s="73"/>
      <c r="M186" s="251"/>
      <c r="N186" s="48"/>
      <c r="O186" s="48"/>
      <c r="P186" s="48"/>
      <c r="Q186" s="48"/>
      <c r="R186" s="48"/>
      <c r="S186" s="48"/>
      <c r="T186" s="96"/>
      <c r="AT186" s="25" t="s">
        <v>207</v>
      </c>
      <c r="AU186" s="25" t="s">
        <v>79</v>
      </c>
    </row>
    <row r="187" s="1" customFormat="1" ht="23" customHeight="1">
      <c r="B187" s="47"/>
      <c r="C187" s="237" t="s">
        <v>353</v>
      </c>
      <c r="D187" s="237" t="s">
        <v>200</v>
      </c>
      <c r="E187" s="238" t="s">
        <v>359</v>
      </c>
      <c r="F187" s="239" t="s">
        <v>360</v>
      </c>
      <c r="G187" s="240" t="s">
        <v>223</v>
      </c>
      <c r="H187" s="241">
        <v>11</v>
      </c>
      <c r="I187" s="242"/>
      <c r="J187" s="243">
        <f>ROUND(I187*H187,2)</f>
        <v>0</v>
      </c>
      <c r="K187" s="239" t="s">
        <v>204</v>
      </c>
      <c r="L187" s="73"/>
      <c r="M187" s="244" t="s">
        <v>21</v>
      </c>
      <c r="N187" s="245" t="s">
        <v>41</v>
      </c>
      <c r="O187" s="48"/>
      <c r="P187" s="246">
        <f>O187*H187</f>
        <v>0</v>
      </c>
      <c r="Q187" s="246">
        <v>0</v>
      </c>
      <c r="R187" s="246">
        <f>Q187*H187</f>
        <v>0</v>
      </c>
      <c r="S187" s="246">
        <v>0.037999999999999999</v>
      </c>
      <c r="T187" s="247">
        <f>S187*H187</f>
        <v>0.41799999999999998</v>
      </c>
      <c r="AR187" s="25" t="s">
        <v>205</v>
      </c>
      <c r="AT187" s="25" t="s">
        <v>200</v>
      </c>
      <c r="AU187" s="25" t="s">
        <v>79</v>
      </c>
      <c r="AY187" s="25" t="s">
        <v>197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25" t="s">
        <v>77</v>
      </c>
      <c r="BK187" s="248">
        <f>ROUND(I187*H187,2)</f>
        <v>0</v>
      </c>
      <c r="BL187" s="25" t="s">
        <v>205</v>
      </c>
      <c r="BM187" s="25" t="s">
        <v>1674</v>
      </c>
    </row>
    <row r="188" s="1" customFormat="1">
      <c r="B188" s="47"/>
      <c r="C188" s="75"/>
      <c r="D188" s="249" t="s">
        <v>207</v>
      </c>
      <c r="E188" s="75"/>
      <c r="F188" s="250" t="s">
        <v>362</v>
      </c>
      <c r="G188" s="75"/>
      <c r="H188" s="75"/>
      <c r="I188" s="205"/>
      <c r="J188" s="75"/>
      <c r="K188" s="75"/>
      <c r="L188" s="73"/>
      <c r="M188" s="251"/>
      <c r="N188" s="48"/>
      <c r="O188" s="48"/>
      <c r="P188" s="48"/>
      <c r="Q188" s="48"/>
      <c r="R188" s="48"/>
      <c r="S188" s="48"/>
      <c r="T188" s="96"/>
      <c r="AT188" s="25" t="s">
        <v>207</v>
      </c>
      <c r="AU188" s="25" t="s">
        <v>79</v>
      </c>
    </row>
    <row r="189" s="1" customFormat="1" ht="23" customHeight="1">
      <c r="B189" s="47"/>
      <c r="C189" s="237" t="s">
        <v>358</v>
      </c>
      <c r="D189" s="237" t="s">
        <v>200</v>
      </c>
      <c r="E189" s="238" t="s">
        <v>1675</v>
      </c>
      <c r="F189" s="239" t="s">
        <v>1676</v>
      </c>
      <c r="G189" s="240" t="s">
        <v>223</v>
      </c>
      <c r="H189" s="241">
        <v>2.1499999999999999</v>
      </c>
      <c r="I189" s="242"/>
      <c r="J189" s="243">
        <f>ROUND(I189*H189,2)</f>
        <v>0</v>
      </c>
      <c r="K189" s="239" t="s">
        <v>204</v>
      </c>
      <c r="L189" s="73"/>
      <c r="M189" s="244" t="s">
        <v>21</v>
      </c>
      <c r="N189" s="245" t="s">
        <v>41</v>
      </c>
      <c r="O189" s="48"/>
      <c r="P189" s="246">
        <f>O189*H189</f>
        <v>0</v>
      </c>
      <c r="Q189" s="246">
        <v>0</v>
      </c>
      <c r="R189" s="246">
        <f>Q189*H189</f>
        <v>0</v>
      </c>
      <c r="S189" s="246">
        <v>0.042000000000000003</v>
      </c>
      <c r="T189" s="247">
        <f>S189*H189</f>
        <v>0.090300000000000005</v>
      </c>
      <c r="AR189" s="25" t="s">
        <v>205</v>
      </c>
      <c r="AT189" s="25" t="s">
        <v>200</v>
      </c>
      <c r="AU189" s="25" t="s">
        <v>79</v>
      </c>
      <c r="AY189" s="25" t="s">
        <v>197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25" t="s">
        <v>77</v>
      </c>
      <c r="BK189" s="248">
        <f>ROUND(I189*H189,2)</f>
        <v>0</v>
      </c>
      <c r="BL189" s="25" t="s">
        <v>205</v>
      </c>
      <c r="BM189" s="25" t="s">
        <v>1677</v>
      </c>
    </row>
    <row r="190" s="1" customFormat="1">
      <c r="B190" s="47"/>
      <c r="C190" s="75"/>
      <c r="D190" s="249" t="s">
        <v>207</v>
      </c>
      <c r="E190" s="75"/>
      <c r="F190" s="250" t="s">
        <v>1678</v>
      </c>
      <c r="G190" s="75"/>
      <c r="H190" s="75"/>
      <c r="I190" s="205"/>
      <c r="J190" s="75"/>
      <c r="K190" s="75"/>
      <c r="L190" s="73"/>
      <c r="M190" s="251"/>
      <c r="N190" s="48"/>
      <c r="O190" s="48"/>
      <c r="P190" s="48"/>
      <c r="Q190" s="48"/>
      <c r="R190" s="48"/>
      <c r="S190" s="48"/>
      <c r="T190" s="96"/>
      <c r="AT190" s="25" t="s">
        <v>207</v>
      </c>
      <c r="AU190" s="25" t="s">
        <v>79</v>
      </c>
    </row>
    <row r="191" s="12" customFormat="1">
      <c r="B191" s="252"/>
      <c r="C191" s="253"/>
      <c r="D191" s="249" t="s">
        <v>209</v>
      </c>
      <c r="E191" s="254" t="s">
        <v>21</v>
      </c>
      <c r="F191" s="255" t="s">
        <v>1679</v>
      </c>
      <c r="G191" s="253"/>
      <c r="H191" s="256">
        <v>2.1499999999999999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AT191" s="262" t="s">
        <v>209</v>
      </c>
      <c r="AU191" s="262" t="s">
        <v>79</v>
      </c>
      <c r="AV191" s="12" t="s">
        <v>79</v>
      </c>
      <c r="AW191" s="12" t="s">
        <v>34</v>
      </c>
      <c r="AX191" s="12" t="s">
        <v>77</v>
      </c>
      <c r="AY191" s="262" t="s">
        <v>197</v>
      </c>
    </row>
    <row r="192" s="1" customFormat="1" ht="23" customHeight="1">
      <c r="B192" s="47"/>
      <c r="C192" s="237" t="s">
        <v>363</v>
      </c>
      <c r="D192" s="237" t="s">
        <v>200</v>
      </c>
      <c r="E192" s="238" t="s">
        <v>1680</v>
      </c>
      <c r="F192" s="239" t="s">
        <v>1681</v>
      </c>
      <c r="G192" s="240" t="s">
        <v>223</v>
      </c>
      <c r="H192" s="241">
        <v>5</v>
      </c>
      <c r="I192" s="242"/>
      <c r="J192" s="243">
        <f>ROUND(I192*H192,2)</f>
        <v>0</v>
      </c>
      <c r="K192" s="239" t="s">
        <v>204</v>
      </c>
      <c r="L192" s="73"/>
      <c r="M192" s="244" t="s">
        <v>21</v>
      </c>
      <c r="N192" s="245" t="s">
        <v>41</v>
      </c>
      <c r="O192" s="48"/>
      <c r="P192" s="246">
        <f>O192*H192</f>
        <v>0</v>
      </c>
      <c r="Q192" s="246">
        <v>0</v>
      </c>
      <c r="R192" s="246">
        <f>Q192*H192</f>
        <v>0</v>
      </c>
      <c r="S192" s="246">
        <v>0.099000000000000005</v>
      </c>
      <c r="T192" s="247">
        <f>S192*H192</f>
        <v>0.495</v>
      </c>
      <c r="AR192" s="25" t="s">
        <v>205</v>
      </c>
      <c r="AT192" s="25" t="s">
        <v>200</v>
      </c>
      <c r="AU192" s="25" t="s">
        <v>79</v>
      </c>
      <c r="AY192" s="25" t="s">
        <v>197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25" t="s">
        <v>77</v>
      </c>
      <c r="BK192" s="248">
        <f>ROUND(I192*H192,2)</f>
        <v>0</v>
      </c>
      <c r="BL192" s="25" t="s">
        <v>205</v>
      </c>
      <c r="BM192" s="25" t="s">
        <v>1682</v>
      </c>
    </row>
    <row r="193" s="1" customFormat="1">
      <c r="B193" s="47"/>
      <c r="C193" s="75"/>
      <c r="D193" s="249" t="s">
        <v>207</v>
      </c>
      <c r="E193" s="75"/>
      <c r="F193" s="250" t="s">
        <v>1683</v>
      </c>
      <c r="G193" s="75"/>
      <c r="H193" s="75"/>
      <c r="I193" s="205"/>
      <c r="J193" s="75"/>
      <c r="K193" s="75"/>
      <c r="L193" s="73"/>
      <c r="M193" s="251"/>
      <c r="N193" s="48"/>
      <c r="O193" s="48"/>
      <c r="P193" s="48"/>
      <c r="Q193" s="48"/>
      <c r="R193" s="48"/>
      <c r="S193" s="48"/>
      <c r="T193" s="96"/>
      <c r="AT193" s="25" t="s">
        <v>207</v>
      </c>
      <c r="AU193" s="25" t="s">
        <v>79</v>
      </c>
    </row>
    <row r="194" s="1" customFormat="1" ht="34.5" customHeight="1">
      <c r="B194" s="47"/>
      <c r="C194" s="237" t="s">
        <v>368</v>
      </c>
      <c r="D194" s="237" t="s">
        <v>200</v>
      </c>
      <c r="E194" s="238" t="s">
        <v>1684</v>
      </c>
      <c r="F194" s="239" t="s">
        <v>1685</v>
      </c>
      <c r="G194" s="240" t="s">
        <v>223</v>
      </c>
      <c r="H194" s="241">
        <v>5</v>
      </c>
      <c r="I194" s="242"/>
      <c r="J194" s="243">
        <f>ROUND(I194*H194,2)</f>
        <v>0</v>
      </c>
      <c r="K194" s="239" t="s">
        <v>204</v>
      </c>
      <c r="L194" s="73"/>
      <c r="M194" s="244" t="s">
        <v>21</v>
      </c>
      <c r="N194" s="245" t="s">
        <v>41</v>
      </c>
      <c r="O194" s="48"/>
      <c r="P194" s="246">
        <f>O194*H194</f>
        <v>0</v>
      </c>
      <c r="Q194" s="246">
        <v>0</v>
      </c>
      <c r="R194" s="246">
        <f>Q194*H194</f>
        <v>0</v>
      </c>
      <c r="S194" s="246">
        <v>0.033000000000000002</v>
      </c>
      <c r="T194" s="247">
        <f>S194*H194</f>
        <v>0.16500000000000001</v>
      </c>
      <c r="AR194" s="25" t="s">
        <v>205</v>
      </c>
      <c r="AT194" s="25" t="s">
        <v>200</v>
      </c>
      <c r="AU194" s="25" t="s">
        <v>79</v>
      </c>
      <c r="AY194" s="25" t="s">
        <v>197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25" t="s">
        <v>77</v>
      </c>
      <c r="BK194" s="248">
        <f>ROUND(I194*H194,2)</f>
        <v>0</v>
      </c>
      <c r="BL194" s="25" t="s">
        <v>205</v>
      </c>
      <c r="BM194" s="25" t="s">
        <v>1686</v>
      </c>
    </row>
    <row r="195" s="1" customFormat="1">
      <c r="B195" s="47"/>
      <c r="C195" s="75"/>
      <c r="D195" s="249" t="s">
        <v>207</v>
      </c>
      <c r="E195" s="75"/>
      <c r="F195" s="250" t="s">
        <v>1687</v>
      </c>
      <c r="G195" s="75"/>
      <c r="H195" s="75"/>
      <c r="I195" s="205"/>
      <c r="J195" s="75"/>
      <c r="K195" s="75"/>
      <c r="L195" s="73"/>
      <c r="M195" s="251"/>
      <c r="N195" s="48"/>
      <c r="O195" s="48"/>
      <c r="P195" s="48"/>
      <c r="Q195" s="48"/>
      <c r="R195" s="48"/>
      <c r="S195" s="48"/>
      <c r="T195" s="96"/>
      <c r="AT195" s="25" t="s">
        <v>207</v>
      </c>
      <c r="AU195" s="25" t="s">
        <v>79</v>
      </c>
    </row>
    <row r="196" s="1" customFormat="1" ht="23" customHeight="1">
      <c r="B196" s="47"/>
      <c r="C196" s="237" t="s">
        <v>373</v>
      </c>
      <c r="D196" s="237" t="s">
        <v>200</v>
      </c>
      <c r="E196" s="238" t="s">
        <v>380</v>
      </c>
      <c r="F196" s="239" t="s">
        <v>381</v>
      </c>
      <c r="G196" s="240" t="s">
        <v>213</v>
      </c>
      <c r="H196" s="241">
        <v>19.417999999999999</v>
      </c>
      <c r="I196" s="242"/>
      <c r="J196" s="243">
        <f>ROUND(I196*H196,2)</f>
        <v>0</v>
      </c>
      <c r="K196" s="239" t="s">
        <v>204</v>
      </c>
      <c r="L196" s="73"/>
      <c r="M196" s="244" t="s">
        <v>21</v>
      </c>
      <c r="N196" s="245" t="s">
        <v>41</v>
      </c>
      <c r="O196" s="48"/>
      <c r="P196" s="246">
        <f>O196*H196</f>
        <v>0</v>
      </c>
      <c r="Q196" s="246">
        <v>0</v>
      </c>
      <c r="R196" s="246">
        <f>Q196*H196</f>
        <v>0</v>
      </c>
      <c r="S196" s="246">
        <v>0.01</v>
      </c>
      <c r="T196" s="247">
        <f>S196*H196</f>
        <v>0.19417999999999999</v>
      </c>
      <c r="AR196" s="25" t="s">
        <v>205</v>
      </c>
      <c r="AT196" s="25" t="s">
        <v>200</v>
      </c>
      <c r="AU196" s="25" t="s">
        <v>79</v>
      </c>
      <c r="AY196" s="25" t="s">
        <v>197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25" t="s">
        <v>77</v>
      </c>
      <c r="BK196" s="248">
        <f>ROUND(I196*H196,2)</f>
        <v>0</v>
      </c>
      <c r="BL196" s="25" t="s">
        <v>205</v>
      </c>
      <c r="BM196" s="25" t="s">
        <v>1688</v>
      </c>
    </row>
    <row r="197" s="1" customFormat="1">
      <c r="B197" s="47"/>
      <c r="C197" s="75"/>
      <c r="D197" s="249" t="s">
        <v>207</v>
      </c>
      <c r="E197" s="75"/>
      <c r="F197" s="250" t="s">
        <v>383</v>
      </c>
      <c r="G197" s="75"/>
      <c r="H197" s="75"/>
      <c r="I197" s="205"/>
      <c r="J197" s="75"/>
      <c r="K197" s="75"/>
      <c r="L197" s="73"/>
      <c r="M197" s="251"/>
      <c r="N197" s="48"/>
      <c r="O197" s="48"/>
      <c r="P197" s="48"/>
      <c r="Q197" s="48"/>
      <c r="R197" s="48"/>
      <c r="S197" s="48"/>
      <c r="T197" s="96"/>
      <c r="AT197" s="25" t="s">
        <v>207</v>
      </c>
      <c r="AU197" s="25" t="s">
        <v>79</v>
      </c>
    </row>
    <row r="198" s="12" customFormat="1">
      <c r="B198" s="252"/>
      <c r="C198" s="253"/>
      <c r="D198" s="249" t="s">
        <v>209</v>
      </c>
      <c r="E198" s="254" t="s">
        <v>1586</v>
      </c>
      <c r="F198" s="255" t="s">
        <v>1689</v>
      </c>
      <c r="G198" s="253"/>
      <c r="H198" s="256">
        <v>19.417999999999999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AT198" s="262" t="s">
        <v>209</v>
      </c>
      <c r="AU198" s="262" t="s">
        <v>79</v>
      </c>
      <c r="AV198" s="12" t="s">
        <v>79</v>
      </c>
      <c r="AW198" s="12" t="s">
        <v>34</v>
      </c>
      <c r="AX198" s="12" t="s">
        <v>77</v>
      </c>
      <c r="AY198" s="262" t="s">
        <v>197</v>
      </c>
    </row>
    <row r="199" s="1" customFormat="1" ht="23" customHeight="1">
      <c r="B199" s="47"/>
      <c r="C199" s="237" t="s">
        <v>379</v>
      </c>
      <c r="D199" s="237" t="s">
        <v>200</v>
      </c>
      <c r="E199" s="238" t="s">
        <v>1237</v>
      </c>
      <c r="F199" s="239" t="s">
        <v>1238</v>
      </c>
      <c r="G199" s="240" t="s">
        <v>213</v>
      </c>
      <c r="H199" s="241">
        <v>9.1709999999999994</v>
      </c>
      <c r="I199" s="242"/>
      <c r="J199" s="243">
        <f>ROUND(I199*H199,2)</f>
        <v>0</v>
      </c>
      <c r="K199" s="239" t="s">
        <v>204</v>
      </c>
      <c r="L199" s="73"/>
      <c r="M199" s="244" t="s">
        <v>21</v>
      </c>
      <c r="N199" s="245" t="s">
        <v>41</v>
      </c>
      <c r="O199" s="48"/>
      <c r="P199" s="246">
        <f>O199*H199</f>
        <v>0</v>
      </c>
      <c r="Q199" s="246">
        <v>0</v>
      </c>
      <c r="R199" s="246">
        <f>Q199*H199</f>
        <v>0</v>
      </c>
      <c r="S199" s="246">
        <v>0.068000000000000005</v>
      </c>
      <c r="T199" s="247">
        <f>S199*H199</f>
        <v>0.62362799999999996</v>
      </c>
      <c r="AR199" s="25" t="s">
        <v>205</v>
      </c>
      <c r="AT199" s="25" t="s">
        <v>200</v>
      </c>
      <c r="AU199" s="25" t="s">
        <v>79</v>
      </c>
      <c r="AY199" s="25" t="s">
        <v>197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25" t="s">
        <v>77</v>
      </c>
      <c r="BK199" s="248">
        <f>ROUND(I199*H199,2)</f>
        <v>0</v>
      </c>
      <c r="BL199" s="25" t="s">
        <v>205</v>
      </c>
      <c r="BM199" s="25" t="s">
        <v>1690</v>
      </c>
    </row>
    <row r="200" s="1" customFormat="1">
      <c r="B200" s="47"/>
      <c r="C200" s="75"/>
      <c r="D200" s="249" t="s">
        <v>207</v>
      </c>
      <c r="E200" s="75"/>
      <c r="F200" s="250" t="s">
        <v>1240</v>
      </c>
      <c r="G200" s="75"/>
      <c r="H200" s="75"/>
      <c r="I200" s="205"/>
      <c r="J200" s="75"/>
      <c r="K200" s="75"/>
      <c r="L200" s="73"/>
      <c r="M200" s="251"/>
      <c r="N200" s="48"/>
      <c r="O200" s="48"/>
      <c r="P200" s="48"/>
      <c r="Q200" s="48"/>
      <c r="R200" s="48"/>
      <c r="S200" s="48"/>
      <c r="T200" s="96"/>
      <c r="AT200" s="25" t="s">
        <v>207</v>
      </c>
      <c r="AU200" s="25" t="s">
        <v>79</v>
      </c>
    </row>
    <row r="201" s="12" customFormat="1">
      <c r="B201" s="252"/>
      <c r="C201" s="253"/>
      <c r="D201" s="249" t="s">
        <v>209</v>
      </c>
      <c r="E201" s="254" t="s">
        <v>1584</v>
      </c>
      <c r="F201" s="255" t="s">
        <v>1691</v>
      </c>
      <c r="G201" s="253"/>
      <c r="H201" s="256">
        <v>9.1709999999999994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AT201" s="262" t="s">
        <v>209</v>
      </c>
      <c r="AU201" s="262" t="s">
        <v>79</v>
      </c>
      <c r="AV201" s="12" t="s">
        <v>79</v>
      </c>
      <c r="AW201" s="12" t="s">
        <v>34</v>
      </c>
      <c r="AX201" s="12" t="s">
        <v>77</v>
      </c>
      <c r="AY201" s="262" t="s">
        <v>197</v>
      </c>
    </row>
    <row r="202" s="1" customFormat="1" ht="23" customHeight="1">
      <c r="B202" s="47"/>
      <c r="C202" s="237" t="s">
        <v>387</v>
      </c>
      <c r="D202" s="237" t="s">
        <v>200</v>
      </c>
      <c r="E202" s="238" t="s">
        <v>396</v>
      </c>
      <c r="F202" s="239" t="s">
        <v>397</v>
      </c>
      <c r="G202" s="240" t="s">
        <v>213</v>
      </c>
      <c r="H202" s="241">
        <v>8.6389999999999993</v>
      </c>
      <c r="I202" s="242"/>
      <c r="J202" s="243">
        <f>ROUND(I202*H202,2)</f>
        <v>0</v>
      </c>
      <c r="K202" s="239" t="s">
        <v>204</v>
      </c>
      <c r="L202" s="73"/>
      <c r="M202" s="244" t="s">
        <v>21</v>
      </c>
      <c r="N202" s="245" t="s">
        <v>41</v>
      </c>
      <c r="O202" s="48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AR202" s="25" t="s">
        <v>205</v>
      </c>
      <c r="AT202" s="25" t="s">
        <v>200</v>
      </c>
      <c r="AU202" s="25" t="s">
        <v>79</v>
      </c>
      <c r="AY202" s="25" t="s">
        <v>197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25" t="s">
        <v>77</v>
      </c>
      <c r="BK202" s="248">
        <f>ROUND(I202*H202,2)</f>
        <v>0</v>
      </c>
      <c r="BL202" s="25" t="s">
        <v>205</v>
      </c>
      <c r="BM202" s="25" t="s">
        <v>1692</v>
      </c>
    </row>
    <row r="203" s="1" customFormat="1">
      <c r="B203" s="47"/>
      <c r="C203" s="75"/>
      <c r="D203" s="249" t="s">
        <v>207</v>
      </c>
      <c r="E203" s="75"/>
      <c r="F203" s="250" t="s">
        <v>399</v>
      </c>
      <c r="G203" s="75"/>
      <c r="H203" s="75"/>
      <c r="I203" s="205"/>
      <c r="J203" s="75"/>
      <c r="K203" s="75"/>
      <c r="L203" s="73"/>
      <c r="M203" s="251"/>
      <c r="N203" s="48"/>
      <c r="O203" s="48"/>
      <c r="P203" s="48"/>
      <c r="Q203" s="48"/>
      <c r="R203" s="48"/>
      <c r="S203" s="48"/>
      <c r="T203" s="96"/>
      <c r="AT203" s="25" t="s">
        <v>207</v>
      </c>
      <c r="AU203" s="25" t="s">
        <v>79</v>
      </c>
    </row>
    <row r="204" s="12" customFormat="1">
      <c r="B204" s="252"/>
      <c r="C204" s="253"/>
      <c r="D204" s="249" t="s">
        <v>209</v>
      </c>
      <c r="E204" s="254" t="s">
        <v>21</v>
      </c>
      <c r="F204" s="255" t="s">
        <v>1592</v>
      </c>
      <c r="G204" s="253"/>
      <c r="H204" s="256">
        <v>8.6389999999999993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AT204" s="262" t="s">
        <v>209</v>
      </c>
      <c r="AU204" s="262" t="s">
        <v>79</v>
      </c>
      <c r="AV204" s="12" t="s">
        <v>79</v>
      </c>
      <c r="AW204" s="12" t="s">
        <v>34</v>
      </c>
      <c r="AX204" s="12" t="s">
        <v>77</v>
      </c>
      <c r="AY204" s="262" t="s">
        <v>197</v>
      </c>
    </row>
    <row r="205" s="11" customFormat="1" ht="29.88" customHeight="1">
      <c r="B205" s="221"/>
      <c r="C205" s="222"/>
      <c r="D205" s="223" t="s">
        <v>69</v>
      </c>
      <c r="E205" s="235" t="s">
        <v>401</v>
      </c>
      <c r="F205" s="235" t="s">
        <v>402</v>
      </c>
      <c r="G205" s="222"/>
      <c r="H205" s="222"/>
      <c r="I205" s="225"/>
      <c r="J205" s="236">
        <f>BK205</f>
        <v>0</v>
      </c>
      <c r="K205" s="222"/>
      <c r="L205" s="227"/>
      <c r="M205" s="228"/>
      <c r="N205" s="229"/>
      <c r="O205" s="229"/>
      <c r="P205" s="230">
        <f>SUM(P206:P214)</f>
        <v>0</v>
      </c>
      <c r="Q205" s="229"/>
      <c r="R205" s="230">
        <f>SUM(R206:R214)</f>
        <v>0</v>
      </c>
      <c r="S205" s="229"/>
      <c r="T205" s="231">
        <f>SUM(T206:T214)</f>
        <v>0</v>
      </c>
      <c r="AR205" s="232" t="s">
        <v>77</v>
      </c>
      <c r="AT205" s="233" t="s">
        <v>69</v>
      </c>
      <c r="AU205" s="233" t="s">
        <v>77</v>
      </c>
      <c r="AY205" s="232" t="s">
        <v>197</v>
      </c>
      <c r="BK205" s="234">
        <f>SUM(BK206:BK214)</f>
        <v>0</v>
      </c>
    </row>
    <row r="206" s="1" customFormat="1" ht="23" customHeight="1">
      <c r="B206" s="47"/>
      <c r="C206" s="237" t="s">
        <v>395</v>
      </c>
      <c r="D206" s="237" t="s">
        <v>200</v>
      </c>
      <c r="E206" s="238" t="s">
        <v>1693</v>
      </c>
      <c r="F206" s="239" t="s">
        <v>1694</v>
      </c>
      <c r="G206" s="240" t="s">
        <v>406</v>
      </c>
      <c r="H206" s="241">
        <v>6.0510000000000002</v>
      </c>
      <c r="I206" s="242"/>
      <c r="J206" s="243">
        <f>ROUND(I206*H206,2)</f>
        <v>0</v>
      </c>
      <c r="K206" s="239" t="s">
        <v>204</v>
      </c>
      <c r="L206" s="73"/>
      <c r="M206" s="244" t="s">
        <v>21</v>
      </c>
      <c r="N206" s="245" t="s">
        <v>41</v>
      </c>
      <c r="O206" s="48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AR206" s="25" t="s">
        <v>205</v>
      </c>
      <c r="AT206" s="25" t="s">
        <v>200</v>
      </c>
      <c r="AU206" s="25" t="s">
        <v>79</v>
      </c>
      <c r="AY206" s="25" t="s">
        <v>197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25" t="s">
        <v>77</v>
      </c>
      <c r="BK206" s="248">
        <f>ROUND(I206*H206,2)</f>
        <v>0</v>
      </c>
      <c r="BL206" s="25" t="s">
        <v>205</v>
      </c>
      <c r="BM206" s="25" t="s">
        <v>1695</v>
      </c>
    </row>
    <row r="207" s="1" customFormat="1">
      <c r="B207" s="47"/>
      <c r="C207" s="75"/>
      <c r="D207" s="249" t="s">
        <v>207</v>
      </c>
      <c r="E207" s="75"/>
      <c r="F207" s="250" t="s">
        <v>1696</v>
      </c>
      <c r="G207" s="75"/>
      <c r="H207" s="75"/>
      <c r="I207" s="205"/>
      <c r="J207" s="75"/>
      <c r="K207" s="75"/>
      <c r="L207" s="73"/>
      <c r="M207" s="251"/>
      <c r="N207" s="48"/>
      <c r="O207" s="48"/>
      <c r="P207" s="48"/>
      <c r="Q207" s="48"/>
      <c r="R207" s="48"/>
      <c r="S207" s="48"/>
      <c r="T207" s="96"/>
      <c r="AT207" s="25" t="s">
        <v>207</v>
      </c>
      <c r="AU207" s="25" t="s">
        <v>79</v>
      </c>
    </row>
    <row r="208" s="1" customFormat="1" ht="23" customHeight="1">
      <c r="B208" s="47"/>
      <c r="C208" s="237" t="s">
        <v>403</v>
      </c>
      <c r="D208" s="237" t="s">
        <v>200</v>
      </c>
      <c r="E208" s="238" t="s">
        <v>410</v>
      </c>
      <c r="F208" s="239" t="s">
        <v>411</v>
      </c>
      <c r="G208" s="240" t="s">
        <v>406</v>
      </c>
      <c r="H208" s="241">
        <v>6.0510000000000002</v>
      </c>
      <c r="I208" s="242"/>
      <c r="J208" s="243">
        <f>ROUND(I208*H208,2)</f>
        <v>0</v>
      </c>
      <c r="K208" s="239" t="s">
        <v>204</v>
      </c>
      <c r="L208" s="73"/>
      <c r="M208" s="244" t="s">
        <v>21</v>
      </c>
      <c r="N208" s="245" t="s">
        <v>41</v>
      </c>
      <c r="O208" s="48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AR208" s="25" t="s">
        <v>205</v>
      </c>
      <c r="AT208" s="25" t="s">
        <v>200</v>
      </c>
      <c r="AU208" s="25" t="s">
        <v>79</v>
      </c>
      <c r="AY208" s="25" t="s">
        <v>197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25" t="s">
        <v>77</v>
      </c>
      <c r="BK208" s="248">
        <f>ROUND(I208*H208,2)</f>
        <v>0</v>
      </c>
      <c r="BL208" s="25" t="s">
        <v>205</v>
      </c>
      <c r="BM208" s="25" t="s">
        <v>1697</v>
      </c>
    </row>
    <row r="209" s="1" customFormat="1">
      <c r="B209" s="47"/>
      <c r="C209" s="75"/>
      <c r="D209" s="249" t="s">
        <v>207</v>
      </c>
      <c r="E209" s="75"/>
      <c r="F209" s="250" t="s">
        <v>413</v>
      </c>
      <c r="G209" s="75"/>
      <c r="H209" s="75"/>
      <c r="I209" s="205"/>
      <c r="J209" s="75"/>
      <c r="K209" s="75"/>
      <c r="L209" s="73"/>
      <c r="M209" s="251"/>
      <c r="N209" s="48"/>
      <c r="O209" s="48"/>
      <c r="P209" s="48"/>
      <c r="Q209" s="48"/>
      <c r="R209" s="48"/>
      <c r="S209" s="48"/>
      <c r="T209" s="96"/>
      <c r="AT209" s="25" t="s">
        <v>207</v>
      </c>
      <c r="AU209" s="25" t="s">
        <v>79</v>
      </c>
    </row>
    <row r="210" s="1" customFormat="1" ht="23" customHeight="1">
      <c r="B210" s="47"/>
      <c r="C210" s="237" t="s">
        <v>409</v>
      </c>
      <c r="D210" s="237" t="s">
        <v>200</v>
      </c>
      <c r="E210" s="238" t="s">
        <v>415</v>
      </c>
      <c r="F210" s="239" t="s">
        <v>416</v>
      </c>
      <c r="G210" s="240" t="s">
        <v>406</v>
      </c>
      <c r="H210" s="241">
        <v>54.459000000000003</v>
      </c>
      <c r="I210" s="242"/>
      <c r="J210" s="243">
        <f>ROUND(I210*H210,2)</f>
        <v>0</v>
      </c>
      <c r="K210" s="239" t="s">
        <v>204</v>
      </c>
      <c r="L210" s="73"/>
      <c r="M210" s="244" t="s">
        <v>21</v>
      </c>
      <c r="N210" s="245" t="s">
        <v>41</v>
      </c>
      <c r="O210" s="48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AR210" s="25" t="s">
        <v>205</v>
      </c>
      <c r="AT210" s="25" t="s">
        <v>200</v>
      </c>
      <c r="AU210" s="25" t="s">
        <v>79</v>
      </c>
      <c r="AY210" s="25" t="s">
        <v>197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25" t="s">
        <v>77</v>
      </c>
      <c r="BK210" s="248">
        <f>ROUND(I210*H210,2)</f>
        <v>0</v>
      </c>
      <c r="BL210" s="25" t="s">
        <v>205</v>
      </c>
      <c r="BM210" s="25" t="s">
        <v>1698</v>
      </c>
    </row>
    <row r="211" s="1" customFormat="1">
      <c r="B211" s="47"/>
      <c r="C211" s="75"/>
      <c r="D211" s="249" t="s">
        <v>207</v>
      </c>
      <c r="E211" s="75"/>
      <c r="F211" s="250" t="s">
        <v>418</v>
      </c>
      <c r="G211" s="75"/>
      <c r="H211" s="75"/>
      <c r="I211" s="205"/>
      <c r="J211" s="75"/>
      <c r="K211" s="75"/>
      <c r="L211" s="73"/>
      <c r="M211" s="251"/>
      <c r="N211" s="48"/>
      <c r="O211" s="48"/>
      <c r="P211" s="48"/>
      <c r="Q211" s="48"/>
      <c r="R211" s="48"/>
      <c r="S211" s="48"/>
      <c r="T211" s="96"/>
      <c r="AT211" s="25" t="s">
        <v>207</v>
      </c>
      <c r="AU211" s="25" t="s">
        <v>79</v>
      </c>
    </row>
    <row r="212" s="12" customFormat="1">
      <c r="B212" s="252"/>
      <c r="C212" s="253"/>
      <c r="D212" s="249" t="s">
        <v>209</v>
      </c>
      <c r="E212" s="253"/>
      <c r="F212" s="255" t="s">
        <v>1699</v>
      </c>
      <c r="G212" s="253"/>
      <c r="H212" s="256">
        <v>54.459000000000003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AT212" s="262" t="s">
        <v>209</v>
      </c>
      <c r="AU212" s="262" t="s">
        <v>79</v>
      </c>
      <c r="AV212" s="12" t="s">
        <v>79</v>
      </c>
      <c r="AW212" s="12" t="s">
        <v>6</v>
      </c>
      <c r="AX212" s="12" t="s">
        <v>77</v>
      </c>
      <c r="AY212" s="262" t="s">
        <v>197</v>
      </c>
    </row>
    <row r="213" s="1" customFormat="1" ht="23" customHeight="1">
      <c r="B213" s="47"/>
      <c r="C213" s="237" t="s">
        <v>414</v>
      </c>
      <c r="D213" s="237" t="s">
        <v>200</v>
      </c>
      <c r="E213" s="238" t="s">
        <v>421</v>
      </c>
      <c r="F213" s="239" t="s">
        <v>422</v>
      </c>
      <c r="G213" s="240" t="s">
        <v>406</v>
      </c>
      <c r="H213" s="241">
        <v>6.0510000000000002</v>
      </c>
      <c r="I213" s="242"/>
      <c r="J213" s="243">
        <f>ROUND(I213*H213,2)</f>
        <v>0</v>
      </c>
      <c r="K213" s="239" t="s">
        <v>204</v>
      </c>
      <c r="L213" s="73"/>
      <c r="M213" s="244" t="s">
        <v>21</v>
      </c>
      <c r="N213" s="245" t="s">
        <v>41</v>
      </c>
      <c r="O213" s="48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AR213" s="25" t="s">
        <v>205</v>
      </c>
      <c r="AT213" s="25" t="s">
        <v>200</v>
      </c>
      <c r="AU213" s="25" t="s">
        <v>79</v>
      </c>
      <c r="AY213" s="25" t="s">
        <v>197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25" t="s">
        <v>77</v>
      </c>
      <c r="BK213" s="248">
        <f>ROUND(I213*H213,2)</f>
        <v>0</v>
      </c>
      <c r="BL213" s="25" t="s">
        <v>205</v>
      </c>
      <c r="BM213" s="25" t="s">
        <v>1700</v>
      </c>
    </row>
    <row r="214" s="1" customFormat="1">
      <c r="B214" s="47"/>
      <c r="C214" s="75"/>
      <c r="D214" s="249" t="s">
        <v>207</v>
      </c>
      <c r="E214" s="75"/>
      <c r="F214" s="250" t="s">
        <v>424</v>
      </c>
      <c r="G214" s="75"/>
      <c r="H214" s="75"/>
      <c r="I214" s="205"/>
      <c r="J214" s="75"/>
      <c r="K214" s="75"/>
      <c r="L214" s="73"/>
      <c r="M214" s="251"/>
      <c r="N214" s="48"/>
      <c r="O214" s="48"/>
      <c r="P214" s="48"/>
      <c r="Q214" s="48"/>
      <c r="R214" s="48"/>
      <c r="S214" s="48"/>
      <c r="T214" s="96"/>
      <c r="AT214" s="25" t="s">
        <v>207</v>
      </c>
      <c r="AU214" s="25" t="s">
        <v>79</v>
      </c>
    </row>
    <row r="215" s="11" customFormat="1" ht="29.88" customHeight="1">
      <c r="B215" s="221"/>
      <c r="C215" s="222"/>
      <c r="D215" s="223" t="s">
        <v>69</v>
      </c>
      <c r="E215" s="235" t="s">
        <v>425</v>
      </c>
      <c r="F215" s="235" t="s">
        <v>426</v>
      </c>
      <c r="G215" s="222"/>
      <c r="H215" s="222"/>
      <c r="I215" s="225"/>
      <c r="J215" s="236">
        <f>BK215</f>
        <v>0</v>
      </c>
      <c r="K215" s="222"/>
      <c r="L215" s="227"/>
      <c r="M215" s="228"/>
      <c r="N215" s="229"/>
      <c r="O215" s="229"/>
      <c r="P215" s="230">
        <f>SUM(P216:P217)</f>
        <v>0</v>
      </c>
      <c r="Q215" s="229"/>
      <c r="R215" s="230">
        <f>SUM(R216:R217)</f>
        <v>0</v>
      </c>
      <c r="S215" s="229"/>
      <c r="T215" s="231">
        <f>SUM(T216:T217)</f>
        <v>0</v>
      </c>
      <c r="AR215" s="232" t="s">
        <v>77</v>
      </c>
      <c r="AT215" s="233" t="s">
        <v>69</v>
      </c>
      <c r="AU215" s="233" t="s">
        <v>77</v>
      </c>
      <c r="AY215" s="232" t="s">
        <v>197</v>
      </c>
      <c r="BK215" s="234">
        <f>SUM(BK216:BK217)</f>
        <v>0</v>
      </c>
    </row>
    <row r="216" s="1" customFormat="1" ht="14.5" customHeight="1">
      <c r="B216" s="47"/>
      <c r="C216" s="237" t="s">
        <v>420</v>
      </c>
      <c r="D216" s="237" t="s">
        <v>200</v>
      </c>
      <c r="E216" s="238" t="s">
        <v>1701</v>
      </c>
      <c r="F216" s="239" t="s">
        <v>1702</v>
      </c>
      <c r="G216" s="240" t="s">
        <v>406</v>
      </c>
      <c r="H216" s="241">
        <v>2.4500000000000002</v>
      </c>
      <c r="I216" s="242"/>
      <c r="J216" s="243">
        <f>ROUND(I216*H216,2)</f>
        <v>0</v>
      </c>
      <c r="K216" s="239" t="s">
        <v>204</v>
      </c>
      <c r="L216" s="73"/>
      <c r="M216" s="244" t="s">
        <v>21</v>
      </c>
      <c r="N216" s="245" t="s">
        <v>41</v>
      </c>
      <c r="O216" s="48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AR216" s="25" t="s">
        <v>205</v>
      </c>
      <c r="AT216" s="25" t="s">
        <v>200</v>
      </c>
      <c r="AU216" s="25" t="s">
        <v>79</v>
      </c>
      <c r="AY216" s="25" t="s">
        <v>197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25" t="s">
        <v>77</v>
      </c>
      <c r="BK216" s="248">
        <f>ROUND(I216*H216,2)</f>
        <v>0</v>
      </c>
      <c r="BL216" s="25" t="s">
        <v>205</v>
      </c>
      <c r="BM216" s="25" t="s">
        <v>1703</v>
      </c>
    </row>
    <row r="217" s="1" customFormat="1">
      <c r="B217" s="47"/>
      <c r="C217" s="75"/>
      <c r="D217" s="249" t="s">
        <v>207</v>
      </c>
      <c r="E217" s="75"/>
      <c r="F217" s="250" t="s">
        <v>1702</v>
      </c>
      <c r="G217" s="75"/>
      <c r="H217" s="75"/>
      <c r="I217" s="205"/>
      <c r="J217" s="75"/>
      <c r="K217" s="75"/>
      <c r="L217" s="73"/>
      <c r="M217" s="251"/>
      <c r="N217" s="48"/>
      <c r="O217" s="48"/>
      <c r="P217" s="48"/>
      <c r="Q217" s="48"/>
      <c r="R217" s="48"/>
      <c r="S217" s="48"/>
      <c r="T217" s="96"/>
      <c r="AT217" s="25" t="s">
        <v>207</v>
      </c>
      <c r="AU217" s="25" t="s">
        <v>79</v>
      </c>
    </row>
    <row r="218" s="11" customFormat="1" ht="37.44" customHeight="1">
      <c r="B218" s="221"/>
      <c r="C218" s="222"/>
      <c r="D218" s="223" t="s">
        <v>69</v>
      </c>
      <c r="E218" s="224" t="s">
        <v>431</v>
      </c>
      <c r="F218" s="224" t="s">
        <v>432</v>
      </c>
      <c r="G218" s="222"/>
      <c r="H218" s="222"/>
      <c r="I218" s="225"/>
      <c r="J218" s="226">
        <f>BK218</f>
        <v>0</v>
      </c>
      <c r="K218" s="222"/>
      <c r="L218" s="227"/>
      <c r="M218" s="228"/>
      <c r="N218" s="229"/>
      <c r="O218" s="229"/>
      <c r="P218" s="230">
        <f>P219+P241+P265+P281+P292+P314+P328+P338</f>
        <v>0</v>
      </c>
      <c r="Q218" s="229"/>
      <c r="R218" s="230">
        <f>R219+R241+R265+R281+R292+R314+R328+R338</f>
        <v>1.0131249900000001</v>
      </c>
      <c r="S218" s="229"/>
      <c r="T218" s="231">
        <f>T219+T241+T265+T281+T292+T314+T328+T338</f>
        <v>0.19634790999999999</v>
      </c>
      <c r="AR218" s="232" t="s">
        <v>79</v>
      </c>
      <c r="AT218" s="233" t="s">
        <v>69</v>
      </c>
      <c r="AU218" s="233" t="s">
        <v>70</v>
      </c>
      <c r="AY218" s="232" t="s">
        <v>197</v>
      </c>
      <c r="BK218" s="234">
        <f>BK219+BK241+BK265+BK281+BK292+BK314+BK328+BK338</f>
        <v>0</v>
      </c>
    </row>
    <row r="219" s="11" customFormat="1" ht="19.92" customHeight="1">
      <c r="B219" s="221"/>
      <c r="C219" s="222"/>
      <c r="D219" s="223" t="s">
        <v>69</v>
      </c>
      <c r="E219" s="235" t="s">
        <v>1704</v>
      </c>
      <c r="F219" s="235" t="s">
        <v>1705</v>
      </c>
      <c r="G219" s="222"/>
      <c r="H219" s="222"/>
      <c r="I219" s="225"/>
      <c r="J219" s="236">
        <f>BK219</f>
        <v>0</v>
      </c>
      <c r="K219" s="222"/>
      <c r="L219" s="227"/>
      <c r="M219" s="228"/>
      <c r="N219" s="229"/>
      <c r="O219" s="229"/>
      <c r="P219" s="230">
        <f>SUM(P220:P240)</f>
        <v>0</v>
      </c>
      <c r="Q219" s="229"/>
      <c r="R219" s="230">
        <f>SUM(R220:R240)</f>
        <v>0.085866499999999998</v>
      </c>
      <c r="S219" s="229"/>
      <c r="T219" s="231">
        <f>SUM(T220:T240)</f>
        <v>0</v>
      </c>
      <c r="AR219" s="232" t="s">
        <v>79</v>
      </c>
      <c r="AT219" s="233" t="s">
        <v>69</v>
      </c>
      <c r="AU219" s="233" t="s">
        <v>77</v>
      </c>
      <c r="AY219" s="232" t="s">
        <v>197</v>
      </c>
      <c r="BK219" s="234">
        <f>SUM(BK220:BK240)</f>
        <v>0</v>
      </c>
    </row>
    <row r="220" s="1" customFormat="1" ht="23" customHeight="1">
      <c r="B220" s="47"/>
      <c r="C220" s="237" t="s">
        <v>427</v>
      </c>
      <c r="D220" s="237" t="s">
        <v>200</v>
      </c>
      <c r="E220" s="238" t="s">
        <v>1706</v>
      </c>
      <c r="F220" s="239" t="s">
        <v>1707</v>
      </c>
      <c r="G220" s="240" t="s">
        <v>213</v>
      </c>
      <c r="H220" s="241">
        <v>2</v>
      </c>
      <c r="I220" s="242"/>
      <c r="J220" s="243">
        <f>ROUND(I220*H220,2)</f>
        <v>0</v>
      </c>
      <c r="K220" s="239" t="s">
        <v>204</v>
      </c>
      <c r="L220" s="73"/>
      <c r="M220" s="244" t="s">
        <v>21</v>
      </c>
      <c r="N220" s="245" t="s">
        <v>41</v>
      </c>
      <c r="O220" s="48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AR220" s="25" t="s">
        <v>290</v>
      </c>
      <c r="AT220" s="25" t="s">
        <v>200</v>
      </c>
      <c r="AU220" s="25" t="s">
        <v>79</v>
      </c>
      <c r="AY220" s="25" t="s">
        <v>197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25" t="s">
        <v>77</v>
      </c>
      <c r="BK220" s="248">
        <f>ROUND(I220*H220,2)</f>
        <v>0</v>
      </c>
      <c r="BL220" s="25" t="s">
        <v>290</v>
      </c>
      <c r="BM220" s="25" t="s">
        <v>1708</v>
      </c>
    </row>
    <row r="221" s="1" customFormat="1">
      <c r="B221" s="47"/>
      <c r="C221" s="75"/>
      <c r="D221" s="249" t="s">
        <v>207</v>
      </c>
      <c r="E221" s="75"/>
      <c r="F221" s="250" t="s">
        <v>1709</v>
      </c>
      <c r="G221" s="75"/>
      <c r="H221" s="75"/>
      <c r="I221" s="205"/>
      <c r="J221" s="75"/>
      <c r="K221" s="75"/>
      <c r="L221" s="73"/>
      <c r="M221" s="251"/>
      <c r="N221" s="48"/>
      <c r="O221" s="48"/>
      <c r="P221" s="48"/>
      <c r="Q221" s="48"/>
      <c r="R221" s="48"/>
      <c r="S221" s="48"/>
      <c r="T221" s="96"/>
      <c r="AT221" s="25" t="s">
        <v>207</v>
      </c>
      <c r="AU221" s="25" t="s">
        <v>79</v>
      </c>
    </row>
    <row r="222" s="12" customFormat="1">
      <c r="B222" s="252"/>
      <c r="C222" s="253"/>
      <c r="D222" s="249" t="s">
        <v>209</v>
      </c>
      <c r="E222" s="254" t="s">
        <v>1590</v>
      </c>
      <c r="F222" s="255" t="s">
        <v>1710</v>
      </c>
      <c r="G222" s="253"/>
      <c r="H222" s="256">
        <v>2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AT222" s="262" t="s">
        <v>209</v>
      </c>
      <c r="AU222" s="262" t="s">
        <v>79</v>
      </c>
      <c r="AV222" s="12" t="s">
        <v>79</v>
      </c>
      <c r="AW222" s="12" t="s">
        <v>34</v>
      </c>
      <c r="AX222" s="12" t="s">
        <v>77</v>
      </c>
      <c r="AY222" s="262" t="s">
        <v>197</v>
      </c>
    </row>
    <row r="223" s="1" customFormat="1" ht="14.5" customHeight="1">
      <c r="B223" s="47"/>
      <c r="C223" s="263" t="s">
        <v>435</v>
      </c>
      <c r="D223" s="263" t="s">
        <v>269</v>
      </c>
      <c r="E223" s="264" t="s">
        <v>1711</v>
      </c>
      <c r="F223" s="265" t="s">
        <v>1712</v>
      </c>
      <c r="G223" s="266" t="s">
        <v>406</v>
      </c>
      <c r="H223" s="267">
        <v>0.001</v>
      </c>
      <c r="I223" s="268"/>
      <c r="J223" s="269">
        <f>ROUND(I223*H223,2)</f>
        <v>0</v>
      </c>
      <c r="K223" s="265" t="s">
        <v>204</v>
      </c>
      <c r="L223" s="270"/>
      <c r="M223" s="271" t="s">
        <v>21</v>
      </c>
      <c r="N223" s="272" t="s">
        <v>41</v>
      </c>
      <c r="O223" s="48"/>
      <c r="P223" s="246">
        <f>O223*H223</f>
        <v>0</v>
      </c>
      <c r="Q223" s="246">
        <v>1</v>
      </c>
      <c r="R223" s="246">
        <f>Q223*H223</f>
        <v>0.001</v>
      </c>
      <c r="S223" s="246">
        <v>0</v>
      </c>
      <c r="T223" s="247">
        <f>S223*H223</f>
        <v>0</v>
      </c>
      <c r="AR223" s="25" t="s">
        <v>373</v>
      </c>
      <c r="AT223" s="25" t="s">
        <v>269</v>
      </c>
      <c r="AU223" s="25" t="s">
        <v>79</v>
      </c>
      <c r="AY223" s="25" t="s">
        <v>197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25" t="s">
        <v>77</v>
      </c>
      <c r="BK223" s="248">
        <f>ROUND(I223*H223,2)</f>
        <v>0</v>
      </c>
      <c r="BL223" s="25" t="s">
        <v>290</v>
      </c>
      <c r="BM223" s="25" t="s">
        <v>1713</v>
      </c>
    </row>
    <row r="224" s="1" customFormat="1">
      <c r="B224" s="47"/>
      <c r="C224" s="75"/>
      <c r="D224" s="249" t="s">
        <v>207</v>
      </c>
      <c r="E224" s="75"/>
      <c r="F224" s="250" t="s">
        <v>1714</v>
      </c>
      <c r="G224" s="75"/>
      <c r="H224" s="75"/>
      <c r="I224" s="205"/>
      <c r="J224" s="75"/>
      <c r="K224" s="75"/>
      <c r="L224" s="73"/>
      <c r="M224" s="251"/>
      <c r="N224" s="48"/>
      <c r="O224" s="48"/>
      <c r="P224" s="48"/>
      <c r="Q224" s="48"/>
      <c r="R224" s="48"/>
      <c r="S224" s="48"/>
      <c r="T224" s="96"/>
      <c r="AT224" s="25" t="s">
        <v>207</v>
      </c>
      <c r="AU224" s="25" t="s">
        <v>79</v>
      </c>
    </row>
    <row r="225" s="1" customFormat="1">
      <c r="B225" s="47"/>
      <c r="C225" s="75"/>
      <c r="D225" s="249" t="s">
        <v>589</v>
      </c>
      <c r="E225" s="75"/>
      <c r="F225" s="294" t="s">
        <v>1715</v>
      </c>
      <c r="G225" s="75"/>
      <c r="H225" s="75"/>
      <c r="I225" s="205"/>
      <c r="J225" s="75"/>
      <c r="K225" s="75"/>
      <c r="L225" s="73"/>
      <c r="M225" s="251"/>
      <c r="N225" s="48"/>
      <c r="O225" s="48"/>
      <c r="P225" s="48"/>
      <c r="Q225" s="48"/>
      <c r="R225" s="48"/>
      <c r="S225" s="48"/>
      <c r="T225" s="96"/>
      <c r="AT225" s="25" t="s">
        <v>589</v>
      </c>
      <c r="AU225" s="25" t="s">
        <v>79</v>
      </c>
    </row>
    <row r="226" s="12" customFormat="1">
      <c r="B226" s="252"/>
      <c r="C226" s="253"/>
      <c r="D226" s="249" t="s">
        <v>209</v>
      </c>
      <c r="E226" s="254" t="s">
        <v>21</v>
      </c>
      <c r="F226" s="255" t="s">
        <v>1716</v>
      </c>
      <c r="G226" s="253"/>
      <c r="H226" s="256">
        <v>0.001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AT226" s="262" t="s">
        <v>209</v>
      </c>
      <c r="AU226" s="262" t="s">
        <v>79</v>
      </c>
      <c r="AV226" s="12" t="s">
        <v>79</v>
      </c>
      <c r="AW226" s="12" t="s">
        <v>34</v>
      </c>
      <c r="AX226" s="12" t="s">
        <v>77</v>
      </c>
      <c r="AY226" s="262" t="s">
        <v>197</v>
      </c>
    </row>
    <row r="227" s="1" customFormat="1" ht="23" customHeight="1">
      <c r="B227" s="47"/>
      <c r="C227" s="237" t="s">
        <v>440</v>
      </c>
      <c r="D227" s="237" t="s">
        <v>200</v>
      </c>
      <c r="E227" s="238" t="s">
        <v>1717</v>
      </c>
      <c r="F227" s="239" t="s">
        <v>1718</v>
      </c>
      <c r="G227" s="240" t="s">
        <v>213</v>
      </c>
      <c r="H227" s="241">
        <v>2</v>
      </c>
      <c r="I227" s="242"/>
      <c r="J227" s="243">
        <f>ROUND(I227*H227,2)</f>
        <v>0</v>
      </c>
      <c r="K227" s="239" t="s">
        <v>204</v>
      </c>
      <c r="L227" s="73"/>
      <c r="M227" s="244" t="s">
        <v>21</v>
      </c>
      <c r="N227" s="245" t="s">
        <v>41</v>
      </c>
      <c r="O227" s="48"/>
      <c r="P227" s="246">
        <f>O227*H227</f>
        <v>0</v>
      </c>
      <c r="Q227" s="246">
        <v>0.00040000000000000002</v>
      </c>
      <c r="R227" s="246">
        <f>Q227*H227</f>
        <v>0.00080000000000000004</v>
      </c>
      <c r="S227" s="246">
        <v>0</v>
      </c>
      <c r="T227" s="247">
        <f>S227*H227</f>
        <v>0</v>
      </c>
      <c r="AR227" s="25" t="s">
        <v>290</v>
      </c>
      <c r="AT227" s="25" t="s">
        <v>200</v>
      </c>
      <c r="AU227" s="25" t="s">
        <v>79</v>
      </c>
      <c r="AY227" s="25" t="s">
        <v>197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25" t="s">
        <v>77</v>
      </c>
      <c r="BK227" s="248">
        <f>ROUND(I227*H227,2)</f>
        <v>0</v>
      </c>
      <c r="BL227" s="25" t="s">
        <v>290</v>
      </c>
      <c r="BM227" s="25" t="s">
        <v>1719</v>
      </c>
    </row>
    <row r="228" s="1" customFormat="1">
      <c r="B228" s="47"/>
      <c r="C228" s="75"/>
      <c r="D228" s="249" t="s">
        <v>207</v>
      </c>
      <c r="E228" s="75"/>
      <c r="F228" s="250" t="s">
        <v>1720</v>
      </c>
      <c r="G228" s="75"/>
      <c r="H228" s="75"/>
      <c r="I228" s="205"/>
      <c r="J228" s="75"/>
      <c r="K228" s="75"/>
      <c r="L228" s="73"/>
      <c r="M228" s="251"/>
      <c r="N228" s="48"/>
      <c r="O228" s="48"/>
      <c r="P228" s="48"/>
      <c r="Q228" s="48"/>
      <c r="R228" s="48"/>
      <c r="S228" s="48"/>
      <c r="T228" s="96"/>
      <c r="AT228" s="25" t="s">
        <v>207</v>
      </c>
      <c r="AU228" s="25" t="s">
        <v>79</v>
      </c>
    </row>
    <row r="229" s="12" customFormat="1">
      <c r="B229" s="252"/>
      <c r="C229" s="253"/>
      <c r="D229" s="249" t="s">
        <v>209</v>
      </c>
      <c r="E229" s="254" t="s">
        <v>21</v>
      </c>
      <c r="F229" s="255" t="s">
        <v>1590</v>
      </c>
      <c r="G229" s="253"/>
      <c r="H229" s="256">
        <v>2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AT229" s="262" t="s">
        <v>209</v>
      </c>
      <c r="AU229" s="262" t="s">
        <v>79</v>
      </c>
      <c r="AV229" s="12" t="s">
        <v>79</v>
      </c>
      <c r="AW229" s="12" t="s">
        <v>34</v>
      </c>
      <c r="AX229" s="12" t="s">
        <v>77</v>
      </c>
      <c r="AY229" s="262" t="s">
        <v>197</v>
      </c>
    </row>
    <row r="230" s="1" customFormat="1" ht="14.5" customHeight="1">
      <c r="B230" s="47"/>
      <c r="C230" s="263" t="s">
        <v>444</v>
      </c>
      <c r="D230" s="263" t="s">
        <v>269</v>
      </c>
      <c r="E230" s="264" t="s">
        <v>1721</v>
      </c>
      <c r="F230" s="265" t="s">
        <v>1722</v>
      </c>
      <c r="G230" s="266" t="s">
        <v>213</v>
      </c>
      <c r="H230" s="267">
        <v>2.2999999999999998</v>
      </c>
      <c r="I230" s="268"/>
      <c r="J230" s="269">
        <f>ROUND(I230*H230,2)</f>
        <v>0</v>
      </c>
      <c r="K230" s="265" t="s">
        <v>204</v>
      </c>
      <c r="L230" s="270"/>
      <c r="M230" s="271" t="s">
        <v>21</v>
      </c>
      <c r="N230" s="272" t="s">
        <v>41</v>
      </c>
      <c r="O230" s="48"/>
      <c r="P230" s="246">
        <f>O230*H230</f>
        <v>0</v>
      </c>
      <c r="Q230" s="246">
        <v>0.0048999999999999998</v>
      </c>
      <c r="R230" s="246">
        <f>Q230*H230</f>
        <v>0.011269999999999999</v>
      </c>
      <c r="S230" s="246">
        <v>0</v>
      </c>
      <c r="T230" s="247">
        <f>S230*H230</f>
        <v>0</v>
      </c>
      <c r="AR230" s="25" t="s">
        <v>373</v>
      </c>
      <c r="AT230" s="25" t="s">
        <v>269</v>
      </c>
      <c r="AU230" s="25" t="s">
        <v>79</v>
      </c>
      <c r="AY230" s="25" t="s">
        <v>197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25" t="s">
        <v>77</v>
      </c>
      <c r="BK230" s="248">
        <f>ROUND(I230*H230,2)</f>
        <v>0</v>
      </c>
      <c r="BL230" s="25" t="s">
        <v>290</v>
      </c>
      <c r="BM230" s="25" t="s">
        <v>1723</v>
      </c>
    </row>
    <row r="231" s="1" customFormat="1">
      <c r="B231" s="47"/>
      <c r="C231" s="75"/>
      <c r="D231" s="249" t="s">
        <v>207</v>
      </c>
      <c r="E231" s="75"/>
      <c r="F231" s="250" t="s">
        <v>1724</v>
      </c>
      <c r="G231" s="75"/>
      <c r="H231" s="75"/>
      <c r="I231" s="205"/>
      <c r="J231" s="75"/>
      <c r="K231" s="75"/>
      <c r="L231" s="73"/>
      <c r="M231" s="251"/>
      <c r="N231" s="48"/>
      <c r="O231" s="48"/>
      <c r="P231" s="48"/>
      <c r="Q231" s="48"/>
      <c r="R231" s="48"/>
      <c r="S231" s="48"/>
      <c r="T231" s="96"/>
      <c r="AT231" s="25" t="s">
        <v>207</v>
      </c>
      <c r="AU231" s="25" t="s">
        <v>79</v>
      </c>
    </row>
    <row r="232" s="12" customFormat="1">
      <c r="B232" s="252"/>
      <c r="C232" s="253"/>
      <c r="D232" s="249" t="s">
        <v>209</v>
      </c>
      <c r="E232" s="254" t="s">
        <v>21</v>
      </c>
      <c r="F232" s="255" t="s">
        <v>1725</v>
      </c>
      <c r="G232" s="253"/>
      <c r="H232" s="256">
        <v>2.2999999999999998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AT232" s="262" t="s">
        <v>209</v>
      </c>
      <c r="AU232" s="262" t="s">
        <v>79</v>
      </c>
      <c r="AV232" s="12" t="s">
        <v>79</v>
      </c>
      <c r="AW232" s="12" t="s">
        <v>34</v>
      </c>
      <c r="AX232" s="12" t="s">
        <v>77</v>
      </c>
      <c r="AY232" s="262" t="s">
        <v>197</v>
      </c>
    </row>
    <row r="233" s="1" customFormat="1" ht="23" customHeight="1">
      <c r="B233" s="47"/>
      <c r="C233" s="237" t="s">
        <v>449</v>
      </c>
      <c r="D233" s="237" t="s">
        <v>200</v>
      </c>
      <c r="E233" s="238" t="s">
        <v>1726</v>
      </c>
      <c r="F233" s="239" t="s">
        <v>1727</v>
      </c>
      <c r="G233" s="240" t="s">
        <v>213</v>
      </c>
      <c r="H233" s="241">
        <v>8.6389999999999993</v>
      </c>
      <c r="I233" s="242"/>
      <c r="J233" s="243">
        <f>ROUND(I233*H233,2)</f>
        <v>0</v>
      </c>
      <c r="K233" s="239" t="s">
        <v>204</v>
      </c>
      <c r="L233" s="73"/>
      <c r="M233" s="244" t="s">
        <v>21</v>
      </c>
      <c r="N233" s="245" t="s">
        <v>41</v>
      </c>
      <c r="O233" s="48"/>
      <c r="P233" s="246">
        <f>O233*H233</f>
        <v>0</v>
      </c>
      <c r="Q233" s="246">
        <v>0.0035000000000000001</v>
      </c>
      <c r="R233" s="246">
        <f>Q233*H233</f>
        <v>0.030236499999999999</v>
      </c>
      <c r="S233" s="246">
        <v>0</v>
      </c>
      <c r="T233" s="247">
        <f>S233*H233</f>
        <v>0</v>
      </c>
      <c r="AR233" s="25" t="s">
        <v>290</v>
      </c>
      <c r="AT233" s="25" t="s">
        <v>200</v>
      </c>
      <c r="AU233" s="25" t="s">
        <v>79</v>
      </c>
      <c r="AY233" s="25" t="s">
        <v>197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25" t="s">
        <v>77</v>
      </c>
      <c r="BK233" s="248">
        <f>ROUND(I233*H233,2)</f>
        <v>0</v>
      </c>
      <c r="BL233" s="25" t="s">
        <v>290</v>
      </c>
      <c r="BM233" s="25" t="s">
        <v>1728</v>
      </c>
    </row>
    <row r="234" s="1" customFormat="1">
      <c r="B234" s="47"/>
      <c r="C234" s="75"/>
      <c r="D234" s="249" t="s">
        <v>207</v>
      </c>
      <c r="E234" s="75"/>
      <c r="F234" s="250" t="s">
        <v>1729</v>
      </c>
      <c r="G234" s="75"/>
      <c r="H234" s="75"/>
      <c r="I234" s="205"/>
      <c r="J234" s="75"/>
      <c r="K234" s="75"/>
      <c r="L234" s="73"/>
      <c r="M234" s="251"/>
      <c r="N234" s="48"/>
      <c r="O234" s="48"/>
      <c r="P234" s="48"/>
      <c r="Q234" s="48"/>
      <c r="R234" s="48"/>
      <c r="S234" s="48"/>
      <c r="T234" s="96"/>
      <c r="AT234" s="25" t="s">
        <v>207</v>
      </c>
      <c r="AU234" s="25" t="s">
        <v>79</v>
      </c>
    </row>
    <row r="235" s="12" customFormat="1">
      <c r="B235" s="252"/>
      <c r="C235" s="253"/>
      <c r="D235" s="249" t="s">
        <v>209</v>
      </c>
      <c r="E235" s="254" t="s">
        <v>21</v>
      </c>
      <c r="F235" s="255" t="s">
        <v>1592</v>
      </c>
      <c r="G235" s="253"/>
      <c r="H235" s="256">
        <v>8.6389999999999993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AT235" s="262" t="s">
        <v>209</v>
      </c>
      <c r="AU235" s="262" t="s">
        <v>79</v>
      </c>
      <c r="AV235" s="12" t="s">
        <v>79</v>
      </c>
      <c r="AW235" s="12" t="s">
        <v>34</v>
      </c>
      <c r="AX235" s="12" t="s">
        <v>77</v>
      </c>
      <c r="AY235" s="262" t="s">
        <v>197</v>
      </c>
    </row>
    <row r="236" s="1" customFormat="1" ht="23" customHeight="1">
      <c r="B236" s="47"/>
      <c r="C236" s="237" t="s">
        <v>454</v>
      </c>
      <c r="D236" s="237" t="s">
        <v>200</v>
      </c>
      <c r="E236" s="238" t="s">
        <v>1730</v>
      </c>
      <c r="F236" s="239" t="s">
        <v>1731</v>
      </c>
      <c r="G236" s="240" t="s">
        <v>213</v>
      </c>
      <c r="H236" s="241">
        <v>12.16</v>
      </c>
      <c r="I236" s="242"/>
      <c r="J236" s="243">
        <f>ROUND(I236*H236,2)</f>
        <v>0</v>
      </c>
      <c r="K236" s="239" t="s">
        <v>204</v>
      </c>
      <c r="L236" s="73"/>
      <c r="M236" s="244" t="s">
        <v>21</v>
      </c>
      <c r="N236" s="245" t="s">
        <v>41</v>
      </c>
      <c r="O236" s="48"/>
      <c r="P236" s="246">
        <f>O236*H236</f>
        <v>0</v>
      </c>
      <c r="Q236" s="246">
        <v>0.0035000000000000001</v>
      </c>
      <c r="R236" s="246">
        <f>Q236*H236</f>
        <v>0.042560000000000001</v>
      </c>
      <c r="S236" s="246">
        <v>0</v>
      </c>
      <c r="T236" s="247">
        <f>S236*H236</f>
        <v>0</v>
      </c>
      <c r="AR236" s="25" t="s">
        <v>290</v>
      </c>
      <c r="AT236" s="25" t="s">
        <v>200</v>
      </c>
      <c r="AU236" s="25" t="s">
        <v>79</v>
      </c>
      <c r="AY236" s="25" t="s">
        <v>197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25" t="s">
        <v>77</v>
      </c>
      <c r="BK236" s="248">
        <f>ROUND(I236*H236,2)</f>
        <v>0</v>
      </c>
      <c r="BL236" s="25" t="s">
        <v>290</v>
      </c>
      <c r="BM236" s="25" t="s">
        <v>1732</v>
      </c>
    </row>
    <row r="237" s="1" customFormat="1">
      <c r="B237" s="47"/>
      <c r="C237" s="75"/>
      <c r="D237" s="249" t="s">
        <v>207</v>
      </c>
      <c r="E237" s="75"/>
      <c r="F237" s="250" t="s">
        <v>1733</v>
      </c>
      <c r="G237" s="75"/>
      <c r="H237" s="75"/>
      <c r="I237" s="205"/>
      <c r="J237" s="75"/>
      <c r="K237" s="75"/>
      <c r="L237" s="73"/>
      <c r="M237" s="251"/>
      <c r="N237" s="48"/>
      <c r="O237" s="48"/>
      <c r="P237" s="48"/>
      <c r="Q237" s="48"/>
      <c r="R237" s="48"/>
      <c r="S237" s="48"/>
      <c r="T237" s="96"/>
      <c r="AT237" s="25" t="s">
        <v>207</v>
      </c>
      <c r="AU237" s="25" t="s">
        <v>79</v>
      </c>
    </row>
    <row r="238" s="12" customFormat="1">
      <c r="B238" s="252"/>
      <c r="C238" s="253"/>
      <c r="D238" s="249" t="s">
        <v>209</v>
      </c>
      <c r="E238" s="254" t="s">
        <v>21</v>
      </c>
      <c r="F238" s="255" t="s">
        <v>1734</v>
      </c>
      <c r="G238" s="253"/>
      <c r="H238" s="256">
        <v>12.16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AT238" s="262" t="s">
        <v>209</v>
      </c>
      <c r="AU238" s="262" t="s">
        <v>79</v>
      </c>
      <c r="AV238" s="12" t="s">
        <v>79</v>
      </c>
      <c r="AW238" s="12" t="s">
        <v>34</v>
      </c>
      <c r="AX238" s="12" t="s">
        <v>77</v>
      </c>
      <c r="AY238" s="262" t="s">
        <v>197</v>
      </c>
    </row>
    <row r="239" s="1" customFormat="1" ht="23" customHeight="1">
      <c r="B239" s="47"/>
      <c r="C239" s="237" t="s">
        <v>459</v>
      </c>
      <c r="D239" s="237" t="s">
        <v>200</v>
      </c>
      <c r="E239" s="238" t="s">
        <v>1735</v>
      </c>
      <c r="F239" s="239" t="s">
        <v>1736</v>
      </c>
      <c r="G239" s="240" t="s">
        <v>406</v>
      </c>
      <c r="H239" s="241">
        <v>0.085999999999999993</v>
      </c>
      <c r="I239" s="242"/>
      <c r="J239" s="243">
        <f>ROUND(I239*H239,2)</f>
        <v>0</v>
      </c>
      <c r="K239" s="239" t="s">
        <v>204</v>
      </c>
      <c r="L239" s="73"/>
      <c r="M239" s="244" t="s">
        <v>21</v>
      </c>
      <c r="N239" s="245" t="s">
        <v>41</v>
      </c>
      <c r="O239" s="48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AR239" s="25" t="s">
        <v>290</v>
      </c>
      <c r="AT239" s="25" t="s">
        <v>200</v>
      </c>
      <c r="AU239" s="25" t="s">
        <v>79</v>
      </c>
      <c r="AY239" s="25" t="s">
        <v>197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25" t="s">
        <v>77</v>
      </c>
      <c r="BK239" s="248">
        <f>ROUND(I239*H239,2)</f>
        <v>0</v>
      </c>
      <c r="BL239" s="25" t="s">
        <v>290</v>
      </c>
      <c r="BM239" s="25" t="s">
        <v>1737</v>
      </c>
    </row>
    <row r="240" s="1" customFormat="1">
      <c r="B240" s="47"/>
      <c r="C240" s="75"/>
      <c r="D240" s="249" t="s">
        <v>207</v>
      </c>
      <c r="E240" s="75"/>
      <c r="F240" s="250" t="s">
        <v>1738</v>
      </c>
      <c r="G240" s="75"/>
      <c r="H240" s="75"/>
      <c r="I240" s="205"/>
      <c r="J240" s="75"/>
      <c r="K240" s="75"/>
      <c r="L240" s="73"/>
      <c r="M240" s="251"/>
      <c r="N240" s="48"/>
      <c r="O240" s="48"/>
      <c r="P240" s="48"/>
      <c r="Q240" s="48"/>
      <c r="R240" s="48"/>
      <c r="S240" s="48"/>
      <c r="T240" s="96"/>
      <c r="AT240" s="25" t="s">
        <v>207</v>
      </c>
      <c r="AU240" s="25" t="s">
        <v>79</v>
      </c>
    </row>
    <row r="241" s="11" customFormat="1" ht="29.88" customHeight="1">
      <c r="B241" s="221"/>
      <c r="C241" s="222"/>
      <c r="D241" s="223" t="s">
        <v>69</v>
      </c>
      <c r="E241" s="235" t="s">
        <v>433</v>
      </c>
      <c r="F241" s="235" t="s">
        <v>434</v>
      </c>
      <c r="G241" s="222"/>
      <c r="H241" s="222"/>
      <c r="I241" s="225"/>
      <c r="J241" s="236">
        <f>BK241</f>
        <v>0</v>
      </c>
      <c r="K241" s="222"/>
      <c r="L241" s="227"/>
      <c r="M241" s="228"/>
      <c r="N241" s="229"/>
      <c r="O241" s="229"/>
      <c r="P241" s="230">
        <f>SUM(P242:P264)</f>
        <v>0</v>
      </c>
      <c r="Q241" s="229"/>
      <c r="R241" s="230">
        <f>SUM(R242:R264)</f>
        <v>0.011590000000000001</v>
      </c>
      <c r="S241" s="229"/>
      <c r="T241" s="231">
        <f>SUM(T242:T264)</f>
        <v>0</v>
      </c>
      <c r="AR241" s="232" t="s">
        <v>79</v>
      </c>
      <c r="AT241" s="233" t="s">
        <v>69</v>
      </c>
      <c r="AU241" s="233" t="s">
        <v>77</v>
      </c>
      <c r="AY241" s="232" t="s">
        <v>197</v>
      </c>
      <c r="BK241" s="234">
        <f>SUM(BK242:BK264)</f>
        <v>0</v>
      </c>
    </row>
    <row r="242" s="1" customFormat="1" ht="23" customHeight="1">
      <c r="B242" s="47"/>
      <c r="C242" s="237" t="s">
        <v>463</v>
      </c>
      <c r="D242" s="237" t="s">
        <v>200</v>
      </c>
      <c r="E242" s="238" t="s">
        <v>436</v>
      </c>
      <c r="F242" s="239" t="s">
        <v>437</v>
      </c>
      <c r="G242" s="240" t="s">
        <v>438</v>
      </c>
      <c r="H242" s="241">
        <v>1</v>
      </c>
      <c r="I242" s="242"/>
      <c r="J242" s="243">
        <f>ROUND(I242*H242,2)</f>
        <v>0</v>
      </c>
      <c r="K242" s="239" t="s">
        <v>204</v>
      </c>
      <c r="L242" s="73"/>
      <c r="M242" s="244" t="s">
        <v>21</v>
      </c>
      <c r="N242" s="245" t="s">
        <v>41</v>
      </c>
      <c r="O242" s="48"/>
      <c r="P242" s="246">
        <f>O242*H242</f>
        <v>0</v>
      </c>
      <c r="Q242" s="246">
        <v>0.00051999999999999995</v>
      </c>
      <c r="R242" s="246">
        <f>Q242*H242</f>
        <v>0.00051999999999999995</v>
      </c>
      <c r="S242" s="246">
        <v>0</v>
      </c>
      <c r="T242" s="247">
        <f>S242*H242</f>
        <v>0</v>
      </c>
      <c r="AR242" s="25" t="s">
        <v>290</v>
      </c>
      <c r="AT242" s="25" t="s">
        <v>200</v>
      </c>
      <c r="AU242" s="25" t="s">
        <v>79</v>
      </c>
      <c r="AY242" s="25" t="s">
        <v>197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25" t="s">
        <v>77</v>
      </c>
      <c r="BK242" s="248">
        <f>ROUND(I242*H242,2)</f>
        <v>0</v>
      </c>
      <c r="BL242" s="25" t="s">
        <v>290</v>
      </c>
      <c r="BM242" s="25" t="s">
        <v>1739</v>
      </c>
    </row>
    <row r="243" s="1" customFormat="1">
      <c r="B243" s="47"/>
      <c r="C243" s="75"/>
      <c r="D243" s="249" t="s">
        <v>207</v>
      </c>
      <c r="E243" s="75"/>
      <c r="F243" s="250" t="s">
        <v>437</v>
      </c>
      <c r="G243" s="75"/>
      <c r="H243" s="75"/>
      <c r="I243" s="205"/>
      <c r="J243" s="75"/>
      <c r="K243" s="75"/>
      <c r="L243" s="73"/>
      <c r="M243" s="251"/>
      <c r="N243" s="48"/>
      <c r="O243" s="48"/>
      <c r="P243" s="48"/>
      <c r="Q243" s="48"/>
      <c r="R243" s="48"/>
      <c r="S243" s="48"/>
      <c r="T243" s="96"/>
      <c r="AT243" s="25" t="s">
        <v>207</v>
      </c>
      <c r="AU243" s="25" t="s">
        <v>79</v>
      </c>
    </row>
    <row r="244" s="1" customFormat="1" ht="23" customHeight="1">
      <c r="B244" s="47"/>
      <c r="C244" s="237" t="s">
        <v>467</v>
      </c>
      <c r="D244" s="237" t="s">
        <v>200</v>
      </c>
      <c r="E244" s="238" t="s">
        <v>441</v>
      </c>
      <c r="F244" s="239" t="s">
        <v>442</v>
      </c>
      <c r="G244" s="240" t="s">
        <v>438</v>
      </c>
      <c r="H244" s="241">
        <v>1</v>
      </c>
      <c r="I244" s="242"/>
      <c r="J244" s="243">
        <f>ROUND(I244*H244,2)</f>
        <v>0</v>
      </c>
      <c r="K244" s="239" t="s">
        <v>204</v>
      </c>
      <c r="L244" s="73"/>
      <c r="M244" s="244" t="s">
        <v>21</v>
      </c>
      <c r="N244" s="245" t="s">
        <v>41</v>
      </c>
      <c r="O244" s="48"/>
      <c r="P244" s="246">
        <f>O244*H244</f>
        <v>0</v>
      </c>
      <c r="Q244" s="246">
        <v>0.00051999999999999995</v>
      </c>
      <c r="R244" s="246">
        <f>Q244*H244</f>
        <v>0.00051999999999999995</v>
      </c>
      <c r="S244" s="246">
        <v>0</v>
      </c>
      <c r="T244" s="247">
        <f>S244*H244</f>
        <v>0</v>
      </c>
      <c r="AR244" s="25" t="s">
        <v>290</v>
      </c>
      <c r="AT244" s="25" t="s">
        <v>200</v>
      </c>
      <c r="AU244" s="25" t="s">
        <v>79</v>
      </c>
      <c r="AY244" s="25" t="s">
        <v>197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25" t="s">
        <v>77</v>
      </c>
      <c r="BK244" s="248">
        <f>ROUND(I244*H244,2)</f>
        <v>0</v>
      </c>
      <c r="BL244" s="25" t="s">
        <v>290</v>
      </c>
      <c r="BM244" s="25" t="s">
        <v>1740</v>
      </c>
    </row>
    <row r="245" s="1" customFormat="1">
      <c r="B245" s="47"/>
      <c r="C245" s="75"/>
      <c r="D245" s="249" t="s">
        <v>207</v>
      </c>
      <c r="E245" s="75"/>
      <c r="F245" s="250" t="s">
        <v>442</v>
      </c>
      <c r="G245" s="75"/>
      <c r="H245" s="75"/>
      <c r="I245" s="205"/>
      <c r="J245" s="75"/>
      <c r="K245" s="75"/>
      <c r="L245" s="73"/>
      <c r="M245" s="251"/>
      <c r="N245" s="48"/>
      <c r="O245" s="48"/>
      <c r="P245" s="48"/>
      <c r="Q245" s="48"/>
      <c r="R245" s="48"/>
      <c r="S245" s="48"/>
      <c r="T245" s="96"/>
      <c r="AT245" s="25" t="s">
        <v>207</v>
      </c>
      <c r="AU245" s="25" t="s">
        <v>79</v>
      </c>
    </row>
    <row r="246" s="1" customFormat="1" ht="23" customHeight="1">
      <c r="B246" s="47"/>
      <c r="C246" s="237" t="s">
        <v>471</v>
      </c>
      <c r="D246" s="237" t="s">
        <v>200</v>
      </c>
      <c r="E246" s="238" t="s">
        <v>445</v>
      </c>
      <c r="F246" s="239" t="s">
        <v>446</v>
      </c>
      <c r="G246" s="240" t="s">
        <v>438</v>
      </c>
      <c r="H246" s="241">
        <v>1</v>
      </c>
      <c r="I246" s="242"/>
      <c r="J246" s="243">
        <f>ROUND(I246*H246,2)</f>
        <v>0</v>
      </c>
      <c r="K246" s="239" t="s">
        <v>204</v>
      </c>
      <c r="L246" s="73"/>
      <c r="M246" s="244" t="s">
        <v>21</v>
      </c>
      <c r="N246" s="245" t="s">
        <v>41</v>
      </c>
      <c r="O246" s="48"/>
      <c r="P246" s="246">
        <f>O246*H246</f>
        <v>0</v>
      </c>
      <c r="Q246" s="246">
        <v>0.00080000000000000004</v>
      </c>
      <c r="R246" s="246">
        <f>Q246*H246</f>
        <v>0.00080000000000000004</v>
      </c>
      <c r="S246" s="246">
        <v>0</v>
      </c>
      <c r="T246" s="247">
        <f>S246*H246</f>
        <v>0</v>
      </c>
      <c r="AR246" s="25" t="s">
        <v>290</v>
      </c>
      <c r="AT246" s="25" t="s">
        <v>200</v>
      </c>
      <c r="AU246" s="25" t="s">
        <v>79</v>
      </c>
      <c r="AY246" s="25" t="s">
        <v>197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25" t="s">
        <v>77</v>
      </c>
      <c r="BK246" s="248">
        <f>ROUND(I246*H246,2)</f>
        <v>0</v>
      </c>
      <c r="BL246" s="25" t="s">
        <v>290</v>
      </c>
      <c r="BM246" s="25" t="s">
        <v>1741</v>
      </c>
    </row>
    <row r="247" s="1" customFormat="1">
      <c r="B247" s="47"/>
      <c r="C247" s="75"/>
      <c r="D247" s="249" t="s">
        <v>207</v>
      </c>
      <c r="E247" s="75"/>
      <c r="F247" s="250" t="s">
        <v>448</v>
      </c>
      <c r="G247" s="75"/>
      <c r="H247" s="75"/>
      <c r="I247" s="205"/>
      <c r="J247" s="75"/>
      <c r="K247" s="75"/>
      <c r="L247" s="73"/>
      <c r="M247" s="251"/>
      <c r="N247" s="48"/>
      <c r="O247" s="48"/>
      <c r="P247" s="48"/>
      <c r="Q247" s="48"/>
      <c r="R247" s="48"/>
      <c r="S247" s="48"/>
      <c r="T247" s="96"/>
      <c r="AT247" s="25" t="s">
        <v>207</v>
      </c>
      <c r="AU247" s="25" t="s">
        <v>79</v>
      </c>
    </row>
    <row r="248" s="1" customFormat="1" ht="23" customHeight="1">
      <c r="B248" s="47"/>
      <c r="C248" s="237" t="s">
        <v>475</v>
      </c>
      <c r="D248" s="237" t="s">
        <v>200</v>
      </c>
      <c r="E248" s="238" t="s">
        <v>1742</v>
      </c>
      <c r="F248" s="239" t="s">
        <v>1743</v>
      </c>
      <c r="G248" s="240" t="s">
        <v>438</v>
      </c>
      <c r="H248" s="241">
        <v>1</v>
      </c>
      <c r="I248" s="242"/>
      <c r="J248" s="243">
        <f>ROUND(I248*H248,2)</f>
        <v>0</v>
      </c>
      <c r="K248" s="239" t="s">
        <v>204</v>
      </c>
      <c r="L248" s="73"/>
      <c r="M248" s="244" t="s">
        <v>21</v>
      </c>
      <c r="N248" s="245" t="s">
        <v>41</v>
      </c>
      <c r="O248" s="48"/>
      <c r="P248" s="246">
        <f>O248*H248</f>
        <v>0</v>
      </c>
      <c r="Q248" s="246">
        <v>0.0016000000000000001</v>
      </c>
      <c r="R248" s="246">
        <f>Q248*H248</f>
        <v>0.0016000000000000001</v>
      </c>
      <c r="S248" s="246">
        <v>0</v>
      </c>
      <c r="T248" s="247">
        <f>S248*H248</f>
        <v>0</v>
      </c>
      <c r="AR248" s="25" t="s">
        <v>290</v>
      </c>
      <c r="AT248" s="25" t="s">
        <v>200</v>
      </c>
      <c r="AU248" s="25" t="s">
        <v>79</v>
      </c>
      <c r="AY248" s="25" t="s">
        <v>197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25" t="s">
        <v>77</v>
      </c>
      <c r="BK248" s="248">
        <f>ROUND(I248*H248,2)</f>
        <v>0</v>
      </c>
      <c r="BL248" s="25" t="s">
        <v>290</v>
      </c>
      <c r="BM248" s="25" t="s">
        <v>1744</v>
      </c>
    </row>
    <row r="249" s="1" customFormat="1">
      <c r="B249" s="47"/>
      <c r="C249" s="75"/>
      <c r="D249" s="249" t="s">
        <v>207</v>
      </c>
      <c r="E249" s="75"/>
      <c r="F249" s="250" t="s">
        <v>1745</v>
      </c>
      <c r="G249" s="75"/>
      <c r="H249" s="75"/>
      <c r="I249" s="205"/>
      <c r="J249" s="75"/>
      <c r="K249" s="75"/>
      <c r="L249" s="73"/>
      <c r="M249" s="251"/>
      <c r="N249" s="48"/>
      <c r="O249" s="48"/>
      <c r="P249" s="48"/>
      <c r="Q249" s="48"/>
      <c r="R249" s="48"/>
      <c r="S249" s="48"/>
      <c r="T249" s="96"/>
      <c r="AT249" s="25" t="s">
        <v>207</v>
      </c>
      <c r="AU249" s="25" t="s">
        <v>79</v>
      </c>
    </row>
    <row r="250" s="1" customFormat="1" ht="23" customHeight="1">
      <c r="B250" s="47"/>
      <c r="C250" s="237" t="s">
        <v>482</v>
      </c>
      <c r="D250" s="237" t="s">
        <v>200</v>
      </c>
      <c r="E250" s="238" t="s">
        <v>450</v>
      </c>
      <c r="F250" s="239" t="s">
        <v>451</v>
      </c>
      <c r="G250" s="240" t="s">
        <v>438</v>
      </c>
      <c r="H250" s="241">
        <v>1</v>
      </c>
      <c r="I250" s="242"/>
      <c r="J250" s="243">
        <f>ROUND(I250*H250,2)</f>
        <v>0</v>
      </c>
      <c r="K250" s="239" t="s">
        <v>204</v>
      </c>
      <c r="L250" s="73"/>
      <c r="M250" s="244" t="s">
        <v>21</v>
      </c>
      <c r="N250" s="245" t="s">
        <v>41</v>
      </c>
      <c r="O250" s="48"/>
      <c r="P250" s="246">
        <f>O250*H250</f>
        <v>0</v>
      </c>
      <c r="Q250" s="246">
        <v>0.00084999999999999995</v>
      </c>
      <c r="R250" s="246">
        <f>Q250*H250</f>
        <v>0.00084999999999999995</v>
      </c>
      <c r="S250" s="246">
        <v>0</v>
      </c>
      <c r="T250" s="247">
        <f>S250*H250</f>
        <v>0</v>
      </c>
      <c r="AR250" s="25" t="s">
        <v>290</v>
      </c>
      <c r="AT250" s="25" t="s">
        <v>200</v>
      </c>
      <c r="AU250" s="25" t="s">
        <v>79</v>
      </c>
      <c r="AY250" s="25" t="s">
        <v>197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25" t="s">
        <v>77</v>
      </c>
      <c r="BK250" s="248">
        <f>ROUND(I250*H250,2)</f>
        <v>0</v>
      </c>
      <c r="BL250" s="25" t="s">
        <v>290</v>
      </c>
      <c r="BM250" s="25" t="s">
        <v>1746</v>
      </c>
    </row>
    <row r="251" s="1" customFormat="1">
      <c r="B251" s="47"/>
      <c r="C251" s="75"/>
      <c r="D251" s="249" t="s">
        <v>207</v>
      </c>
      <c r="E251" s="75"/>
      <c r="F251" s="250" t="s">
        <v>453</v>
      </c>
      <c r="G251" s="75"/>
      <c r="H251" s="75"/>
      <c r="I251" s="205"/>
      <c r="J251" s="75"/>
      <c r="K251" s="75"/>
      <c r="L251" s="73"/>
      <c r="M251" s="251"/>
      <c r="N251" s="48"/>
      <c r="O251" s="48"/>
      <c r="P251" s="48"/>
      <c r="Q251" s="48"/>
      <c r="R251" s="48"/>
      <c r="S251" s="48"/>
      <c r="T251" s="96"/>
      <c r="AT251" s="25" t="s">
        <v>207</v>
      </c>
      <c r="AU251" s="25" t="s">
        <v>79</v>
      </c>
    </row>
    <row r="252" s="1" customFormat="1" ht="23" customHeight="1">
      <c r="B252" s="47"/>
      <c r="C252" s="237" t="s">
        <v>488</v>
      </c>
      <c r="D252" s="237" t="s">
        <v>200</v>
      </c>
      <c r="E252" s="238" t="s">
        <v>455</v>
      </c>
      <c r="F252" s="239" t="s">
        <v>456</v>
      </c>
      <c r="G252" s="240" t="s">
        <v>438</v>
      </c>
      <c r="H252" s="241">
        <v>2</v>
      </c>
      <c r="I252" s="242"/>
      <c r="J252" s="243">
        <f>ROUND(I252*H252,2)</f>
        <v>0</v>
      </c>
      <c r="K252" s="239" t="s">
        <v>204</v>
      </c>
      <c r="L252" s="73"/>
      <c r="M252" s="244" t="s">
        <v>21</v>
      </c>
      <c r="N252" s="245" t="s">
        <v>41</v>
      </c>
      <c r="O252" s="48"/>
      <c r="P252" s="246">
        <f>O252*H252</f>
        <v>0</v>
      </c>
      <c r="Q252" s="246">
        <v>0.00084999999999999995</v>
      </c>
      <c r="R252" s="246">
        <f>Q252*H252</f>
        <v>0.0016999999999999999</v>
      </c>
      <c r="S252" s="246">
        <v>0</v>
      </c>
      <c r="T252" s="247">
        <f>S252*H252</f>
        <v>0</v>
      </c>
      <c r="AR252" s="25" t="s">
        <v>290</v>
      </c>
      <c r="AT252" s="25" t="s">
        <v>200</v>
      </c>
      <c r="AU252" s="25" t="s">
        <v>79</v>
      </c>
      <c r="AY252" s="25" t="s">
        <v>197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25" t="s">
        <v>77</v>
      </c>
      <c r="BK252" s="248">
        <f>ROUND(I252*H252,2)</f>
        <v>0</v>
      </c>
      <c r="BL252" s="25" t="s">
        <v>290</v>
      </c>
      <c r="BM252" s="25" t="s">
        <v>1747</v>
      </c>
    </row>
    <row r="253" s="1" customFormat="1">
      <c r="B253" s="47"/>
      <c r="C253" s="75"/>
      <c r="D253" s="249" t="s">
        <v>207</v>
      </c>
      <c r="E253" s="75"/>
      <c r="F253" s="250" t="s">
        <v>458</v>
      </c>
      <c r="G253" s="75"/>
      <c r="H253" s="75"/>
      <c r="I253" s="205"/>
      <c r="J253" s="75"/>
      <c r="K253" s="75"/>
      <c r="L253" s="73"/>
      <c r="M253" s="251"/>
      <c r="N253" s="48"/>
      <c r="O253" s="48"/>
      <c r="P253" s="48"/>
      <c r="Q253" s="48"/>
      <c r="R253" s="48"/>
      <c r="S253" s="48"/>
      <c r="T253" s="96"/>
      <c r="AT253" s="25" t="s">
        <v>207</v>
      </c>
      <c r="AU253" s="25" t="s">
        <v>79</v>
      </c>
    </row>
    <row r="254" s="1" customFormat="1" ht="34.5" customHeight="1">
      <c r="B254" s="47"/>
      <c r="C254" s="237" t="s">
        <v>495</v>
      </c>
      <c r="D254" s="237" t="s">
        <v>200</v>
      </c>
      <c r="E254" s="238" t="s">
        <v>460</v>
      </c>
      <c r="F254" s="239" t="s">
        <v>461</v>
      </c>
      <c r="G254" s="240" t="s">
        <v>438</v>
      </c>
      <c r="H254" s="241">
        <v>2</v>
      </c>
      <c r="I254" s="242"/>
      <c r="J254" s="243">
        <f>ROUND(I254*H254,2)</f>
        <v>0</v>
      </c>
      <c r="K254" s="239" t="s">
        <v>21</v>
      </c>
      <c r="L254" s="73"/>
      <c r="M254" s="244" t="s">
        <v>21</v>
      </c>
      <c r="N254" s="245" t="s">
        <v>41</v>
      </c>
      <c r="O254" s="48"/>
      <c r="P254" s="246">
        <f>O254*H254</f>
        <v>0</v>
      </c>
      <c r="Q254" s="246">
        <v>0.00080000000000000004</v>
      </c>
      <c r="R254" s="246">
        <f>Q254*H254</f>
        <v>0.0016000000000000001</v>
      </c>
      <c r="S254" s="246">
        <v>0</v>
      </c>
      <c r="T254" s="247">
        <f>S254*H254</f>
        <v>0</v>
      </c>
      <c r="AR254" s="25" t="s">
        <v>290</v>
      </c>
      <c r="AT254" s="25" t="s">
        <v>200</v>
      </c>
      <c r="AU254" s="25" t="s">
        <v>79</v>
      </c>
      <c r="AY254" s="25" t="s">
        <v>197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25" t="s">
        <v>77</v>
      </c>
      <c r="BK254" s="248">
        <f>ROUND(I254*H254,2)</f>
        <v>0</v>
      </c>
      <c r="BL254" s="25" t="s">
        <v>290</v>
      </c>
      <c r="BM254" s="25" t="s">
        <v>1748</v>
      </c>
    </row>
    <row r="255" s="1" customFormat="1">
      <c r="B255" s="47"/>
      <c r="C255" s="75"/>
      <c r="D255" s="249" t="s">
        <v>207</v>
      </c>
      <c r="E255" s="75"/>
      <c r="F255" s="250" t="s">
        <v>461</v>
      </c>
      <c r="G255" s="75"/>
      <c r="H255" s="75"/>
      <c r="I255" s="205"/>
      <c r="J255" s="75"/>
      <c r="K255" s="75"/>
      <c r="L255" s="73"/>
      <c r="M255" s="251"/>
      <c r="N255" s="48"/>
      <c r="O255" s="48"/>
      <c r="P255" s="48"/>
      <c r="Q255" s="48"/>
      <c r="R255" s="48"/>
      <c r="S255" s="48"/>
      <c r="T255" s="96"/>
      <c r="AT255" s="25" t="s">
        <v>207</v>
      </c>
      <c r="AU255" s="25" t="s">
        <v>79</v>
      </c>
    </row>
    <row r="256" s="1" customFormat="1" ht="14.5" customHeight="1">
      <c r="B256" s="47"/>
      <c r="C256" s="237" t="s">
        <v>501</v>
      </c>
      <c r="D256" s="237" t="s">
        <v>200</v>
      </c>
      <c r="E256" s="238" t="s">
        <v>464</v>
      </c>
      <c r="F256" s="239" t="s">
        <v>465</v>
      </c>
      <c r="G256" s="240" t="s">
        <v>438</v>
      </c>
      <c r="H256" s="241">
        <v>1</v>
      </c>
      <c r="I256" s="242"/>
      <c r="J256" s="243">
        <f>ROUND(I256*H256,2)</f>
        <v>0</v>
      </c>
      <c r="K256" s="239" t="s">
        <v>21</v>
      </c>
      <c r="L256" s="73"/>
      <c r="M256" s="244" t="s">
        <v>21</v>
      </c>
      <c r="N256" s="245" t="s">
        <v>41</v>
      </c>
      <c r="O256" s="48"/>
      <c r="P256" s="246">
        <f>O256*H256</f>
        <v>0</v>
      </c>
      <c r="Q256" s="246">
        <v>0.00080000000000000004</v>
      </c>
      <c r="R256" s="246">
        <f>Q256*H256</f>
        <v>0.00080000000000000004</v>
      </c>
      <c r="S256" s="246">
        <v>0</v>
      </c>
      <c r="T256" s="247">
        <f>S256*H256</f>
        <v>0</v>
      </c>
      <c r="AR256" s="25" t="s">
        <v>290</v>
      </c>
      <c r="AT256" s="25" t="s">
        <v>200</v>
      </c>
      <c r="AU256" s="25" t="s">
        <v>79</v>
      </c>
      <c r="AY256" s="25" t="s">
        <v>197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25" t="s">
        <v>77</v>
      </c>
      <c r="BK256" s="248">
        <f>ROUND(I256*H256,2)</f>
        <v>0</v>
      </c>
      <c r="BL256" s="25" t="s">
        <v>290</v>
      </c>
      <c r="BM256" s="25" t="s">
        <v>1749</v>
      </c>
    </row>
    <row r="257" s="1" customFormat="1">
      <c r="B257" s="47"/>
      <c r="C257" s="75"/>
      <c r="D257" s="249" t="s">
        <v>207</v>
      </c>
      <c r="E257" s="75"/>
      <c r="F257" s="250" t="s">
        <v>465</v>
      </c>
      <c r="G257" s="75"/>
      <c r="H257" s="75"/>
      <c r="I257" s="205"/>
      <c r="J257" s="75"/>
      <c r="K257" s="75"/>
      <c r="L257" s="73"/>
      <c r="M257" s="251"/>
      <c r="N257" s="48"/>
      <c r="O257" s="48"/>
      <c r="P257" s="48"/>
      <c r="Q257" s="48"/>
      <c r="R257" s="48"/>
      <c r="S257" s="48"/>
      <c r="T257" s="96"/>
      <c r="AT257" s="25" t="s">
        <v>207</v>
      </c>
      <c r="AU257" s="25" t="s">
        <v>79</v>
      </c>
    </row>
    <row r="258" s="1" customFormat="1" ht="23" customHeight="1">
      <c r="B258" s="47"/>
      <c r="C258" s="237" t="s">
        <v>505</v>
      </c>
      <c r="D258" s="237" t="s">
        <v>200</v>
      </c>
      <c r="E258" s="238" t="s">
        <v>468</v>
      </c>
      <c r="F258" s="239" t="s">
        <v>469</v>
      </c>
      <c r="G258" s="240" t="s">
        <v>438</v>
      </c>
      <c r="H258" s="241">
        <v>1</v>
      </c>
      <c r="I258" s="242"/>
      <c r="J258" s="243">
        <f>ROUND(I258*H258,2)</f>
        <v>0</v>
      </c>
      <c r="K258" s="239" t="s">
        <v>21</v>
      </c>
      <c r="L258" s="73"/>
      <c r="M258" s="244" t="s">
        <v>21</v>
      </c>
      <c r="N258" s="245" t="s">
        <v>41</v>
      </c>
      <c r="O258" s="48"/>
      <c r="P258" s="246">
        <f>O258*H258</f>
        <v>0</v>
      </c>
      <c r="Q258" s="246">
        <v>0.00080000000000000004</v>
      </c>
      <c r="R258" s="246">
        <f>Q258*H258</f>
        <v>0.00080000000000000004</v>
      </c>
      <c r="S258" s="246">
        <v>0</v>
      </c>
      <c r="T258" s="247">
        <f>S258*H258</f>
        <v>0</v>
      </c>
      <c r="AR258" s="25" t="s">
        <v>290</v>
      </c>
      <c r="AT258" s="25" t="s">
        <v>200</v>
      </c>
      <c r="AU258" s="25" t="s">
        <v>79</v>
      </c>
      <c r="AY258" s="25" t="s">
        <v>197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25" t="s">
        <v>77</v>
      </c>
      <c r="BK258" s="248">
        <f>ROUND(I258*H258,2)</f>
        <v>0</v>
      </c>
      <c r="BL258" s="25" t="s">
        <v>290</v>
      </c>
      <c r="BM258" s="25" t="s">
        <v>1750</v>
      </c>
    </row>
    <row r="259" s="1" customFormat="1">
      <c r="B259" s="47"/>
      <c r="C259" s="75"/>
      <c r="D259" s="249" t="s">
        <v>207</v>
      </c>
      <c r="E259" s="75"/>
      <c r="F259" s="250" t="s">
        <v>469</v>
      </c>
      <c r="G259" s="75"/>
      <c r="H259" s="75"/>
      <c r="I259" s="205"/>
      <c r="J259" s="75"/>
      <c r="K259" s="75"/>
      <c r="L259" s="73"/>
      <c r="M259" s="251"/>
      <c r="N259" s="48"/>
      <c r="O259" s="48"/>
      <c r="P259" s="48"/>
      <c r="Q259" s="48"/>
      <c r="R259" s="48"/>
      <c r="S259" s="48"/>
      <c r="T259" s="96"/>
      <c r="AT259" s="25" t="s">
        <v>207</v>
      </c>
      <c r="AU259" s="25" t="s">
        <v>79</v>
      </c>
    </row>
    <row r="260" s="1" customFormat="1" ht="14.5" customHeight="1">
      <c r="B260" s="47"/>
      <c r="C260" s="237" t="s">
        <v>510</v>
      </c>
      <c r="D260" s="237" t="s">
        <v>200</v>
      </c>
      <c r="E260" s="238" t="s">
        <v>472</v>
      </c>
      <c r="F260" s="239" t="s">
        <v>473</v>
      </c>
      <c r="G260" s="240" t="s">
        <v>438</v>
      </c>
      <c r="H260" s="241">
        <v>2</v>
      </c>
      <c r="I260" s="242"/>
      <c r="J260" s="243">
        <f>ROUND(I260*H260,2)</f>
        <v>0</v>
      </c>
      <c r="K260" s="239" t="s">
        <v>21</v>
      </c>
      <c r="L260" s="73"/>
      <c r="M260" s="244" t="s">
        <v>21</v>
      </c>
      <c r="N260" s="245" t="s">
        <v>41</v>
      </c>
      <c r="O260" s="48"/>
      <c r="P260" s="246">
        <f>O260*H260</f>
        <v>0</v>
      </c>
      <c r="Q260" s="246">
        <v>0.00080000000000000004</v>
      </c>
      <c r="R260" s="246">
        <f>Q260*H260</f>
        <v>0.0016000000000000001</v>
      </c>
      <c r="S260" s="246">
        <v>0</v>
      </c>
      <c r="T260" s="247">
        <f>S260*H260</f>
        <v>0</v>
      </c>
      <c r="AR260" s="25" t="s">
        <v>290</v>
      </c>
      <c r="AT260" s="25" t="s">
        <v>200</v>
      </c>
      <c r="AU260" s="25" t="s">
        <v>79</v>
      </c>
      <c r="AY260" s="25" t="s">
        <v>197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25" t="s">
        <v>77</v>
      </c>
      <c r="BK260" s="248">
        <f>ROUND(I260*H260,2)</f>
        <v>0</v>
      </c>
      <c r="BL260" s="25" t="s">
        <v>290</v>
      </c>
      <c r="BM260" s="25" t="s">
        <v>1751</v>
      </c>
    </row>
    <row r="261" s="1" customFormat="1">
      <c r="B261" s="47"/>
      <c r="C261" s="75"/>
      <c r="D261" s="249" t="s">
        <v>207</v>
      </c>
      <c r="E261" s="75"/>
      <c r="F261" s="250" t="s">
        <v>473</v>
      </c>
      <c r="G261" s="75"/>
      <c r="H261" s="75"/>
      <c r="I261" s="205"/>
      <c r="J261" s="75"/>
      <c r="K261" s="75"/>
      <c r="L261" s="73"/>
      <c r="M261" s="251"/>
      <c r="N261" s="48"/>
      <c r="O261" s="48"/>
      <c r="P261" s="48"/>
      <c r="Q261" s="48"/>
      <c r="R261" s="48"/>
      <c r="S261" s="48"/>
      <c r="T261" s="96"/>
      <c r="AT261" s="25" t="s">
        <v>207</v>
      </c>
      <c r="AU261" s="25" t="s">
        <v>79</v>
      </c>
    </row>
    <row r="262" s="1" customFormat="1" ht="23" customHeight="1">
      <c r="B262" s="47"/>
      <c r="C262" s="237" t="s">
        <v>514</v>
      </c>
      <c r="D262" s="237" t="s">
        <v>200</v>
      </c>
      <c r="E262" s="238" t="s">
        <v>1752</v>
      </c>
      <c r="F262" s="239" t="s">
        <v>1753</v>
      </c>
      <c r="G262" s="240" t="s">
        <v>438</v>
      </c>
      <c r="H262" s="241">
        <v>1</v>
      </c>
      <c r="I262" s="242"/>
      <c r="J262" s="243">
        <f>ROUND(I262*H262,2)</f>
        <v>0</v>
      </c>
      <c r="K262" s="239" t="s">
        <v>21</v>
      </c>
      <c r="L262" s="73"/>
      <c r="M262" s="244" t="s">
        <v>21</v>
      </c>
      <c r="N262" s="245" t="s">
        <v>41</v>
      </c>
      <c r="O262" s="48"/>
      <c r="P262" s="246">
        <f>O262*H262</f>
        <v>0</v>
      </c>
      <c r="Q262" s="246">
        <v>0.00080000000000000004</v>
      </c>
      <c r="R262" s="246">
        <f>Q262*H262</f>
        <v>0.00080000000000000004</v>
      </c>
      <c r="S262" s="246">
        <v>0</v>
      </c>
      <c r="T262" s="247">
        <f>S262*H262</f>
        <v>0</v>
      </c>
      <c r="AR262" s="25" t="s">
        <v>290</v>
      </c>
      <c r="AT262" s="25" t="s">
        <v>200</v>
      </c>
      <c r="AU262" s="25" t="s">
        <v>79</v>
      </c>
      <c r="AY262" s="25" t="s">
        <v>197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25" t="s">
        <v>77</v>
      </c>
      <c r="BK262" s="248">
        <f>ROUND(I262*H262,2)</f>
        <v>0</v>
      </c>
      <c r="BL262" s="25" t="s">
        <v>290</v>
      </c>
      <c r="BM262" s="25" t="s">
        <v>1754</v>
      </c>
    </row>
    <row r="263" s="1" customFormat="1" ht="23" customHeight="1">
      <c r="B263" s="47"/>
      <c r="C263" s="237" t="s">
        <v>519</v>
      </c>
      <c r="D263" s="237" t="s">
        <v>200</v>
      </c>
      <c r="E263" s="238" t="s">
        <v>1755</v>
      </c>
      <c r="F263" s="239" t="s">
        <v>1756</v>
      </c>
      <c r="G263" s="240" t="s">
        <v>406</v>
      </c>
      <c r="H263" s="241">
        <v>0.012</v>
      </c>
      <c r="I263" s="242"/>
      <c r="J263" s="243">
        <f>ROUND(I263*H263,2)</f>
        <v>0</v>
      </c>
      <c r="K263" s="239" t="s">
        <v>204</v>
      </c>
      <c r="L263" s="73"/>
      <c r="M263" s="244" t="s">
        <v>21</v>
      </c>
      <c r="N263" s="245" t="s">
        <v>41</v>
      </c>
      <c r="O263" s="48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AR263" s="25" t="s">
        <v>290</v>
      </c>
      <c r="AT263" s="25" t="s">
        <v>200</v>
      </c>
      <c r="AU263" s="25" t="s">
        <v>79</v>
      </c>
      <c r="AY263" s="25" t="s">
        <v>197</v>
      </c>
      <c r="BE263" s="248">
        <f>IF(N263="základní",J263,0)</f>
        <v>0</v>
      </c>
      <c r="BF263" s="248">
        <f>IF(N263="snížená",J263,0)</f>
        <v>0</v>
      </c>
      <c r="BG263" s="248">
        <f>IF(N263="zákl. přenesená",J263,0)</f>
        <v>0</v>
      </c>
      <c r="BH263" s="248">
        <f>IF(N263="sníž. přenesená",J263,0)</f>
        <v>0</v>
      </c>
      <c r="BI263" s="248">
        <f>IF(N263="nulová",J263,0)</f>
        <v>0</v>
      </c>
      <c r="BJ263" s="25" t="s">
        <v>77</v>
      </c>
      <c r="BK263" s="248">
        <f>ROUND(I263*H263,2)</f>
        <v>0</v>
      </c>
      <c r="BL263" s="25" t="s">
        <v>290</v>
      </c>
      <c r="BM263" s="25" t="s">
        <v>1757</v>
      </c>
    </row>
    <row r="264" s="1" customFormat="1">
      <c r="B264" s="47"/>
      <c r="C264" s="75"/>
      <c r="D264" s="249" t="s">
        <v>207</v>
      </c>
      <c r="E264" s="75"/>
      <c r="F264" s="250" t="s">
        <v>1758</v>
      </c>
      <c r="G264" s="75"/>
      <c r="H264" s="75"/>
      <c r="I264" s="205"/>
      <c r="J264" s="75"/>
      <c r="K264" s="75"/>
      <c r="L264" s="73"/>
      <c r="M264" s="251"/>
      <c r="N264" s="48"/>
      <c r="O264" s="48"/>
      <c r="P264" s="48"/>
      <c r="Q264" s="48"/>
      <c r="R264" s="48"/>
      <c r="S264" s="48"/>
      <c r="T264" s="96"/>
      <c r="AT264" s="25" t="s">
        <v>207</v>
      </c>
      <c r="AU264" s="25" t="s">
        <v>79</v>
      </c>
    </row>
    <row r="265" s="11" customFormat="1" ht="29.88" customHeight="1">
      <c r="B265" s="221"/>
      <c r="C265" s="222"/>
      <c r="D265" s="223" t="s">
        <v>69</v>
      </c>
      <c r="E265" s="235" t="s">
        <v>480</v>
      </c>
      <c r="F265" s="235" t="s">
        <v>481</v>
      </c>
      <c r="G265" s="222"/>
      <c r="H265" s="222"/>
      <c r="I265" s="225"/>
      <c r="J265" s="236">
        <f>BK265</f>
        <v>0</v>
      </c>
      <c r="K265" s="222"/>
      <c r="L265" s="227"/>
      <c r="M265" s="228"/>
      <c r="N265" s="229"/>
      <c r="O265" s="229"/>
      <c r="P265" s="230">
        <f>SUM(P266:P280)</f>
        <v>0</v>
      </c>
      <c r="Q265" s="229"/>
      <c r="R265" s="230">
        <f>SUM(R266:R280)</f>
        <v>0.17915225999999998</v>
      </c>
      <c r="S265" s="229"/>
      <c r="T265" s="231">
        <f>SUM(T266:T280)</f>
        <v>0.14313556999999999</v>
      </c>
      <c r="AR265" s="232" t="s">
        <v>79</v>
      </c>
      <c r="AT265" s="233" t="s">
        <v>69</v>
      </c>
      <c r="AU265" s="233" t="s">
        <v>77</v>
      </c>
      <c r="AY265" s="232" t="s">
        <v>197</v>
      </c>
      <c r="BK265" s="234">
        <f>SUM(BK266:BK280)</f>
        <v>0</v>
      </c>
    </row>
    <row r="266" s="1" customFormat="1" ht="23" customHeight="1">
      <c r="B266" s="47"/>
      <c r="C266" s="237" t="s">
        <v>524</v>
      </c>
      <c r="D266" s="237" t="s">
        <v>200</v>
      </c>
      <c r="E266" s="238" t="s">
        <v>483</v>
      </c>
      <c r="F266" s="239" t="s">
        <v>484</v>
      </c>
      <c r="G266" s="240" t="s">
        <v>213</v>
      </c>
      <c r="H266" s="241">
        <v>2.52</v>
      </c>
      <c r="I266" s="242"/>
      <c r="J266" s="243">
        <f>ROUND(I266*H266,2)</f>
        <v>0</v>
      </c>
      <c r="K266" s="239" t="s">
        <v>204</v>
      </c>
      <c r="L266" s="73"/>
      <c r="M266" s="244" t="s">
        <v>21</v>
      </c>
      <c r="N266" s="245" t="s">
        <v>41</v>
      </c>
      <c r="O266" s="48"/>
      <c r="P266" s="246">
        <f>O266*H266</f>
        <v>0</v>
      </c>
      <c r="Q266" s="246">
        <v>0.027709999999999999</v>
      </c>
      <c r="R266" s="246">
        <f>Q266*H266</f>
        <v>0.069829199999999994</v>
      </c>
      <c r="S266" s="246">
        <v>0</v>
      </c>
      <c r="T266" s="247">
        <f>S266*H266</f>
        <v>0</v>
      </c>
      <c r="AR266" s="25" t="s">
        <v>290</v>
      </c>
      <c r="AT266" s="25" t="s">
        <v>200</v>
      </c>
      <c r="AU266" s="25" t="s">
        <v>79</v>
      </c>
      <c r="AY266" s="25" t="s">
        <v>197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25" t="s">
        <v>77</v>
      </c>
      <c r="BK266" s="248">
        <f>ROUND(I266*H266,2)</f>
        <v>0</v>
      </c>
      <c r="BL266" s="25" t="s">
        <v>290</v>
      </c>
      <c r="BM266" s="25" t="s">
        <v>1759</v>
      </c>
    </row>
    <row r="267" s="1" customFormat="1">
      <c r="B267" s="47"/>
      <c r="C267" s="75"/>
      <c r="D267" s="249" t="s">
        <v>207</v>
      </c>
      <c r="E267" s="75"/>
      <c r="F267" s="250" t="s">
        <v>486</v>
      </c>
      <c r="G267" s="75"/>
      <c r="H267" s="75"/>
      <c r="I267" s="205"/>
      <c r="J267" s="75"/>
      <c r="K267" s="75"/>
      <c r="L267" s="73"/>
      <c r="M267" s="251"/>
      <c r="N267" s="48"/>
      <c r="O267" s="48"/>
      <c r="P267" s="48"/>
      <c r="Q267" s="48"/>
      <c r="R267" s="48"/>
      <c r="S267" s="48"/>
      <c r="T267" s="96"/>
      <c r="AT267" s="25" t="s">
        <v>207</v>
      </c>
      <c r="AU267" s="25" t="s">
        <v>79</v>
      </c>
    </row>
    <row r="268" s="12" customFormat="1">
      <c r="B268" s="252"/>
      <c r="C268" s="253"/>
      <c r="D268" s="249" t="s">
        <v>209</v>
      </c>
      <c r="E268" s="254" t="s">
        <v>21</v>
      </c>
      <c r="F268" s="255" t="s">
        <v>1760</v>
      </c>
      <c r="G268" s="253"/>
      <c r="H268" s="256">
        <v>2.52</v>
      </c>
      <c r="I268" s="257"/>
      <c r="J268" s="253"/>
      <c r="K268" s="253"/>
      <c r="L268" s="258"/>
      <c r="M268" s="259"/>
      <c r="N268" s="260"/>
      <c r="O268" s="260"/>
      <c r="P268" s="260"/>
      <c r="Q268" s="260"/>
      <c r="R268" s="260"/>
      <c r="S268" s="260"/>
      <c r="T268" s="261"/>
      <c r="AT268" s="262" t="s">
        <v>209</v>
      </c>
      <c r="AU268" s="262" t="s">
        <v>79</v>
      </c>
      <c r="AV268" s="12" t="s">
        <v>79</v>
      </c>
      <c r="AW268" s="12" t="s">
        <v>34</v>
      </c>
      <c r="AX268" s="12" t="s">
        <v>77</v>
      </c>
      <c r="AY268" s="262" t="s">
        <v>197</v>
      </c>
    </row>
    <row r="269" s="1" customFormat="1" ht="23" customHeight="1">
      <c r="B269" s="47"/>
      <c r="C269" s="237" t="s">
        <v>529</v>
      </c>
      <c r="D269" s="237" t="s">
        <v>200</v>
      </c>
      <c r="E269" s="238" t="s">
        <v>1328</v>
      </c>
      <c r="F269" s="239" t="s">
        <v>1329</v>
      </c>
      <c r="G269" s="240" t="s">
        <v>213</v>
      </c>
      <c r="H269" s="241">
        <v>8.6389999999999993</v>
      </c>
      <c r="I269" s="242"/>
      <c r="J269" s="243">
        <f>ROUND(I269*H269,2)</f>
        <v>0</v>
      </c>
      <c r="K269" s="239" t="s">
        <v>204</v>
      </c>
      <c r="L269" s="73"/>
      <c r="M269" s="244" t="s">
        <v>21</v>
      </c>
      <c r="N269" s="245" t="s">
        <v>41</v>
      </c>
      <c r="O269" s="48"/>
      <c r="P269" s="246">
        <f>O269*H269</f>
        <v>0</v>
      </c>
      <c r="Q269" s="246">
        <v>0.012540000000000001</v>
      </c>
      <c r="R269" s="246">
        <f>Q269*H269</f>
        <v>0.10833306</v>
      </c>
      <c r="S269" s="246">
        <v>0</v>
      </c>
      <c r="T269" s="247">
        <f>S269*H269</f>
        <v>0</v>
      </c>
      <c r="AR269" s="25" t="s">
        <v>290</v>
      </c>
      <c r="AT269" s="25" t="s">
        <v>200</v>
      </c>
      <c r="AU269" s="25" t="s">
        <v>79</v>
      </c>
      <c r="AY269" s="25" t="s">
        <v>197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25" t="s">
        <v>77</v>
      </c>
      <c r="BK269" s="248">
        <f>ROUND(I269*H269,2)</f>
        <v>0</v>
      </c>
      <c r="BL269" s="25" t="s">
        <v>290</v>
      </c>
      <c r="BM269" s="25" t="s">
        <v>1761</v>
      </c>
    </row>
    <row r="270" s="1" customFormat="1">
      <c r="B270" s="47"/>
      <c r="C270" s="75"/>
      <c r="D270" s="249" t="s">
        <v>207</v>
      </c>
      <c r="E270" s="75"/>
      <c r="F270" s="250" t="s">
        <v>1331</v>
      </c>
      <c r="G270" s="75"/>
      <c r="H270" s="75"/>
      <c r="I270" s="205"/>
      <c r="J270" s="75"/>
      <c r="K270" s="75"/>
      <c r="L270" s="73"/>
      <c r="M270" s="251"/>
      <c r="N270" s="48"/>
      <c r="O270" s="48"/>
      <c r="P270" s="48"/>
      <c r="Q270" s="48"/>
      <c r="R270" s="48"/>
      <c r="S270" s="48"/>
      <c r="T270" s="96"/>
      <c r="AT270" s="25" t="s">
        <v>207</v>
      </c>
      <c r="AU270" s="25" t="s">
        <v>79</v>
      </c>
    </row>
    <row r="271" s="12" customFormat="1">
      <c r="B271" s="252"/>
      <c r="C271" s="253"/>
      <c r="D271" s="249" t="s">
        <v>209</v>
      </c>
      <c r="E271" s="254" t="s">
        <v>21</v>
      </c>
      <c r="F271" s="255" t="s">
        <v>1592</v>
      </c>
      <c r="G271" s="253"/>
      <c r="H271" s="256">
        <v>8.6389999999999993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AT271" s="262" t="s">
        <v>209</v>
      </c>
      <c r="AU271" s="262" t="s">
        <v>79</v>
      </c>
      <c r="AV271" s="12" t="s">
        <v>79</v>
      </c>
      <c r="AW271" s="12" t="s">
        <v>34</v>
      </c>
      <c r="AX271" s="12" t="s">
        <v>77</v>
      </c>
      <c r="AY271" s="262" t="s">
        <v>197</v>
      </c>
    </row>
    <row r="272" s="1" customFormat="1" ht="23" customHeight="1">
      <c r="B272" s="47"/>
      <c r="C272" s="237" t="s">
        <v>533</v>
      </c>
      <c r="D272" s="237" t="s">
        <v>200</v>
      </c>
      <c r="E272" s="238" t="s">
        <v>1333</v>
      </c>
      <c r="F272" s="239" t="s">
        <v>1334</v>
      </c>
      <c r="G272" s="240" t="s">
        <v>213</v>
      </c>
      <c r="H272" s="241">
        <v>8.3170000000000002</v>
      </c>
      <c r="I272" s="242"/>
      <c r="J272" s="243">
        <f>ROUND(I272*H272,2)</f>
        <v>0</v>
      </c>
      <c r="K272" s="239" t="s">
        <v>204</v>
      </c>
      <c r="L272" s="73"/>
      <c r="M272" s="244" t="s">
        <v>21</v>
      </c>
      <c r="N272" s="245" t="s">
        <v>41</v>
      </c>
      <c r="O272" s="48"/>
      <c r="P272" s="246">
        <f>O272*H272</f>
        <v>0</v>
      </c>
      <c r="Q272" s="246">
        <v>0</v>
      </c>
      <c r="R272" s="246">
        <f>Q272*H272</f>
        <v>0</v>
      </c>
      <c r="S272" s="246">
        <v>0.01721</v>
      </c>
      <c r="T272" s="247">
        <f>S272*H272</f>
        <v>0.14313556999999999</v>
      </c>
      <c r="AR272" s="25" t="s">
        <v>290</v>
      </c>
      <c r="AT272" s="25" t="s">
        <v>200</v>
      </c>
      <c r="AU272" s="25" t="s">
        <v>79</v>
      </c>
      <c r="AY272" s="25" t="s">
        <v>197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25" t="s">
        <v>77</v>
      </c>
      <c r="BK272" s="248">
        <f>ROUND(I272*H272,2)</f>
        <v>0</v>
      </c>
      <c r="BL272" s="25" t="s">
        <v>290</v>
      </c>
      <c r="BM272" s="25" t="s">
        <v>1762</v>
      </c>
    </row>
    <row r="273" s="1" customFormat="1">
      <c r="B273" s="47"/>
      <c r="C273" s="75"/>
      <c r="D273" s="249" t="s">
        <v>207</v>
      </c>
      <c r="E273" s="75"/>
      <c r="F273" s="250" t="s">
        <v>1336</v>
      </c>
      <c r="G273" s="75"/>
      <c r="H273" s="75"/>
      <c r="I273" s="205"/>
      <c r="J273" s="75"/>
      <c r="K273" s="75"/>
      <c r="L273" s="73"/>
      <c r="M273" s="251"/>
      <c r="N273" s="48"/>
      <c r="O273" s="48"/>
      <c r="P273" s="48"/>
      <c r="Q273" s="48"/>
      <c r="R273" s="48"/>
      <c r="S273" s="48"/>
      <c r="T273" s="96"/>
      <c r="AT273" s="25" t="s">
        <v>207</v>
      </c>
      <c r="AU273" s="25" t="s">
        <v>79</v>
      </c>
    </row>
    <row r="274" s="12" customFormat="1">
      <c r="B274" s="252"/>
      <c r="C274" s="253"/>
      <c r="D274" s="249" t="s">
        <v>209</v>
      </c>
      <c r="E274" s="254" t="s">
        <v>1588</v>
      </c>
      <c r="F274" s="255" t="s">
        <v>1763</v>
      </c>
      <c r="G274" s="253"/>
      <c r="H274" s="256">
        <v>8.3170000000000002</v>
      </c>
      <c r="I274" s="257"/>
      <c r="J274" s="253"/>
      <c r="K274" s="253"/>
      <c r="L274" s="258"/>
      <c r="M274" s="259"/>
      <c r="N274" s="260"/>
      <c r="O274" s="260"/>
      <c r="P274" s="260"/>
      <c r="Q274" s="260"/>
      <c r="R274" s="260"/>
      <c r="S274" s="260"/>
      <c r="T274" s="261"/>
      <c r="AT274" s="262" t="s">
        <v>209</v>
      </c>
      <c r="AU274" s="262" t="s">
        <v>79</v>
      </c>
      <c r="AV274" s="12" t="s">
        <v>79</v>
      </c>
      <c r="AW274" s="12" t="s">
        <v>34</v>
      </c>
      <c r="AX274" s="12" t="s">
        <v>77</v>
      </c>
      <c r="AY274" s="262" t="s">
        <v>197</v>
      </c>
    </row>
    <row r="275" s="1" customFormat="1" ht="14.5" customHeight="1">
      <c r="B275" s="47"/>
      <c r="C275" s="237" t="s">
        <v>538</v>
      </c>
      <c r="D275" s="237" t="s">
        <v>200</v>
      </c>
      <c r="E275" s="238" t="s">
        <v>1764</v>
      </c>
      <c r="F275" s="239" t="s">
        <v>1765</v>
      </c>
      <c r="G275" s="240" t="s">
        <v>265</v>
      </c>
      <c r="H275" s="241">
        <v>1</v>
      </c>
      <c r="I275" s="242"/>
      <c r="J275" s="243">
        <f>ROUND(I275*H275,2)</f>
        <v>0</v>
      </c>
      <c r="K275" s="239" t="s">
        <v>204</v>
      </c>
      <c r="L275" s="73"/>
      <c r="M275" s="244" t="s">
        <v>21</v>
      </c>
      <c r="N275" s="245" t="s">
        <v>41</v>
      </c>
      <c r="O275" s="48"/>
      <c r="P275" s="246">
        <f>O275*H275</f>
        <v>0</v>
      </c>
      <c r="Q275" s="246">
        <v>6.9999999999999994E-05</v>
      </c>
      <c r="R275" s="246">
        <f>Q275*H275</f>
        <v>6.9999999999999994E-05</v>
      </c>
      <c r="S275" s="246">
        <v>0</v>
      </c>
      <c r="T275" s="247">
        <f>S275*H275</f>
        <v>0</v>
      </c>
      <c r="AR275" s="25" t="s">
        <v>290</v>
      </c>
      <c r="AT275" s="25" t="s">
        <v>200</v>
      </c>
      <c r="AU275" s="25" t="s">
        <v>79</v>
      </c>
      <c r="AY275" s="25" t="s">
        <v>197</v>
      </c>
      <c r="BE275" s="248">
        <f>IF(N275="základní",J275,0)</f>
        <v>0</v>
      </c>
      <c r="BF275" s="248">
        <f>IF(N275="snížená",J275,0)</f>
        <v>0</v>
      </c>
      <c r="BG275" s="248">
        <f>IF(N275="zákl. přenesená",J275,0)</f>
        <v>0</v>
      </c>
      <c r="BH275" s="248">
        <f>IF(N275="sníž. přenesená",J275,0)</f>
        <v>0</v>
      </c>
      <c r="BI275" s="248">
        <f>IF(N275="nulová",J275,0)</f>
        <v>0</v>
      </c>
      <c r="BJ275" s="25" t="s">
        <v>77</v>
      </c>
      <c r="BK275" s="248">
        <f>ROUND(I275*H275,2)</f>
        <v>0</v>
      </c>
      <c r="BL275" s="25" t="s">
        <v>290</v>
      </c>
      <c r="BM275" s="25" t="s">
        <v>1766</v>
      </c>
    </row>
    <row r="276" s="1" customFormat="1">
      <c r="B276" s="47"/>
      <c r="C276" s="75"/>
      <c r="D276" s="249" t="s">
        <v>207</v>
      </c>
      <c r="E276" s="75"/>
      <c r="F276" s="250" t="s">
        <v>1767</v>
      </c>
      <c r="G276" s="75"/>
      <c r="H276" s="75"/>
      <c r="I276" s="205"/>
      <c r="J276" s="75"/>
      <c r="K276" s="75"/>
      <c r="L276" s="73"/>
      <c r="M276" s="251"/>
      <c r="N276" s="48"/>
      <c r="O276" s="48"/>
      <c r="P276" s="48"/>
      <c r="Q276" s="48"/>
      <c r="R276" s="48"/>
      <c r="S276" s="48"/>
      <c r="T276" s="96"/>
      <c r="AT276" s="25" t="s">
        <v>207</v>
      </c>
      <c r="AU276" s="25" t="s">
        <v>79</v>
      </c>
    </row>
    <row r="277" s="1" customFormat="1" ht="23" customHeight="1">
      <c r="B277" s="47"/>
      <c r="C277" s="263" t="s">
        <v>542</v>
      </c>
      <c r="D277" s="263" t="s">
        <v>269</v>
      </c>
      <c r="E277" s="264" t="s">
        <v>1768</v>
      </c>
      <c r="F277" s="265" t="s">
        <v>1769</v>
      </c>
      <c r="G277" s="266" t="s">
        <v>265</v>
      </c>
      <c r="H277" s="267">
        <v>1</v>
      </c>
      <c r="I277" s="268"/>
      <c r="J277" s="269">
        <f>ROUND(I277*H277,2)</f>
        <v>0</v>
      </c>
      <c r="K277" s="265" t="s">
        <v>204</v>
      </c>
      <c r="L277" s="270"/>
      <c r="M277" s="271" t="s">
        <v>21</v>
      </c>
      <c r="N277" s="272" t="s">
        <v>41</v>
      </c>
      <c r="O277" s="48"/>
      <c r="P277" s="246">
        <f>O277*H277</f>
        <v>0</v>
      </c>
      <c r="Q277" s="246">
        <v>0.00092000000000000003</v>
      </c>
      <c r="R277" s="246">
        <f>Q277*H277</f>
        <v>0.00092000000000000003</v>
      </c>
      <c r="S277" s="246">
        <v>0</v>
      </c>
      <c r="T277" s="247">
        <f>S277*H277</f>
        <v>0</v>
      </c>
      <c r="AR277" s="25" t="s">
        <v>373</v>
      </c>
      <c r="AT277" s="25" t="s">
        <v>269</v>
      </c>
      <c r="AU277" s="25" t="s">
        <v>79</v>
      </c>
      <c r="AY277" s="25" t="s">
        <v>197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25" t="s">
        <v>77</v>
      </c>
      <c r="BK277" s="248">
        <f>ROUND(I277*H277,2)</f>
        <v>0</v>
      </c>
      <c r="BL277" s="25" t="s">
        <v>290</v>
      </c>
      <c r="BM277" s="25" t="s">
        <v>1770</v>
      </c>
    </row>
    <row r="278" s="1" customFormat="1">
      <c r="B278" s="47"/>
      <c r="C278" s="75"/>
      <c r="D278" s="249" t="s">
        <v>207</v>
      </c>
      <c r="E278" s="75"/>
      <c r="F278" s="250" t="s">
        <v>1769</v>
      </c>
      <c r="G278" s="75"/>
      <c r="H278" s="75"/>
      <c r="I278" s="205"/>
      <c r="J278" s="75"/>
      <c r="K278" s="75"/>
      <c r="L278" s="73"/>
      <c r="M278" s="251"/>
      <c r="N278" s="48"/>
      <c r="O278" s="48"/>
      <c r="P278" s="48"/>
      <c r="Q278" s="48"/>
      <c r="R278" s="48"/>
      <c r="S278" s="48"/>
      <c r="T278" s="96"/>
      <c r="AT278" s="25" t="s">
        <v>207</v>
      </c>
      <c r="AU278" s="25" t="s">
        <v>79</v>
      </c>
    </row>
    <row r="279" s="1" customFormat="1" ht="23" customHeight="1">
      <c r="B279" s="47"/>
      <c r="C279" s="237" t="s">
        <v>547</v>
      </c>
      <c r="D279" s="237" t="s">
        <v>200</v>
      </c>
      <c r="E279" s="238" t="s">
        <v>1771</v>
      </c>
      <c r="F279" s="239" t="s">
        <v>1772</v>
      </c>
      <c r="G279" s="240" t="s">
        <v>406</v>
      </c>
      <c r="H279" s="241">
        <v>0.17899999999999999</v>
      </c>
      <c r="I279" s="242"/>
      <c r="J279" s="243">
        <f>ROUND(I279*H279,2)</f>
        <v>0</v>
      </c>
      <c r="K279" s="239" t="s">
        <v>204</v>
      </c>
      <c r="L279" s="73"/>
      <c r="M279" s="244" t="s">
        <v>21</v>
      </c>
      <c r="N279" s="245" t="s">
        <v>41</v>
      </c>
      <c r="O279" s="48"/>
      <c r="P279" s="246">
        <f>O279*H279</f>
        <v>0</v>
      </c>
      <c r="Q279" s="246">
        <v>0</v>
      </c>
      <c r="R279" s="246">
        <f>Q279*H279</f>
        <v>0</v>
      </c>
      <c r="S279" s="246">
        <v>0</v>
      </c>
      <c r="T279" s="247">
        <f>S279*H279</f>
        <v>0</v>
      </c>
      <c r="AR279" s="25" t="s">
        <v>290</v>
      </c>
      <c r="AT279" s="25" t="s">
        <v>200</v>
      </c>
      <c r="AU279" s="25" t="s">
        <v>79</v>
      </c>
      <c r="AY279" s="25" t="s">
        <v>197</v>
      </c>
      <c r="BE279" s="248">
        <f>IF(N279="základní",J279,0)</f>
        <v>0</v>
      </c>
      <c r="BF279" s="248">
        <f>IF(N279="snížená",J279,0)</f>
        <v>0</v>
      </c>
      <c r="BG279" s="248">
        <f>IF(N279="zákl. přenesená",J279,0)</f>
        <v>0</v>
      </c>
      <c r="BH279" s="248">
        <f>IF(N279="sníž. přenesená",J279,0)</f>
        <v>0</v>
      </c>
      <c r="BI279" s="248">
        <f>IF(N279="nulová",J279,0)</f>
        <v>0</v>
      </c>
      <c r="BJ279" s="25" t="s">
        <v>77</v>
      </c>
      <c r="BK279" s="248">
        <f>ROUND(I279*H279,2)</f>
        <v>0</v>
      </c>
      <c r="BL279" s="25" t="s">
        <v>290</v>
      </c>
      <c r="BM279" s="25" t="s">
        <v>1773</v>
      </c>
    </row>
    <row r="280" s="1" customFormat="1">
      <c r="B280" s="47"/>
      <c r="C280" s="75"/>
      <c r="D280" s="249" t="s">
        <v>207</v>
      </c>
      <c r="E280" s="75"/>
      <c r="F280" s="250" t="s">
        <v>1774</v>
      </c>
      <c r="G280" s="75"/>
      <c r="H280" s="75"/>
      <c r="I280" s="205"/>
      <c r="J280" s="75"/>
      <c r="K280" s="75"/>
      <c r="L280" s="73"/>
      <c r="M280" s="251"/>
      <c r="N280" s="48"/>
      <c r="O280" s="48"/>
      <c r="P280" s="48"/>
      <c r="Q280" s="48"/>
      <c r="R280" s="48"/>
      <c r="S280" s="48"/>
      <c r="T280" s="96"/>
      <c r="AT280" s="25" t="s">
        <v>207</v>
      </c>
      <c r="AU280" s="25" t="s">
        <v>79</v>
      </c>
    </row>
    <row r="281" s="11" customFormat="1" ht="29.88" customHeight="1">
      <c r="B281" s="221"/>
      <c r="C281" s="222"/>
      <c r="D281" s="223" t="s">
        <v>69</v>
      </c>
      <c r="E281" s="235" t="s">
        <v>493</v>
      </c>
      <c r="F281" s="235" t="s">
        <v>494</v>
      </c>
      <c r="G281" s="222"/>
      <c r="H281" s="222"/>
      <c r="I281" s="225"/>
      <c r="J281" s="236">
        <f>BK281</f>
        <v>0</v>
      </c>
      <c r="K281" s="222"/>
      <c r="L281" s="227"/>
      <c r="M281" s="228"/>
      <c r="N281" s="229"/>
      <c r="O281" s="229"/>
      <c r="P281" s="230">
        <f>SUM(P282:P291)</f>
        <v>0</v>
      </c>
      <c r="Q281" s="229"/>
      <c r="R281" s="230">
        <f>SUM(R282:R291)</f>
        <v>0.021499999999999998</v>
      </c>
      <c r="S281" s="229"/>
      <c r="T281" s="231">
        <f>SUM(T282:T291)</f>
        <v>0.048000000000000001</v>
      </c>
      <c r="AR281" s="232" t="s">
        <v>79</v>
      </c>
      <c r="AT281" s="233" t="s">
        <v>69</v>
      </c>
      <c r="AU281" s="233" t="s">
        <v>77</v>
      </c>
      <c r="AY281" s="232" t="s">
        <v>197</v>
      </c>
      <c r="BK281" s="234">
        <f>SUM(BK282:BK291)</f>
        <v>0</v>
      </c>
    </row>
    <row r="282" s="1" customFormat="1" ht="23" customHeight="1">
      <c r="B282" s="47"/>
      <c r="C282" s="237" t="s">
        <v>554</v>
      </c>
      <c r="D282" s="237" t="s">
        <v>200</v>
      </c>
      <c r="E282" s="238" t="s">
        <v>515</v>
      </c>
      <c r="F282" s="239" t="s">
        <v>516</v>
      </c>
      <c r="G282" s="240" t="s">
        <v>265</v>
      </c>
      <c r="H282" s="241">
        <v>1</v>
      </c>
      <c r="I282" s="242"/>
      <c r="J282" s="243">
        <f>ROUND(I282*H282,2)</f>
        <v>0</v>
      </c>
      <c r="K282" s="239" t="s">
        <v>204</v>
      </c>
      <c r="L282" s="73"/>
      <c r="M282" s="244" t="s">
        <v>21</v>
      </c>
      <c r="N282" s="245" t="s">
        <v>41</v>
      </c>
      <c r="O282" s="48"/>
      <c r="P282" s="246">
        <f>O282*H282</f>
        <v>0</v>
      </c>
      <c r="Q282" s="246">
        <v>0</v>
      </c>
      <c r="R282" s="246">
        <f>Q282*H282</f>
        <v>0</v>
      </c>
      <c r="S282" s="246">
        <v>0</v>
      </c>
      <c r="T282" s="247">
        <f>S282*H282</f>
        <v>0</v>
      </c>
      <c r="AR282" s="25" t="s">
        <v>290</v>
      </c>
      <c r="AT282" s="25" t="s">
        <v>200</v>
      </c>
      <c r="AU282" s="25" t="s">
        <v>79</v>
      </c>
      <c r="AY282" s="25" t="s">
        <v>197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25" t="s">
        <v>77</v>
      </c>
      <c r="BK282" s="248">
        <f>ROUND(I282*H282,2)</f>
        <v>0</v>
      </c>
      <c r="BL282" s="25" t="s">
        <v>290</v>
      </c>
      <c r="BM282" s="25" t="s">
        <v>1775</v>
      </c>
    </row>
    <row r="283" s="1" customFormat="1">
      <c r="B283" s="47"/>
      <c r="C283" s="75"/>
      <c r="D283" s="249" t="s">
        <v>207</v>
      </c>
      <c r="E283" s="75"/>
      <c r="F283" s="250" t="s">
        <v>518</v>
      </c>
      <c r="G283" s="75"/>
      <c r="H283" s="75"/>
      <c r="I283" s="205"/>
      <c r="J283" s="75"/>
      <c r="K283" s="75"/>
      <c r="L283" s="73"/>
      <c r="M283" s="251"/>
      <c r="N283" s="48"/>
      <c r="O283" s="48"/>
      <c r="P283" s="48"/>
      <c r="Q283" s="48"/>
      <c r="R283" s="48"/>
      <c r="S283" s="48"/>
      <c r="T283" s="96"/>
      <c r="AT283" s="25" t="s">
        <v>207</v>
      </c>
      <c r="AU283" s="25" t="s">
        <v>79</v>
      </c>
    </row>
    <row r="284" s="1" customFormat="1" ht="34.5" customHeight="1">
      <c r="B284" s="47"/>
      <c r="C284" s="263" t="s">
        <v>561</v>
      </c>
      <c r="D284" s="263" t="s">
        <v>269</v>
      </c>
      <c r="E284" s="264" t="s">
        <v>520</v>
      </c>
      <c r="F284" s="265" t="s">
        <v>521</v>
      </c>
      <c r="G284" s="266" t="s">
        <v>265</v>
      </c>
      <c r="H284" s="267">
        <v>1</v>
      </c>
      <c r="I284" s="268"/>
      <c r="J284" s="269">
        <f>ROUND(I284*H284,2)</f>
        <v>0</v>
      </c>
      <c r="K284" s="265" t="s">
        <v>21</v>
      </c>
      <c r="L284" s="270"/>
      <c r="M284" s="271" t="s">
        <v>21</v>
      </c>
      <c r="N284" s="272" t="s">
        <v>41</v>
      </c>
      <c r="O284" s="48"/>
      <c r="P284" s="246">
        <f>O284*H284</f>
        <v>0</v>
      </c>
      <c r="Q284" s="246">
        <v>0.021499999999999998</v>
      </c>
      <c r="R284" s="246">
        <f>Q284*H284</f>
        <v>0.021499999999999998</v>
      </c>
      <c r="S284" s="246">
        <v>0</v>
      </c>
      <c r="T284" s="247">
        <f>S284*H284</f>
        <v>0</v>
      </c>
      <c r="AR284" s="25" t="s">
        <v>373</v>
      </c>
      <c r="AT284" s="25" t="s">
        <v>269</v>
      </c>
      <c r="AU284" s="25" t="s">
        <v>79</v>
      </c>
      <c r="AY284" s="25" t="s">
        <v>197</v>
      </c>
      <c r="BE284" s="248">
        <f>IF(N284="základní",J284,0)</f>
        <v>0</v>
      </c>
      <c r="BF284" s="248">
        <f>IF(N284="snížená",J284,0)</f>
        <v>0</v>
      </c>
      <c r="BG284" s="248">
        <f>IF(N284="zákl. přenesená",J284,0)</f>
        <v>0</v>
      </c>
      <c r="BH284" s="248">
        <f>IF(N284="sníž. přenesená",J284,0)</f>
        <v>0</v>
      </c>
      <c r="BI284" s="248">
        <f>IF(N284="nulová",J284,0)</f>
        <v>0</v>
      </c>
      <c r="BJ284" s="25" t="s">
        <v>77</v>
      </c>
      <c r="BK284" s="248">
        <f>ROUND(I284*H284,2)</f>
        <v>0</v>
      </c>
      <c r="BL284" s="25" t="s">
        <v>290</v>
      </c>
      <c r="BM284" s="25" t="s">
        <v>1776</v>
      </c>
    </row>
    <row r="285" s="1" customFormat="1">
      <c r="B285" s="47"/>
      <c r="C285" s="75"/>
      <c r="D285" s="249" t="s">
        <v>207</v>
      </c>
      <c r="E285" s="75"/>
      <c r="F285" s="250" t="s">
        <v>523</v>
      </c>
      <c r="G285" s="75"/>
      <c r="H285" s="75"/>
      <c r="I285" s="205"/>
      <c r="J285" s="75"/>
      <c r="K285" s="75"/>
      <c r="L285" s="73"/>
      <c r="M285" s="251"/>
      <c r="N285" s="48"/>
      <c r="O285" s="48"/>
      <c r="P285" s="48"/>
      <c r="Q285" s="48"/>
      <c r="R285" s="48"/>
      <c r="S285" s="48"/>
      <c r="T285" s="96"/>
      <c r="AT285" s="25" t="s">
        <v>207</v>
      </c>
      <c r="AU285" s="25" t="s">
        <v>79</v>
      </c>
    </row>
    <row r="286" s="1" customFormat="1" ht="23" customHeight="1">
      <c r="B286" s="47"/>
      <c r="C286" s="237" t="s">
        <v>567</v>
      </c>
      <c r="D286" s="237" t="s">
        <v>200</v>
      </c>
      <c r="E286" s="238" t="s">
        <v>543</v>
      </c>
      <c r="F286" s="239" t="s">
        <v>544</v>
      </c>
      <c r="G286" s="240" t="s">
        <v>265</v>
      </c>
      <c r="H286" s="241">
        <v>2</v>
      </c>
      <c r="I286" s="242"/>
      <c r="J286" s="243">
        <f>ROUND(I286*H286,2)</f>
        <v>0</v>
      </c>
      <c r="K286" s="239" t="s">
        <v>204</v>
      </c>
      <c r="L286" s="73"/>
      <c r="M286" s="244" t="s">
        <v>21</v>
      </c>
      <c r="N286" s="245" t="s">
        <v>41</v>
      </c>
      <c r="O286" s="48"/>
      <c r="P286" s="246">
        <f>O286*H286</f>
        <v>0</v>
      </c>
      <c r="Q286" s="246">
        <v>0</v>
      </c>
      <c r="R286" s="246">
        <f>Q286*H286</f>
        <v>0</v>
      </c>
      <c r="S286" s="246">
        <v>0.024</v>
      </c>
      <c r="T286" s="247">
        <f>S286*H286</f>
        <v>0.048000000000000001</v>
      </c>
      <c r="AR286" s="25" t="s">
        <v>290</v>
      </c>
      <c r="AT286" s="25" t="s">
        <v>200</v>
      </c>
      <c r="AU286" s="25" t="s">
        <v>79</v>
      </c>
      <c r="AY286" s="25" t="s">
        <v>197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25" t="s">
        <v>77</v>
      </c>
      <c r="BK286" s="248">
        <f>ROUND(I286*H286,2)</f>
        <v>0</v>
      </c>
      <c r="BL286" s="25" t="s">
        <v>290</v>
      </c>
      <c r="BM286" s="25" t="s">
        <v>1777</v>
      </c>
    </row>
    <row r="287" s="1" customFormat="1">
      <c r="B287" s="47"/>
      <c r="C287" s="75"/>
      <c r="D287" s="249" t="s">
        <v>207</v>
      </c>
      <c r="E287" s="75"/>
      <c r="F287" s="250" t="s">
        <v>546</v>
      </c>
      <c r="G287" s="75"/>
      <c r="H287" s="75"/>
      <c r="I287" s="205"/>
      <c r="J287" s="75"/>
      <c r="K287" s="75"/>
      <c r="L287" s="73"/>
      <c r="M287" s="251"/>
      <c r="N287" s="48"/>
      <c r="O287" s="48"/>
      <c r="P287" s="48"/>
      <c r="Q287" s="48"/>
      <c r="R287" s="48"/>
      <c r="S287" s="48"/>
      <c r="T287" s="96"/>
      <c r="AT287" s="25" t="s">
        <v>207</v>
      </c>
      <c r="AU287" s="25" t="s">
        <v>79</v>
      </c>
    </row>
    <row r="288" s="1" customFormat="1" ht="14.5" customHeight="1">
      <c r="B288" s="47"/>
      <c r="C288" s="237" t="s">
        <v>573</v>
      </c>
      <c r="D288" s="237" t="s">
        <v>200</v>
      </c>
      <c r="E288" s="238" t="s">
        <v>1778</v>
      </c>
      <c r="F288" s="239" t="s">
        <v>1779</v>
      </c>
      <c r="G288" s="240" t="s">
        <v>265</v>
      </c>
      <c r="H288" s="241">
        <v>1</v>
      </c>
      <c r="I288" s="242"/>
      <c r="J288" s="243">
        <f>ROUND(I288*H288,2)</f>
        <v>0</v>
      </c>
      <c r="K288" s="239" t="s">
        <v>21</v>
      </c>
      <c r="L288" s="73"/>
      <c r="M288" s="244" t="s">
        <v>21</v>
      </c>
      <c r="N288" s="245" t="s">
        <v>41</v>
      </c>
      <c r="O288" s="48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AR288" s="25" t="s">
        <v>290</v>
      </c>
      <c r="AT288" s="25" t="s">
        <v>200</v>
      </c>
      <c r="AU288" s="25" t="s">
        <v>79</v>
      </c>
      <c r="AY288" s="25" t="s">
        <v>197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25" t="s">
        <v>77</v>
      </c>
      <c r="BK288" s="248">
        <f>ROUND(I288*H288,2)</f>
        <v>0</v>
      </c>
      <c r="BL288" s="25" t="s">
        <v>290</v>
      </c>
      <c r="BM288" s="25" t="s">
        <v>1780</v>
      </c>
    </row>
    <row r="289" s="1" customFormat="1">
      <c r="B289" s="47"/>
      <c r="C289" s="75"/>
      <c r="D289" s="249" t="s">
        <v>207</v>
      </c>
      <c r="E289" s="75"/>
      <c r="F289" s="250" t="s">
        <v>1779</v>
      </c>
      <c r="G289" s="75"/>
      <c r="H289" s="75"/>
      <c r="I289" s="205"/>
      <c r="J289" s="75"/>
      <c r="K289" s="75"/>
      <c r="L289" s="73"/>
      <c r="M289" s="251"/>
      <c r="N289" s="48"/>
      <c r="O289" s="48"/>
      <c r="P289" s="48"/>
      <c r="Q289" s="48"/>
      <c r="R289" s="48"/>
      <c r="S289" s="48"/>
      <c r="T289" s="96"/>
      <c r="AT289" s="25" t="s">
        <v>207</v>
      </c>
      <c r="AU289" s="25" t="s">
        <v>79</v>
      </c>
    </row>
    <row r="290" s="1" customFormat="1" ht="23" customHeight="1">
      <c r="B290" s="47"/>
      <c r="C290" s="237" t="s">
        <v>578</v>
      </c>
      <c r="D290" s="237" t="s">
        <v>200</v>
      </c>
      <c r="E290" s="238" t="s">
        <v>1781</v>
      </c>
      <c r="F290" s="239" t="s">
        <v>1782</v>
      </c>
      <c r="G290" s="240" t="s">
        <v>406</v>
      </c>
      <c r="H290" s="241">
        <v>0.021999999999999999</v>
      </c>
      <c r="I290" s="242"/>
      <c r="J290" s="243">
        <f>ROUND(I290*H290,2)</f>
        <v>0</v>
      </c>
      <c r="K290" s="239" t="s">
        <v>204</v>
      </c>
      <c r="L290" s="73"/>
      <c r="M290" s="244" t="s">
        <v>21</v>
      </c>
      <c r="N290" s="245" t="s">
        <v>41</v>
      </c>
      <c r="O290" s="48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AR290" s="25" t="s">
        <v>290</v>
      </c>
      <c r="AT290" s="25" t="s">
        <v>200</v>
      </c>
      <c r="AU290" s="25" t="s">
        <v>79</v>
      </c>
      <c r="AY290" s="25" t="s">
        <v>197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25" t="s">
        <v>77</v>
      </c>
      <c r="BK290" s="248">
        <f>ROUND(I290*H290,2)</f>
        <v>0</v>
      </c>
      <c r="BL290" s="25" t="s">
        <v>290</v>
      </c>
      <c r="BM290" s="25" t="s">
        <v>1783</v>
      </c>
    </row>
    <row r="291" s="1" customFormat="1">
      <c r="B291" s="47"/>
      <c r="C291" s="75"/>
      <c r="D291" s="249" t="s">
        <v>207</v>
      </c>
      <c r="E291" s="75"/>
      <c r="F291" s="250" t="s">
        <v>1784</v>
      </c>
      <c r="G291" s="75"/>
      <c r="H291" s="75"/>
      <c r="I291" s="205"/>
      <c r="J291" s="75"/>
      <c r="K291" s="75"/>
      <c r="L291" s="73"/>
      <c r="M291" s="251"/>
      <c r="N291" s="48"/>
      <c r="O291" s="48"/>
      <c r="P291" s="48"/>
      <c r="Q291" s="48"/>
      <c r="R291" s="48"/>
      <c r="S291" s="48"/>
      <c r="T291" s="96"/>
      <c r="AT291" s="25" t="s">
        <v>207</v>
      </c>
      <c r="AU291" s="25" t="s">
        <v>79</v>
      </c>
    </row>
    <row r="292" s="11" customFormat="1" ht="29.88" customHeight="1">
      <c r="B292" s="221"/>
      <c r="C292" s="222"/>
      <c r="D292" s="223" t="s">
        <v>69</v>
      </c>
      <c r="E292" s="235" t="s">
        <v>552</v>
      </c>
      <c r="F292" s="235" t="s">
        <v>553</v>
      </c>
      <c r="G292" s="222"/>
      <c r="H292" s="222"/>
      <c r="I292" s="225"/>
      <c r="J292" s="236">
        <f>BK292</f>
        <v>0</v>
      </c>
      <c r="K292" s="222"/>
      <c r="L292" s="227"/>
      <c r="M292" s="228"/>
      <c r="N292" s="229"/>
      <c r="O292" s="229"/>
      <c r="P292" s="230">
        <f>SUM(P293:P313)</f>
        <v>0</v>
      </c>
      <c r="Q292" s="229"/>
      <c r="R292" s="230">
        <f>SUM(R293:R313)</f>
        <v>0.28092243</v>
      </c>
      <c r="S292" s="229"/>
      <c r="T292" s="231">
        <f>SUM(T293:T313)</f>
        <v>0</v>
      </c>
      <c r="AR292" s="232" t="s">
        <v>79</v>
      </c>
      <c r="AT292" s="233" t="s">
        <v>69</v>
      </c>
      <c r="AU292" s="233" t="s">
        <v>77</v>
      </c>
      <c r="AY292" s="232" t="s">
        <v>197</v>
      </c>
      <c r="BK292" s="234">
        <f>SUM(BK293:BK313)</f>
        <v>0</v>
      </c>
    </row>
    <row r="293" s="1" customFormat="1" ht="23" customHeight="1">
      <c r="B293" s="47"/>
      <c r="C293" s="237" t="s">
        <v>584</v>
      </c>
      <c r="D293" s="237" t="s">
        <v>200</v>
      </c>
      <c r="E293" s="238" t="s">
        <v>562</v>
      </c>
      <c r="F293" s="239" t="s">
        <v>563</v>
      </c>
      <c r="G293" s="240" t="s">
        <v>213</v>
      </c>
      <c r="H293" s="241">
        <v>8.6389999999999993</v>
      </c>
      <c r="I293" s="242"/>
      <c r="J293" s="243">
        <f>ROUND(I293*H293,2)</f>
        <v>0</v>
      </c>
      <c r="K293" s="239" t="s">
        <v>204</v>
      </c>
      <c r="L293" s="73"/>
      <c r="M293" s="244" t="s">
        <v>21</v>
      </c>
      <c r="N293" s="245" t="s">
        <v>41</v>
      </c>
      <c r="O293" s="48"/>
      <c r="P293" s="246">
        <f>O293*H293</f>
        <v>0</v>
      </c>
      <c r="Q293" s="246">
        <v>0.0039199999999999999</v>
      </c>
      <c r="R293" s="246">
        <f>Q293*H293</f>
        <v>0.033864879999999993</v>
      </c>
      <c r="S293" s="246">
        <v>0</v>
      </c>
      <c r="T293" s="247">
        <f>S293*H293</f>
        <v>0</v>
      </c>
      <c r="AR293" s="25" t="s">
        <v>290</v>
      </c>
      <c r="AT293" s="25" t="s">
        <v>200</v>
      </c>
      <c r="AU293" s="25" t="s">
        <v>79</v>
      </c>
      <c r="AY293" s="25" t="s">
        <v>197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25" t="s">
        <v>77</v>
      </c>
      <c r="BK293" s="248">
        <f>ROUND(I293*H293,2)</f>
        <v>0</v>
      </c>
      <c r="BL293" s="25" t="s">
        <v>290</v>
      </c>
      <c r="BM293" s="25" t="s">
        <v>1785</v>
      </c>
    </row>
    <row r="294" s="1" customFormat="1">
      <c r="B294" s="47"/>
      <c r="C294" s="75"/>
      <c r="D294" s="249" t="s">
        <v>207</v>
      </c>
      <c r="E294" s="75"/>
      <c r="F294" s="250" t="s">
        <v>565</v>
      </c>
      <c r="G294" s="75"/>
      <c r="H294" s="75"/>
      <c r="I294" s="205"/>
      <c r="J294" s="75"/>
      <c r="K294" s="75"/>
      <c r="L294" s="73"/>
      <c r="M294" s="251"/>
      <c r="N294" s="48"/>
      <c r="O294" s="48"/>
      <c r="P294" s="48"/>
      <c r="Q294" s="48"/>
      <c r="R294" s="48"/>
      <c r="S294" s="48"/>
      <c r="T294" s="96"/>
      <c r="AT294" s="25" t="s">
        <v>207</v>
      </c>
      <c r="AU294" s="25" t="s">
        <v>79</v>
      </c>
    </row>
    <row r="295" s="12" customFormat="1">
      <c r="B295" s="252"/>
      <c r="C295" s="253"/>
      <c r="D295" s="249" t="s">
        <v>209</v>
      </c>
      <c r="E295" s="254" t="s">
        <v>150</v>
      </c>
      <c r="F295" s="255" t="s">
        <v>1592</v>
      </c>
      <c r="G295" s="253"/>
      <c r="H295" s="256">
        <v>8.6389999999999993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AT295" s="262" t="s">
        <v>209</v>
      </c>
      <c r="AU295" s="262" t="s">
        <v>79</v>
      </c>
      <c r="AV295" s="12" t="s">
        <v>79</v>
      </c>
      <c r="AW295" s="12" t="s">
        <v>34</v>
      </c>
      <c r="AX295" s="12" t="s">
        <v>77</v>
      </c>
      <c r="AY295" s="262" t="s">
        <v>197</v>
      </c>
    </row>
    <row r="296" s="1" customFormat="1" ht="23" customHeight="1">
      <c r="B296" s="47"/>
      <c r="C296" s="263" t="s">
        <v>592</v>
      </c>
      <c r="D296" s="263" t="s">
        <v>269</v>
      </c>
      <c r="E296" s="264" t="s">
        <v>568</v>
      </c>
      <c r="F296" s="265" t="s">
        <v>1786</v>
      </c>
      <c r="G296" s="266" t="s">
        <v>213</v>
      </c>
      <c r="H296" s="267">
        <v>9.5030000000000001</v>
      </c>
      <c r="I296" s="268"/>
      <c r="J296" s="269">
        <f>ROUND(I296*H296,2)</f>
        <v>0</v>
      </c>
      <c r="K296" s="265" t="s">
        <v>21</v>
      </c>
      <c r="L296" s="270"/>
      <c r="M296" s="271" t="s">
        <v>21</v>
      </c>
      <c r="N296" s="272" t="s">
        <v>41</v>
      </c>
      <c r="O296" s="48"/>
      <c r="P296" s="246">
        <f>O296*H296</f>
        <v>0</v>
      </c>
      <c r="Q296" s="246">
        <v>0.019199999999999998</v>
      </c>
      <c r="R296" s="246">
        <f>Q296*H296</f>
        <v>0.1824576</v>
      </c>
      <c r="S296" s="246">
        <v>0</v>
      </c>
      <c r="T296" s="247">
        <f>S296*H296</f>
        <v>0</v>
      </c>
      <c r="AR296" s="25" t="s">
        <v>373</v>
      </c>
      <c r="AT296" s="25" t="s">
        <v>269</v>
      </c>
      <c r="AU296" s="25" t="s">
        <v>79</v>
      </c>
      <c r="AY296" s="25" t="s">
        <v>197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25" t="s">
        <v>77</v>
      </c>
      <c r="BK296" s="248">
        <f>ROUND(I296*H296,2)</f>
        <v>0</v>
      </c>
      <c r="BL296" s="25" t="s">
        <v>290</v>
      </c>
      <c r="BM296" s="25" t="s">
        <v>1787</v>
      </c>
    </row>
    <row r="297" s="1" customFormat="1">
      <c r="B297" s="47"/>
      <c r="C297" s="75"/>
      <c r="D297" s="249" t="s">
        <v>207</v>
      </c>
      <c r="E297" s="75"/>
      <c r="F297" s="250" t="s">
        <v>1788</v>
      </c>
      <c r="G297" s="75"/>
      <c r="H297" s="75"/>
      <c r="I297" s="205"/>
      <c r="J297" s="75"/>
      <c r="K297" s="75"/>
      <c r="L297" s="73"/>
      <c r="M297" s="251"/>
      <c r="N297" s="48"/>
      <c r="O297" s="48"/>
      <c r="P297" s="48"/>
      <c r="Q297" s="48"/>
      <c r="R297" s="48"/>
      <c r="S297" s="48"/>
      <c r="T297" s="96"/>
      <c r="AT297" s="25" t="s">
        <v>207</v>
      </c>
      <c r="AU297" s="25" t="s">
        <v>79</v>
      </c>
    </row>
    <row r="298" s="12" customFormat="1">
      <c r="B298" s="252"/>
      <c r="C298" s="253"/>
      <c r="D298" s="249" t="s">
        <v>209</v>
      </c>
      <c r="E298" s="254" t="s">
        <v>21</v>
      </c>
      <c r="F298" s="255" t="s">
        <v>1356</v>
      </c>
      <c r="G298" s="253"/>
      <c r="H298" s="256">
        <v>9.5030000000000001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AT298" s="262" t="s">
        <v>209</v>
      </c>
      <c r="AU298" s="262" t="s">
        <v>79</v>
      </c>
      <c r="AV298" s="12" t="s">
        <v>79</v>
      </c>
      <c r="AW298" s="12" t="s">
        <v>34</v>
      </c>
      <c r="AX298" s="12" t="s">
        <v>77</v>
      </c>
      <c r="AY298" s="262" t="s">
        <v>197</v>
      </c>
    </row>
    <row r="299" s="1" customFormat="1" ht="14.5" customHeight="1">
      <c r="B299" s="47"/>
      <c r="C299" s="237" t="s">
        <v>597</v>
      </c>
      <c r="D299" s="237" t="s">
        <v>200</v>
      </c>
      <c r="E299" s="238" t="s">
        <v>574</v>
      </c>
      <c r="F299" s="239" t="s">
        <v>575</v>
      </c>
      <c r="G299" s="240" t="s">
        <v>213</v>
      </c>
      <c r="H299" s="241">
        <v>8.6389999999999993</v>
      </c>
      <c r="I299" s="242"/>
      <c r="J299" s="243">
        <f>ROUND(I299*H299,2)</f>
        <v>0</v>
      </c>
      <c r="K299" s="239" t="s">
        <v>204</v>
      </c>
      <c r="L299" s="73"/>
      <c r="M299" s="244" t="s">
        <v>21</v>
      </c>
      <c r="N299" s="245" t="s">
        <v>41</v>
      </c>
      <c r="O299" s="48"/>
      <c r="P299" s="246">
        <f>O299*H299</f>
        <v>0</v>
      </c>
      <c r="Q299" s="246">
        <v>0.00029999999999999997</v>
      </c>
      <c r="R299" s="246">
        <f>Q299*H299</f>
        <v>0.0025916999999999997</v>
      </c>
      <c r="S299" s="246">
        <v>0</v>
      </c>
      <c r="T299" s="247">
        <f>S299*H299</f>
        <v>0</v>
      </c>
      <c r="AR299" s="25" t="s">
        <v>290</v>
      </c>
      <c r="AT299" s="25" t="s">
        <v>200</v>
      </c>
      <c r="AU299" s="25" t="s">
        <v>79</v>
      </c>
      <c r="AY299" s="25" t="s">
        <v>197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25" t="s">
        <v>77</v>
      </c>
      <c r="BK299" s="248">
        <f>ROUND(I299*H299,2)</f>
        <v>0</v>
      </c>
      <c r="BL299" s="25" t="s">
        <v>290</v>
      </c>
      <c r="BM299" s="25" t="s">
        <v>1789</v>
      </c>
    </row>
    <row r="300" s="1" customFormat="1">
      <c r="B300" s="47"/>
      <c r="C300" s="75"/>
      <c r="D300" s="249" t="s">
        <v>207</v>
      </c>
      <c r="E300" s="75"/>
      <c r="F300" s="250" t="s">
        <v>577</v>
      </c>
      <c r="G300" s="75"/>
      <c r="H300" s="75"/>
      <c r="I300" s="205"/>
      <c r="J300" s="75"/>
      <c r="K300" s="75"/>
      <c r="L300" s="73"/>
      <c r="M300" s="251"/>
      <c r="N300" s="48"/>
      <c r="O300" s="48"/>
      <c r="P300" s="48"/>
      <c r="Q300" s="48"/>
      <c r="R300" s="48"/>
      <c r="S300" s="48"/>
      <c r="T300" s="96"/>
      <c r="AT300" s="25" t="s">
        <v>207</v>
      </c>
      <c r="AU300" s="25" t="s">
        <v>79</v>
      </c>
    </row>
    <row r="301" s="12" customFormat="1">
      <c r="B301" s="252"/>
      <c r="C301" s="253"/>
      <c r="D301" s="249" t="s">
        <v>209</v>
      </c>
      <c r="E301" s="254" t="s">
        <v>21</v>
      </c>
      <c r="F301" s="255" t="s">
        <v>150</v>
      </c>
      <c r="G301" s="253"/>
      <c r="H301" s="256">
        <v>8.6389999999999993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AT301" s="262" t="s">
        <v>209</v>
      </c>
      <c r="AU301" s="262" t="s">
        <v>79</v>
      </c>
      <c r="AV301" s="12" t="s">
        <v>79</v>
      </c>
      <c r="AW301" s="12" t="s">
        <v>34</v>
      </c>
      <c r="AX301" s="12" t="s">
        <v>77</v>
      </c>
      <c r="AY301" s="262" t="s">
        <v>197</v>
      </c>
    </row>
    <row r="302" s="1" customFormat="1" ht="23" customHeight="1">
      <c r="B302" s="47"/>
      <c r="C302" s="237" t="s">
        <v>604</v>
      </c>
      <c r="D302" s="237" t="s">
        <v>200</v>
      </c>
      <c r="E302" s="238" t="s">
        <v>579</v>
      </c>
      <c r="F302" s="239" t="s">
        <v>580</v>
      </c>
      <c r="G302" s="240" t="s">
        <v>223</v>
      </c>
      <c r="H302" s="241">
        <v>0.90000000000000002</v>
      </c>
      <c r="I302" s="242"/>
      <c r="J302" s="243">
        <f>ROUND(I302*H302,2)</f>
        <v>0</v>
      </c>
      <c r="K302" s="239" t="s">
        <v>204</v>
      </c>
      <c r="L302" s="73"/>
      <c r="M302" s="244" t="s">
        <v>21</v>
      </c>
      <c r="N302" s="245" t="s">
        <v>41</v>
      </c>
      <c r="O302" s="48"/>
      <c r="P302" s="246">
        <f>O302*H302</f>
        <v>0</v>
      </c>
      <c r="Q302" s="246">
        <v>0.00020000000000000001</v>
      </c>
      <c r="R302" s="246">
        <f>Q302*H302</f>
        <v>0.00018000000000000001</v>
      </c>
      <c r="S302" s="246">
        <v>0</v>
      </c>
      <c r="T302" s="247">
        <f>S302*H302</f>
        <v>0</v>
      </c>
      <c r="AR302" s="25" t="s">
        <v>290</v>
      </c>
      <c r="AT302" s="25" t="s">
        <v>200</v>
      </c>
      <c r="AU302" s="25" t="s">
        <v>79</v>
      </c>
      <c r="AY302" s="25" t="s">
        <v>197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25" t="s">
        <v>77</v>
      </c>
      <c r="BK302" s="248">
        <f>ROUND(I302*H302,2)</f>
        <v>0</v>
      </c>
      <c r="BL302" s="25" t="s">
        <v>290</v>
      </c>
      <c r="BM302" s="25" t="s">
        <v>1790</v>
      </c>
    </row>
    <row r="303" s="1" customFormat="1">
      <c r="B303" s="47"/>
      <c r="C303" s="75"/>
      <c r="D303" s="249" t="s">
        <v>207</v>
      </c>
      <c r="E303" s="75"/>
      <c r="F303" s="250" t="s">
        <v>582</v>
      </c>
      <c r="G303" s="75"/>
      <c r="H303" s="75"/>
      <c r="I303" s="205"/>
      <c r="J303" s="75"/>
      <c r="K303" s="75"/>
      <c r="L303" s="73"/>
      <c r="M303" s="251"/>
      <c r="N303" s="48"/>
      <c r="O303" s="48"/>
      <c r="P303" s="48"/>
      <c r="Q303" s="48"/>
      <c r="R303" s="48"/>
      <c r="S303" s="48"/>
      <c r="T303" s="96"/>
      <c r="AT303" s="25" t="s">
        <v>207</v>
      </c>
      <c r="AU303" s="25" t="s">
        <v>79</v>
      </c>
    </row>
    <row r="304" s="12" customFormat="1">
      <c r="B304" s="252"/>
      <c r="C304" s="253"/>
      <c r="D304" s="249" t="s">
        <v>209</v>
      </c>
      <c r="E304" s="254" t="s">
        <v>21</v>
      </c>
      <c r="F304" s="255" t="s">
        <v>1791</v>
      </c>
      <c r="G304" s="253"/>
      <c r="H304" s="256">
        <v>0.90000000000000002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AT304" s="262" t="s">
        <v>209</v>
      </c>
      <c r="AU304" s="262" t="s">
        <v>79</v>
      </c>
      <c r="AV304" s="12" t="s">
        <v>79</v>
      </c>
      <c r="AW304" s="12" t="s">
        <v>34</v>
      </c>
      <c r="AX304" s="12" t="s">
        <v>77</v>
      </c>
      <c r="AY304" s="262" t="s">
        <v>197</v>
      </c>
    </row>
    <row r="305" s="1" customFormat="1" ht="14.5" customHeight="1">
      <c r="B305" s="47"/>
      <c r="C305" s="263" t="s">
        <v>609</v>
      </c>
      <c r="D305" s="263" t="s">
        <v>269</v>
      </c>
      <c r="E305" s="264" t="s">
        <v>585</v>
      </c>
      <c r="F305" s="265" t="s">
        <v>586</v>
      </c>
      <c r="G305" s="266" t="s">
        <v>223</v>
      </c>
      <c r="H305" s="267">
        <v>0.98999999999999999</v>
      </c>
      <c r="I305" s="268"/>
      <c r="J305" s="269">
        <f>ROUND(I305*H305,2)</f>
        <v>0</v>
      </c>
      <c r="K305" s="265" t="s">
        <v>21</v>
      </c>
      <c r="L305" s="270"/>
      <c r="M305" s="271" t="s">
        <v>21</v>
      </c>
      <c r="N305" s="272" t="s">
        <v>41</v>
      </c>
      <c r="O305" s="48"/>
      <c r="P305" s="246">
        <f>O305*H305</f>
        <v>0</v>
      </c>
      <c r="Q305" s="246">
        <v>6.0000000000000002E-05</v>
      </c>
      <c r="R305" s="246">
        <f>Q305*H305</f>
        <v>5.94E-05</v>
      </c>
      <c r="S305" s="246">
        <v>0</v>
      </c>
      <c r="T305" s="247">
        <f>S305*H305</f>
        <v>0</v>
      </c>
      <c r="AR305" s="25" t="s">
        <v>373</v>
      </c>
      <c r="AT305" s="25" t="s">
        <v>269</v>
      </c>
      <c r="AU305" s="25" t="s">
        <v>79</v>
      </c>
      <c r="AY305" s="25" t="s">
        <v>197</v>
      </c>
      <c r="BE305" s="248">
        <f>IF(N305="základní",J305,0)</f>
        <v>0</v>
      </c>
      <c r="BF305" s="248">
        <f>IF(N305="snížená",J305,0)</f>
        <v>0</v>
      </c>
      <c r="BG305" s="248">
        <f>IF(N305="zákl. přenesená",J305,0)</f>
        <v>0</v>
      </c>
      <c r="BH305" s="248">
        <f>IF(N305="sníž. přenesená",J305,0)</f>
        <v>0</v>
      </c>
      <c r="BI305" s="248">
        <f>IF(N305="nulová",J305,0)</f>
        <v>0</v>
      </c>
      <c r="BJ305" s="25" t="s">
        <v>77</v>
      </c>
      <c r="BK305" s="248">
        <f>ROUND(I305*H305,2)</f>
        <v>0</v>
      </c>
      <c r="BL305" s="25" t="s">
        <v>290</v>
      </c>
      <c r="BM305" s="25" t="s">
        <v>1792</v>
      </c>
    </row>
    <row r="306" s="1" customFormat="1">
      <c r="B306" s="47"/>
      <c r="C306" s="75"/>
      <c r="D306" s="249" t="s">
        <v>207</v>
      </c>
      <c r="E306" s="75"/>
      <c r="F306" s="250" t="s">
        <v>588</v>
      </c>
      <c r="G306" s="75"/>
      <c r="H306" s="75"/>
      <c r="I306" s="205"/>
      <c r="J306" s="75"/>
      <c r="K306" s="75"/>
      <c r="L306" s="73"/>
      <c r="M306" s="251"/>
      <c r="N306" s="48"/>
      <c r="O306" s="48"/>
      <c r="P306" s="48"/>
      <c r="Q306" s="48"/>
      <c r="R306" s="48"/>
      <c r="S306" s="48"/>
      <c r="T306" s="96"/>
      <c r="AT306" s="25" t="s">
        <v>207</v>
      </c>
      <c r="AU306" s="25" t="s">
        <v>79</v>
      </c>
    </row>
    <row r="307" s="1" customFormat="1">
      <c r="B307" s="47"/>
      <c r="C307" s="75"/>
      <c r="D307" s="249" t="s">
        <v>589</v>
      </c>
      <c r="E307" s="75"/>
      <c r="F307" s="294" t="s">
        <v>590</v>
      </c>
      <c r="G307" s="75"/>
      <c r="H307" s="75"/>
      <c r="I307" s="205"/>
      <c r="J307" s="75"/>
      <c r="K307" s="75"/>
      <c r="L307" s="73"/>
      <c r="M307" s="251"/>
      <c r="N307" s="48"/>
      <c r="O307" s="48"/>
      <c r="P307" s="48"/>
      <c r="Q307" s="48"/>
      <c r="R307" s="48"/>
      <c r="S307" s="48"/>
      <c r="T307" s="96"/>
      <c r="AT307" s="25" t="s">
        <v>589</v>
      </c>
      <c r="AU307" s="25" t="s">
        <v>79</v>
      </c>
    </row>
    <row r="308" s="12" customFormat="1">
      <c r="B308" s="252"/>
      <c r="C308" s="253"/>
      <c r="D308" s="249" t="s">
        <v>209</v>
      </c>
      <c r="E308" s="254" t="s">
        <v>21</v>
      </c>
      <c r="F308" s="255" t="s">
        <v>1793</v>
      </c>
      <c r="G308" s="253"/>
      <c r="H308" s="256">
        <v>0.98999999999999999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AT308" s="262" t="s">
        <v>209</v>
      </c>
      <c r="AU308" s="262" t="s">
        <v>79</v>
      </c>
      <c r="AV308" s="12" t="s">
        <v>79</v>
      </c>
      <c r="AW308" s="12" t="s">
        <v>34</v>
      </c>
      <c r="AX308" s="12" t="s">
        <v>77</v>
      </c>
      <c r="AY308" s="262" t="s">
        <v>197</v>
      </c>
    </row>
    <row r="309" s="1" customFormat="1" ht="23" customHeight="1">
      <c r="B309" s="47"/>
      <c r="C309" s="237" t="s">
        <v>614</v>
      </c>
      <c r="D309" s="237" t="s">
        <v>200</v>
      </c>
      <c r="E309" s="238" t="s">
        <v>593</v>
      </c>
      <c r="F309" s="239" t="s">
        <v>594</v>
      </c>
      <c r="G309" s="240" t="s">
        <v>213</v>
      </c>
      <c r="H309" s="241">
        <v>8.6389999999999993</v>
      </c>
      <c r="I309" s="242"/>
      <c r="J309" s="243">
        <f>ROUND(I309*H309,2)</f>
        <v>0</v>
      </c>
      <c r="K309" s="239" t="s">
        <v>204</v>
      </c>
      <c r="L309" s="73"/>
      <c r="M309" s="244" t="s">
        <v>21</v>
      </c>
      <c r="N309" s="245" t="s">
        <v>41</v>
      </c>
      <c r="O309" s="48"/>
      <c r="P309" s="246">
        <f>O309*H309</f>
        <v>0</v>
      </c>
      <c r="Q309" s="246">
        <v>0.0071500000000000001</v>
      </c>
      <c r="R309" s="246">
        <f>Q309*H309</f>
        <v>0.061768849999999993</v>
      </c>
      <c r="S309" s="246">
        <v>0</v>
      </c>
      <c r="T309" s="247">
        <f>S309*H309</f>
        <v>0</v>
      </c>
      <c r="AR309" s="25" t="s">
        <v>290</v>
      </c>
      <c r="AT309" s="25" t="s">
        <v>200</v>
      </c>
      <c r="AU309" s="25" t="s">
        <v>79</v>
      </c>
      <c r="AY309" s="25" t="s">
        <v>197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25" t="s">
        <v>77</v>
      </c>
      <c r="BK309" s="248">
        <f>ROUND(I309*H309,2)</f>
        <v>0</v>
      </c>
      <c r="BL309" s="25" t="s">
        <v>290</v>
      </c>
      <c r="BM309" s="25" t="s">
        <v>1794</v>
      </c>
    </row>
    <row r="310" s="1" customFormat="1">
      <c r="B310" s="47"/>
      <c r="C310" s="75"/>
      <c r="D310" s="249" t="s">
        <v>207</v>
      </c>
      <c r="E310" s="75"/>
      <c r="F310" s="250" t="s">
        <v>596</v>
      </c>
      <c r="G310" s="75"/>
      <c r="H310" s="75"/>
      <c r="I310" s="205"/>
      <c r="J310" s="75"/>
      <c r="K310" s="75"/>
      <c r="L310" s="73"/>
      <c r="M310" s="251"/>
      <c r="N310" s="48"/>
      <c r="O310" s="48"/>
      <c r="P310" s="48"/>
      <c r="Q310" s="48"/>
      <c r="R310" s="48"/>
      <c r="S310" s="48"/>
      <c r="T310" s="96"/>
      <c r="AT310" s="25" t="s">
        <v>207</v>
      </c>
      <c r="AU310" s="25" t="s">
        <v>79</v>
      </c>
    </row>
    <row r="311" s="12" customFormat="1">
      <c r="B311" s="252"/>
      <c r="C311" s="253"/>
      <c r="D311" s="249" t="s">
        <v>209</v>
      </c>
      <c r="E311" s="254" t="s">
        <v>21</v>
      </c>
      <c r="F311" s="255" t="s">
        <v>150</v>
      </c>
      <c r="G311" s="253"/>
      <c r="H311" s="256">
        <v>8.6389999999999993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AT311" s="262" t="s">
        <v>209</v>
      </c>
      <c r="AU311" s="262" t="s">
        <v>79</v>
      </c>
      <c r="AV311" s="12" t="s">
        <v>79</v>
      </c>
      <c r="AW311" s="12" t="s">
        <v>34</v>
      </c>
      <c r="AX311" s="12" t="s">
        <v>77</v>
      </c>
      <c r="AY311" s="262" t="s">
        <v>197</v>
      </c>
    </row>
    <row r="312" s="1" customFormat="1" ht="23" customHeight="1">
      <c r="B312" s="47"/>
      <c r="C312" s="237" t="s">
        <v>619</v>
      </c>
      <c r="D312" s="237" t="s">
        <v>200</v>
      </c>
      <c r="E312" s="238" t="s">
        <v>1795</v>
      </c>
      <c r="F312" s="239" t="s">
        <v>1796</v>
      </c>
      <c r="G312" s="240" t="s">
        <v>406</v>
      </c>
      <c r="H312" s="241">
        <v>0.28100000000000003</v>
      </c>
      <c r="I312" s="242"/>
      <c r="J312" s="243">
        <f>ROUND(I312*H312,2)</f>
        <v>0</v>
      </c>
      <c r="K312" s="239" t="s">
        <v>204</v>
      </c>
      <c r="L312" s="73"/>
      <c r="M312" s="244" t="s">
        <v>21</v>
      </c>
      <c r="N312" s="245" t="s">
        <v>41</v>
      </c>
      <c r="O312" s="48"/>
      <c r="P312" s="246">
        <f>O312*H312</f>
        <v>0</v>
      </c>
      <c r="Q312" s="246">
        <v>0</v>
      </c>
      <c r="R312" s="246">
        <f>Q312*H312</f>
        <v>0</v>
      </c>
      <c r="S312" s="246">
        <v>0</v>
      </c>
      <c r="T312" s="247">
        <f>S312*H312</f>
        <v>0</v>
      </c>
      <c r="AR312" s="25" t="s">
        <v>290</v>
      </c>
      <c r="AT312" s="25" t="s">
        <v>200</v>
      </c>
      <c r="AU312" s="25" t="s">
        <v>79</v>
      </c>
      <c r="AY312" s="25" t="s">
        <v>197</v>
      </c>
      <c r="BE312" s="248">
        <f>IF(N312="základní",J312,0)</f>
        <v>0</v>
      </c>
      <c r="BF312" s="248">
        <f>IF(N312="snížená",J312,0)</f>
        <v>0</v>
      </c>
      <c r="BG312" s="248">
        <f>IF(N312="zákl. přenesená",J312,0)</f>
        <v>0</v>
      </c>
      <c r="BH312" s="248">
        <f>IF(N312="sníž. přenesená",J312,0)</f>
        <v>0</v>
      </c>
      <c r="BI312" s="248">
        <f>IF(N312="nulová",J312,0)</f>
        <v>0</v>
      </c>
      <c r="BJ312" s="25" t="s">
        <v>77</v>
      </c>
      <c r="BK312" s="248">
        <f>ROUND(I312*H312,2)</f>
        <v>0</v>
      </c>
      <c r="BL312" s="25" t="s">
        <v>290</v>
      </c>
      <c r="BM312" s="25" t="s">
        <v>1797</v>
      </c>
    </row>
    <row r="313" s="1" customFormat="1">
      <c r="B313" s="47"/>
      <c r="C313" s="75"/>
      <c r="D313" s="249" t="s">
        <v>207</v>
      </c>
      <c r="E313" s="75"/>
      <c r="F313" s="250" t="s">
        <v>1798</v>
      </c>
      <c r="G313" s="75"/>
      <c r="H313" s="75"/>
      <c r="I313" s="205"/>
      <c r="J313" s="75"/>
      <c r="K313" s="75"/>
      <c r="L313" s="73"/>
      <c r="M313" s="251"/>
      <c r="N313" s="48"/>
      <c r="O313" s="48"/>
      <c r="P313" s="48"/>
      <c r="Q313" s="48"/>
      <c r="R313" s="48"/>
      <c r="S313" s="48"/>
      <c r="T313" s="96"/>
      <c r="AT313" s="25" t="s">
        <v>207</v>
      </c>
      <c r="AU313" s="25" t="s">
        <v>79</v>
      </c>
    </row>
    <row r="314" s="11" customFormat="1" ht="29.88" customHeight="1">
      <c r="B314" s="221"/>
      <c r="C314" s="222"/>
      <c r="D314" s="223" t="s">
        <v>69</v>
      </c>
      <c r="E314" s="235" t="s">
        <v>669</v>
      </c>
      <c r="F314" s="235" t="s">
        <v>670</v>
      </c>
      <c r="G314" s="222"/>
      <c r="H314" s="222"/>
      <c r="I314" s="225"/>
      <c r="J314" s="236">
        <f>BK314</f>
        <v>0</v>
      </c>
      <c r="K314" s="222"/>
      <c r="L314" s="227"/>
      <c r="M314" s="228"/>
      <c r="N314" s="229"/>
      <c r="O314" s="229"/>
      <c r="P314" s="230">
        <f>SUM(P315:P327)</f>
        <v>0</v>
      </c>
      <c r="Q314" s="229"/>
      <c r="R314" s="230">
        <f>SUM(R315:R327)</f>
        <v>0.40825509999999998</v>
      </c>
      <c r="S314" s="229"/>
      <c r="T314" s="231">
        <f>SUM(T315:T327)</f>
        <v>0</v>
      </c>
      <c r="AR314" s="232" t="s">
        <v>79</v>
      </c>
      <c r="AT314" s="233" t="s">
        <v>69</v>
      </c>
      <c r="AU314" s="233" t="s">
        <v>77</v>
      </c>
      <c r="AY314" s="232" t="s">
        <v>197</v>
      </c>
      <c r="BK314" s="234">
        <f>SUM(BK315:BK327)</f>
        <v>0</v>
      </c>
    </row>
    <row r="315" s="1" customFormat="1" ht="23" customHeight="1">
      <c r="B315" s="47"/>
      <c r="C315" s="237" t="s">
        <v>624</v>
      </c>
      <c r="D315" s="237" t="s">
        <v>200</v>
      </c>
      <c r="E315" s="238" t="s">
        <v>672</v>
      </c>
      <c r="F315" s="239" t="s">
        <v>673</v>
      </c>
      <c r="G315" s="240" t="s">
        <v>213</v>
      </c>
      <c r="H315" s="241">
        <v>24.747</v>
      </c>
      <c r="I315" s="242"/>
      <c r="J315" s="243">
        <f>ROUND(I315*H315,2)</f>
        <v>0</v>
      </c>
      <c r="K315" s="239" t="s">
        <v>204</v>
      </c>
      <c r="L315" s="73"/>
      <c r="M315" s="244" t="s">
        <v>21</v>
      </c>
      <c r="N315" s="245" t="s">
        <v>41</v>
      </c>
      <c r="O315" s="48"/>
      <c r="P315" s="246">
        <f>O315*H315</f>
        <v>0</v>
      </c>
      <c r="Q315" s="246">
        <v>0.0030000000000000001</v>
      </c>
      <c r="R315" s="246">
        <f>Q315*H315</f>
        <v>0.074241000000000001</v>
      </c>
      <c r="S315" s="246">
        <v>0</v>
      </c>
      <c r="T315" s="247">
        <f>S315*H315</f>
        <v>0</v>
      </c>
      <c r="AR315" s="25" t="s">
        <v>290</v>
      </c>
      <c r="AT315" s="25" t="s">
        <v>200</v>
      </c>
      <c r="AU315" s="25" t="s">
        <v>79</v>
      </c>
      <c r="AY315" s="25" t="s">
        <v>197</v>
      </c>
      <c r="BE315" s="248">
        <f>IF(N315="základní",J315,0)</f>
        <v>0</v>
      </c>
      <c r="BF315" s="248">
        <f>IF(N315="snížená",J315,0)</f>
        <v>0</v>
      </c>
      <c r="BG315" s="248">
        <f>IF(N315="zákl. přenesená",J315,0)</f>
        <v>0</v>
      </c>
      <c r="BH315" s="248">
        <f>IF(N315="sníž. přenesená",J315,0)</f>
        <v>0</v>
      </c>
      <c r="BI315" s="248">
        <f>IF(N315="nulová",J315,0)</f>
        <v>0</v>
      </c>
      <c r="BJ315" s="25" t="s">
        <v>77</v>
      </c>
      <c r="BK315" s="248">
        <f>ROUND(I315*H315,2)</f>
        <v>0</v>
      </c>
      <c r="BL315" s="25" t="s">
        <v>290</v>
      </c>
      <c r="BM315" s="25" t="s">
        <v>1799</v>
      </c>
    </row>
    <row r="316" s="1" customFormat="1">
      <c r="B316" s="47"/>
      <c r="C316" s="75"/>
      <c r="D316" s="249" t="s">
        <v>207</v>
      </c>
      <c r="E316" s="75"/>
      <c r="F316" s="250" t="s">
        <v>675</v>
      </c>
      <c r="G316" s="75"/>
      <c r="H316" s="75"/>
      <c r="I316" s="205"/>
      <c r="J316" s="75"/>
      <c r="K316" s="75"/>
      <c r="L316" s="73"/>
      <c r="M316" s="251"/>
      <c r="N316" s="48"/>
      <c r="O316" s="48"/>
      <c r="P316" s="48"/>
      <c r="Q316" s="48"/>
      <c r="R316" s="48"/>
      <c r="S316" s="48"/>
      <c r="T316" s="96"/>
      <c r="AT316" s="25" t="s">
        <v>207</v>
      </c>
      <c r="AU316" s="25" t="s">
        <v>79</v>
      </c>
    </row>
    <row r="317" s="12" customFormat="1">
      <c r="B317" s="252"/>
      <c r="C317" s="253"/>
      <c r="D317" s="249" t="s">
        <v>209</v>
      </c>
      <c r="E317" s="254" t="s">
        <v>138</v>
      </c>
      <c r="F317" s="255" t="s">
        <v>1800</v>
      </c>
      <c r="G317" s="253"/>
      <c r="H317" s="256">
        <v>24.747</v>
      </c>
      <c r="I317" s="257"/>
      <c r="J317" s="253"/>
      <c r="K317" s="253"/>
      <c r="L317" s="258"/>
      <c r="M317" s="259"/>
      <c r="N317" s="260"/>
      <c r="O317" s="260"/>
      <c r="P317" s="260"/>
      <c r="Q317" s="260"/>
      <c r="R317" s="260"/>
      <c r="S317" s="260"/>
      <c r="T317" s="261"/>
      <c r="AT317" s="262" t="s">
        <v>209</v>
      </c>
      <c r="AU317" s="262" t="s">
        <v>79</v>
      </c>
      <c r="AV317" s="12" t="s">
        <v>79</v>
      </c>
      <c r="AW317" s="12" t="s">
        <v>34</v>
      </c>
      <c r="AX317" s="12" t="s">
        <v>77</v>
      </c>
      <c r="AY317" s="262" t="s">
        <v>197</v>
      </c>
    </row>
    <row r="318" s="1" customFormat="1" ht="23" customHeight="1">
      <c r="B318" s="47"/>
      <c r="C318" s="263" t="s">
        <v>630</v>
      </c>
      <c r="D318" s="263" t="s">
        <v>269</v>
      </c>
      <c r="E318" s="264" t="s">
        <v>678</v>
      </c>
      <c r="F318" s="265" t="s">
        <v>679</v>
      </c>
      <c r="G318" s="266" t="s">
        <v>213</v>
      </c>
      <c r="H318" s="267">
        <v>27.222000000000001</v>
      </c>
      <c r="I318" s="268"/>
      <c r="J318" s="269">
        <f>ROUND(I318*H318,2)</f>
        <v>0</v>
      </c>
      <c r="K318" s="265" t="s">
        <v>21</v>
      </c>
      <c r="L318" s="270"/>
      <c r="M318" s="271" t="s">
        <v>21</v>
      </c>
      <c r="N318" s="272" t="s">
        <v>41</v>
      </c>
      <c r="O318" s="48"/>
      <c r="P318" s="246">
        <f>O318*H318</f>
        <v>0</v>
      </c>
      <c r="Q318" s="246">
        <v>0.0118</v>
      </c>
      <c r="R318" s="246">
        <f>Q318*H318</f>
        <v>0.32121959999999999</v>
      </c>
      <c r="S318" s="246">
        <v>0</v>
      </c>
      <c r="T318" s="247">
        <f>S318*H318</f>
        <v>0</v>
      </c>
      <c r="AR318" s="25" t="s">
        <v>373</v>
      </c>
      <c r="AT318" s="25" t="s">
        <v>269</v>
      </c>
      <c r="AU318" s="25" t="s">
        <v>79</v>
      </c>
      <c r="AY318" s="25" t="s">
        <v>197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25" t="s">
        <v>77</v>
      </c>
      <c r="BK318" s="248">
        <f>ROUND(I318*H318,2)</f>
        <v>0</v>
      </c>
      <c r="BL318" s="25" t="s">
        <v>290</v>
      </c>
      <c r="BM318" s="25" t="s">
        <v>1801</v>
      </c>
    </row>
    <row r="319" s="1" customFormat="1">
      <c r="B319" s="47"/>
      <c r="C319" s="75"/>
      <c r="D319" s="249" t="s">
        <v>207</v>
      </c>
      <c r="E319" s="75"/>
      <c r="F319" s="250" t="s">
        <v>681</v>
      </c>
      <c r="G319" s="75"/>
      <c r="H319" s="75"/>
      <c r="I319" s="205"/>
      <c r="J319" s="75"/>
      <c r="K319" s="75"/>
      <c r="L319" s="73"/>
      <c r="M319" s="251"/>
      <c r="N319" s="48"/>
      <c r="O319" s="48"/>
      <c r="P319" s="48"/>
      <c r="Q319" s="48"/>
      <c r="R319" s="48"/>
      <c r="S319" s="48"/>
      <c r="T319" s="96"/>
      <c r="AT319" s="25" t="s">
        <v>207</v>
      </c>
      <c r="AU319" s="25" t="s">
        <v>79</v>
      </c>
    </row>
    <row r="320" s="1" customFormat="1" ht="14.5" customHeight="1">
      <c r="B320" s="47"/>
      <c r="C320" s="237" t="s">
        <v>636</v>
      </c>
      <c r="D320" s="237" t="s">
        <v>200</v>
      </c>
      <c r="E320" s="238" t="s">
        <v>684</v>
      </c>
      <c r="F320" s="239" t="s">
        <v>685</v>
      </c>
      <c r="G320" s="240" t="s">
        <v>213</v>
      </c>
      <c r="H320" s="241">
        <v>24.747</v>
      </c>
      <c r="I320" s="242"/>
      <c r="J320" s="243">
        <f>ROUND(I320*H320,2)</f>
        <v>0</v>
      </c>
      <c r="K320" s="239" t="s">
        <v>204</v>
      </c>
      <c r="L320" s="73"/>
      <c r="M320" s="244" t="s">
        <v>21</v>
      </c>
      <c r="N320" s="245" t="s">
        <v>41</v>
      </c>
      <c r="O320" s="48"/>
      <c r="P320" s="246">
        <f>O320*H320</f>
        <v>0</v>
      </c>
      <c r="Q320" s="246">
        <v>0.00029999999999999997</v>
      </c>
      <c r="R320" s="246">
        <f>Q320*H320</f>
        <v>0.0074240999999999994</v>
      </c>
      <c r="S320" s="246">
        <v>0</v>
      </c>
      <c r="T320" s="247">
        <f>S320*H320</f>
        <v>0</v>
      </c>
      <c r="AR320" s="25" t="s">
        <v>290</v>
      </c>
      <c r="AT320" s="25" t="s">
        <v>200</v>
      </c>
      <c r="AU320" s="25" t="s">
        <v>79</v>
      </c>
      <c r="AY320" s="25" t="s">
        <v>197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25" t="s">
        <v>77</v>
      </c>
      <c r="BK320" s="248">
        <f>ROUND(I320*H320,2)</f>
        <v>0</v>
      </c>
      <c r="BL320" s="25" t="s">
        <v>290</v>
      </c>
      <c r="BM320" s="25" t="s">
        <v>1802</v>
      </c>
    </row>
    <row r="321" s="1" customFormat="1">
      <c r="B321" s="47"/>
      <c r="C321" s="75"/>
      <c r="D321" s="249" t="s">
        <v>207</v>
      </c>
      <c r="E321" s="75"/>
      <c r="F321" s="250" t="s">
        <v>687</v>
      </c>
      <c r="G321" s="75"/>
      <c r="H321" s="75"/>
      <c r="I321" s="205"/>
      <c r="J321" s="75"/>
      <c r="K321" s="75"/>
      <c r="L321" s="73"/>
      <c r="M321" s="251"/>
      <c r="N321" s="48"/>
      <c r="O321" s="48"/>
      <c r="P321" s="48"/>
      <c r="Q321" s="48"/>
      <c r="R321" s="48"/>
      <c r="S321" s="48"/>
      <c r="T321" s="96"/>
      <c r="AT321" s="25" t="s">
        <v>207</v>
      </c>
      <c r="AU321" s="25" t="s">
        <v>79</v>
      </c>
    </row>
    <row r="322" s="12" customFormat="1">
      <c r="B322" s="252"/>
      <c r="C322" s="253"/>
      <c r="D322" s="249" t="s">
        <v>209</v>
      </c>
      <c r="E322" s="254" t="s">
        <v>21</v>
      </c>
      <c r="F322" s="255" t="s">
        <v>138</v>
      </c>
      <c r="G322" s="253"/>
      <c r="H322" s="256">
        <v>24.747</v>
      </c>
      <c r="I322" s="257"/>
      <c r="J322" s="253"/>
      <c r="K322" s="253"/>
      <c r="L322" s="258"/>
      <c r="M322" s="259"/>
      <c r="N322" s="260"/>
      <c r="O322" s="260"/>
      <c r="P322" s="260"/>
      <c r="Q322" s="260"/>
      <c r="R322" s="260"/>
      <c r="S322" s="260"/>
      <c r="T322" s="261"/>
      <c r="AT322" s="262" t="s">
        <v>209</v>
      </c>
      <c r="AU322" s="262" t="s">
        <v>79</v>
      </c>
      <c r="AV322" s="12" t="s">
        <v>79</v>
      </c>
      <c r="AW322" s="12" t="s">
        <v>34</v>
      </c>
      <c r="AX322" s="12" t="s">
        <v>77</v>
      </c>
      <c r="AY322" s="262" t="s">
        <v>197</v>
      </c>
    </row>
    <row r="323" s="1" customFormat="1" ht="23" customHeight="1">
      <c r="B323" s="47"/>
      <c r="C323" s="237" t="s">
        <v>642</v>
      </c>
      <c r="D323" s="237" t="s">
        <v>200</v>
      </c>
      <c r="E323" s="238" t="s">
        <v>689</v>
      </c>
      <c r="F323" s="239" t="s">
        <v>690</v>
      </c>
      <c r="G323" s="240" t="s">
        <v>223</v>
      </c>
      <c r="H323" s="241">
        <v>10.960000000000001</v>
      </c>
      <c r="I323" s="242"/>
      <c r="J323" s="243">
        <f>ROUND(I323*H323,2)</f>
        <v>0</v>
      </c>
      <c r="K323" s="239" t="s">
        <v>204</v>
      </c>
      <c r="L323" s="73"/>
      <c r="M323" s="244" t="s">
        <v>21</v>
      </c>
      <c r="N323" s="245" t="s">
        <v>41</v>
      </c>
      <c r="O323" s="48"/>
      <c r="P323" s="246">
        <f>O323*H323</f>
        <v>0</v>
      </c>
      <c r="Q323" s="246">
        <v>0.00048999999999999998</v>
      </c>
      <c r="R323" s="246">
        <f>Q323*H323</f>
        <v>0.0053704</v>
      </c>
      <c r="S323" s="246">
        <v>0</v>
      </c>
      <c r="T323" s="247">
        <f>S323*H323</f>
        <v>0</v>
      </c>
      <c r="AR323" s="25" t="s">
        <v>290</v>
      </c>
      <c r="AT323" s="25" t="s">
        <v>200</v>
      </c>
      <c r="AU323" s="25" t="s">
        <v>79</v>
      </c>
      <c r="AY323" s="25" t="s">
        <v>197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25" t="s">
        <v>77</v>
      </c>
      <c r="BK323" s="248">
        <f>ROUND(I323*H323,2)</f>
        <v>0</v>
      </c>
      <c r="BL323" s="25" t="s">
        <v>290</v>
      </c>
      <c r="BM323" s="25" t="s">
        <v>1803</v>
      </c>
    </row>
    <row r="324" s="1" customFormat="1">
      <c r="B324" s="47"/>
      <c r="C324" s="75"/>
      <c r="D324" s="249" t="s">
        <v>207</v>
      </c>
      <c r="E324" s="75"/>
      <c r="F324" s="250" t="s">
        <v>692</v>
      </c>
      <c r="G324" s="75"/>
      <c r="H324" s="75"/>
      <c r="I324" s="205"/>
      <c r="J324" s="75"/>
      <c r="K324" s="75"/>
      <c r="L324" s="73"/>
      <c r="M324" s="251"/>
      <c r="N324" s="48"/>
      <c r="O324" s="48"/>
      <c r="P324" s="48"/>
      <c r="Q324" s="48"/>
      <c r="R324" s="48"/>
      <c r="S324" s="48"/>
      <c r="T324" s="96"/>
      <c r="AT324" s="25" t="s">
        <v>207</v>
      </c>
      <c r="AU324" s="25" t="s">
        <v>79</v>
      </c>
    </row>
    <row r="325" s="12" customFormat="1">
      <c r="B325" s="252"/>
      <c r="C325" s="253"/>
      <c r="D325" s="249" t="s">
        <v>209</v>
      </c>
      <c r="E325" s="254" t="s">
        <v>21</v>
      </c>
      <c r="F325" s="255" t="s">
        <v>1804</v>
      </c>
      <c r="G325" s="253"/>
      <c r="H325" s="256">
        <v>10.960000000000001</v>
      </c>
      <c r="I325" s="257"/>
      <c r="J325" s="253"/>
      <c r="K325" s="253"/>
      <c r="L325" s="258"/>
      <c r="M325" s="259"/>
      <c r="N325" s="260"/>
      <c r="O325" s="260"/>
      <c r="P325" s="260"/>
      <c r="Q325" s="260"/>
      <c r="R325" s="260"/>
      <c r="S325" s="260"/>
      <c r="T325" s="261"/>
      <c r="AT325" s="262" t="s">
        <v>209</v>
      </c>
      <c r="AU325" s="262" t="s">
        <v>79</v>
      </c>
      <c r="AV325" s="12" t="s">
        <v>79</v>
      </c>
      <c r="AW325" s="12" t="s">
        <v>34</v>
      </c>
      <c r="AX325" s="12" t="s">
        <v>77</v>
      </c>
      <c r="AY325" s="262" t="s">
        <v>197</v>
      </c>
    </row>
    <row r="326" s="1" customFormat="1" ht="23" customHeight="1">
      <c r="B326" s="47"/>
      <c r="C326" s="237" t="s">
        <v>648</v>
      </c>
      <c r="D326" s="237" t="s">
        <v>200</v>
      </c>
      <c r="E326" s="238" t="s">
        <v>1805</v>
      </c>
      <c r="F326" s="239" t="s">
        <v>1806</v>
      </c>
      <c r="G326" s="240" t="s">
        <v>406</v>
      </c>
      <c r="H326" s="241">
        <v>0.40799999999999997</v>
      </c>
      <c r="I326" s="242"/>
      <c r="J326" s="243">
        <f>ROUND(I326*H326,2)</f>
        <v>0</v>
      </c>
      <c r="K326" s="239" t="s">
        <v>204</v>
      </c>
      <c r="L326" s="73"/>
      <c r="M326" s="244" t="s">
        <v>21</v>
      </c>
      <c r="N326" s="245" t="s">
        <v>41</v>
      </c>
      <c r="O326" s="48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AR326" s="25" t="s">
        <v>290</v>
      </c>
      <c r="AT326" s="25" t="s">
        <v>200</v>
      </c>
      <c r="AU326" s="25" t="s">
        <v>79</v>
      </c>
      <c r="AY326" s="25" t="s">
        <v>197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25" t="s">
        <v>77</v>
      </c>
      <c r="BK326" s="248">
        <f>ROUND(I326*H326,2)</f>
        <v>0</v>
      </c>
      <c r="BL326" s="25" t="s">
        <v>290</v>
      </c>
      <c r="BM326" s="25" t="s">
        <v>1807</v>
      </c>
    </row>
    <row r="327" s="1" customFormat="1">
      <c r="B327" s="47"/>
      <c r="C327" s="75"/>
      <c r="D327" s="249" t="s">
        <v>207</v>
      </c>
      <c r="E327" s="75"/>
      <c r="F327" s="250" t="s">
        <v>1808</v>
      </c>
      <c r="G327" s="75"/>
      <c r="H327" s="75"/>
      <c r="I327" s="205"/>
      <c r="J327" s="75"/>
      <c r="K327" s="75"/>
      <c r="L327" s="73"/>
      <c r="M327" s="251"/>
      <c r="N327" s="48"/>
      <c r="O327" s="48"/>
      <c r="P327" s="48"/>
      <c r="Q327" s="48"/>
      <c r="R327" s="48"/>
      <c r="S327" s="48"/>
      <c r="T327" s="96"/>
      <c r="AT327" s="25" t="s">
        <v>207</v>
      </c>
      <c r="AU327" s="25" t="s">
        <v>79</v>
      </c>
    </row>
    <row r="328" s="11" customFormat="1" ht="29.88" customHeight="1">
      <c r="B328" s="221"/>
      <c r="C328" s="222"/>
      <c r="D328" s="223" t="s">
        <v>69</v>
      </c>
      <c r="E328" s="235" t="s">
        <v>699</v>
      </c>
      <c r="F328" s="235" t="s">
        <v>700</v>
      </c>
      <c r="G328" s="222"/>
      <c r="H328" s="222"/>
      <c r="I328" s="225"/>
      <c r="J328" s="236">
        <f>BK328</f>
        <v>0</v>
      </c>
      <c r="K328" s="222"/>
      <c r="L328" s="227"/>
      <c r="M328" s="228"/>
      <c r="N328" s="229"/>
      <c r="O328" s="229"/>
      <c r="P328" s="230">
        <f>SUM(P329:P337)</f>
        <v>0</v>
      </c>
      <c r="Q328" s="229"/>
      <c r="R328" s="230">
        <f>SUM(R329:R337)</f>
        <v>0.00046617000000000002</v>
      </c>
      <c r="S328" s="229"/>
      <c r="T328" s="231">
        <f>SUM(T329:T337)</f>
        <v>0</v>
      </c>
      <c r="AR328" s="232" t="s">
        <v>79</v>
      </c>
      <c r="AT328" s="233" t="s">
        <v>69</v>
      </c>
      <c r="AU328" s="233" t="s">
        <v>77</v>
      </c>
      <c r="AY328" s="232" t="s">
        <v>197</v>
      </c>
      <c r="BK328" s="234">
        <f>SUM(BK329:BK337)</f>
        <v>0</v>
      </c>
    </row>
    <row r="329" s="1" customFormat="1" ht="23" customHeight="1">
      <c r="B329" s="47"/>
      <c r="C329" s="237" t="s">
        <v>653</v>
      </c>
      <c r="D329" s="237" t="s">
        <v>200</v>
      </c>
      <c r="E329" s="238" t="s">
        <v>702</v>
      </c>
      <c r="F329" s="239" t="s">
        <v>703</v>
      </c>
      <c r="G329" s="240" t="s">
        <v>213</v>
      </c>
      <c r="H329" s="241">
        <v>1.137</v>
      </c>
      <c r="I329" s="242"/>
      <c r="J329" s="243">
        <f>ROUND(I329*H329,2)</f>
        <v>0</v>
      </c>
      <c r="K329" s="239" t="s">
        <v>204</v>
      </c>
      <c r="L329" s="73"/>
      <c r="M329" s="244" t="s">
        <v>21</v>
      </c>
      <c r="N329" s="245" t="s">
        <v>41</v>
      </c>
      <c r="O329" s="48"/>
      <c r="P329" s="246">
        <f>O329*H329</f>
        <v>0</v>
      </c>
      <c r="Q329" s="246">
        <v>0.00017000000000000001</v>
      </c>
      <c r="R329" s="246">
        <f>Q329*H329</f>
        <v>0.00019329000000000002</v>
      </c>
      <c r="S329" s="246">
        <v>0</v>
      </c>
      <c r="T329" s="247">
        <f>S329*H329</f>
        <v>0</v>
      </c>
      <c r="AR329" s="25" t="s">
        <v>290</v>
      </c>
      <c r="AT329" s="25" t="s">
        <v>200</v>
      </c>
      <c r="AU329" s="25" t="s">
        <v>79</v>
      </c>
      <c r="AY329" s="25" t="s">
        <v>197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25" t="s">
        <v>77</v>
      </c>
      <c r="BK329" s="248">
        <f>ROUND(I329*H329,2)</f>
        <v>0</v>
      </c>
      <c r="BL329" s="25" t="s">
        <v>290</v>
      </c>
      <c r="BM329" s="25" t="s">
        <v>1809</v>
      </c>
    </row>
    <row r="330" s="1" customFormat="1">
      <c r="B330" s="47"/>
      <c r="C330" s="75"/>
      <c r="D330" s="249" t="s">
        <v>207</v>
      </c>
      <c r="E330" s="75"/>
      <c r="F330" s="250" t="s">
        <v>705</v>
      </c>
      <c r="G330" s="75"/>
      <c r="H330" s="75"/>
      <c r="I330" s="205"/>
      <c r="J330" s="75"/>
      <c r="K330" s="75"/>
      <c r="L330" s="73"/>
      <c r="M330" s="251"/>
      <c r="N330" s="48"/>
      <c r="O330" s="48"/>
      <c r="P330" s="48"/>
      <c r="Q330" s="48"/>
      <c r="R330" s="48"/>
      <c r="S330" s="48"/>
      <c r="T330" s="96"/>
      <c r="AT330" s="25" t="s">
        <v>207</v>
      </c>
      <c r="AU330" s="25" t="s">
        <v>79</v>
      </c>
    </row>
    <row r="331" s="12" customFormat="1">
      <c r="B331" s="252"/>
      <c r="C331" s="253"/>
      <c r="D331" s="249" t="s">
        <v>209</v>
      </c>
      <c r="E331" s="254" t="s">
        <v>156</v>
      </c>
      <c r="F331" s="255" t="s">
        <v>1810</v>
      </c>
      <c r="G331" s="253"/>
      <c r="H331" s="256">
        <v>1.137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AT331" s="262" t="s">
        <v>209</v>
      </c>
      <c r="AU331" s="262" t="s">
        <v>79</v>
      </c>
      <c r="AV331" s="12" t="s">
        <v>79</v>
      </c>
      <c r="AW331" s="12" t="s">
        <v>34</v>
      </c>
      <c r="AX331" s="12" t="s">
        <v>77</v>
      </c>
      <c r="AY331" s="262" t="s">
        <v>197</v>
      </c>
    </row>
    <row r="332" s="1" customFormat="1" ht="23" customHeight="1">
      <c r="B332" s="47"/>
      <c r="C332" s="237" t="s">
        <v>659</v>
      </c>
      <c r="D332" s="237" t="s">
        <v>200</v>
      </c>
      <c r="E332" s="238" t="s">
        <v>708</v>
      </c>
      <c r="F332" s="239" t="s">
        <v>709</v>
      </c>
      <c r="G332" s="240" t="s">
        <v>213</v>
      </c>
      <c r="H332" s="241">
        <v>1.137</v>
      </c>
      <c r="I332" s="242"/>
      <c r="J332" s="243">
        <f>ROUND(I332*H332,2)</f>
        <v>0</v>
      </c>
      <c r="K332" s="239" t="s">
        <v>204</v>
      </c>
      <c r="L332" s="73"/>
      <c r="M332" s="244" t="s">
        <v>21</v>
      </c>
      <c r="N332" s="245" t="s">
        <v>41</v>
      </c>
      <c r="O332" s="48"/>
      <c r="P332" s="246">
        <f>O332*H332</f>
        <v>0</v>
      </c>
      <c r="Q332" s="246">
        <v>0.00012</v>
      </c>
      <c r="R332" s="246">
        <f>Q332*H332</f>
        <v>0.00013644000000000002</v>
      </c>
      <c r="S332" s="246">
        <v>0</v>
      </c>
      <c r="T332" s="247">
        <f>S332*H332</f>
        <v>0</v>
      </c>
      <c r="AR332" s="25" t="s">
        <v>290</v>
      </c>
      <c r="AT332" s="25" t="s">
        <v>200</v>
      </c>
      <c r="AU332" s="25" t="s">
        <v>79</v>
      </c>
      <c r="AY332" s="25" t="s">
        <v>197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25" t="s">
        <v>77</v>
      </c>
      <c r="BK332" s="248">
        <f>ROUND(I332*H332,2)</f>
        <v>0</v>
      </c>
      <c r="BL332" s="25" t="s">
        <v>290</v>
      </c>
      <c r="BM332" s="25" t="s">
        <v>1811</v>
      </c>
    </row>
    <row r="333" s="1" customFormat="1">
      <c r="B333" s="47"/>
      <c r="C333" s="75"/>
      <c r="D333" s="249" t="s">
        <v>207</v>
      </c>
      <c r="E333" s="75"/>
      <c r="F333" s="250" t="s">
        <v>711</v>
      </c>
      <c r="G333" s="75"/>
      <c r="H333" s="75"/>
      <c r="I333" s="205"/>
      <c r="J333" s="75"/>
      <c r="K333" s="75"/>
      <c r="L333" s="73"/>
      <c r="M333" s="251"/>
      <c r="N333" s="48"/>
      <c r="O333" s="48"/>
      <c r="P333" s="48"/>
      <c r="Q333" s="48"/>
      <c r="R333" s="48"/>
      <c r="S333" s="48"/>
      <c r="T333" s="96"/>
      <c r="AT333" s="25" t="s">
        <v>207</v>
      </c>
      <c r="AU333" s="25" t="s">
        <v>79</v>
      </c>
    </row>
    <row r="334" s="12" customFormat="1">
      <c r="B334" s="252"/>
      <c r="C334" s="253"/>
      <c r="D334" s="249" t="s">
        <v>209</v>
      </c>
      <c r="E334" s="254" t="s">
        <v>21</v>
      </c>
      <c r="F334" s="255" t="s">
        <v>156</v>
      </c>
      <c r="G334" s="253"/>
      <c r="H334" s="256">
        <v>1.137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AT334" s="262" t="s">
        <v>209</v>
      </c>
      <c r="AU334" s="262" t="s">
        <v>79</v>
      </c>
      <c r="AV334" s="12" t="s">
        <v>79</v>
      </c>
      <c r="AW334" s="12" t="s">
        <v>34</v>
      </c>
      <c r="AX334" s="12" t="s">
        <v>77</v>
      </c>
      <c r="AY334" s="262" t="s">
        <v>197</v>
      </c>
    </row>
    <row r="335" s="1" customFormat="1" ht="23" customHeight="1">
      <c r="B335" s="47"/>
      <c r="C335" s="237" t="s">
        <v>664</v>
      </c>
      <c r="D335" s="237" t="s">
        <v>200</v>
      </c>
      <c r="E335" s="238" t="s">
        <v>713</v>
      </c>
      <c r="F335" s="239" t="s">
        <v>714</v>
      </c>
      <c r="G335" s="240" t="s">
        <v>213</v>
      </c>
      <c r="H335" s="241">
        <v>1.137</v>
      </c>
      <c r="I335" s="242"/>
      <c r="J335" s="243">
        <f>ROUND(I335*H335,2)</f>
        <v>0</v>
      </c>
      <c r="K335" s="239" t="s">
        <v>204</v>
      </c>
      <c r="L335" s="73"/>
      <c r="M335" s="244" t="s">
        <v>21</v>
      </c>
      <c r="N335" s="245" t="s">
        <v>41</v>
      </c>
      <c r="O335" s="48"/>
      <c r="P335" s="246">
        <f>O335*H335</f>
        <v>0</v>
      </c>
      <c r="Q335" s="246">
        <v>0.00012</v>
      </c>
      <c r="R335" s="246">
        <f>Q335*H335</f>
        <v>0.00013644000000000002</v>
      </c>
      <c r="S335" s="246">
        <v>0</v>
      </c>
      <c r="T335" s="247">
        <f>S335*H335</f>
        <v>0</v>
      </c>
      <c r="AR335" s="25" t="s">
        <v>290</v>
      </c>
      <c r="AT335" s="25" t="s">
        <v>200</v>
      </c>
      <c r="AU335" s="25" t="s">
        <v>79</v>
      </c>
      <c r="AY335" s="25" t="s">
        <v>197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25" t="s">
        <v>77</v>
      </c>
      <c r="BK335" s="248">
        <f>ROUND(I335*H335,2)</f>
        <v>0</v>
      </c>
      <c r="BL335" s="25" t="s">
        <v>290</v>
      </c>
      <c r="BM335" s="25" t="s">
        <v>1812</v>
      </c>
    </row>
    <row r="336" s="1" customFormat="1">
      <c r="B336" s="47"/>
      <c r="C336" s="75"/>
      <c r="D336" s="249" t="s">
        <v>207</v>
      </c>
      <c r="E336" s="75"/>
      <c r="F336" s="250" t="s">
        <v>716</v>
      </c>
      <c r="G336" s="75"/>
      <c r="H336" s="75"/>
      <c r="I336" s="205"/>
      <c r="J336" s="75"/>
      <c r="K336" s="75"/>
      <c r="L336" s="73"/>
      <c r="M336" s="251"/>
      <c r="N336" s="48"/>
      <c r="O336" s="48"/>
      <c r="P336" s="48"/>
      <c r="Q336" s="48"/>
      <c r="R336" s="48"/>
      <c r="S336" s="48"/>
      <c r="T336" s="96"/>
      <c r="AT336" s="25" t="s">
        <v>207</v>
      </c>
      <c r="AU336" s="25" t="s">
        <v>79</v>
      </c>
    </row>
    <row r="337" s="12" customFormat="1">
      <c r="B337" s="252"/>
      <c r="C337" s="253"/>
      <c r="D337" s="249" t="s">
        <v>209</v>
      </c>
      <c r="E337" s="254" t="s">
        <v>21</v>
      </c>
      <c r="F337" s="255" t="s">
        <v>156</v>
      </c>
      <c r="G337" s="253"/>
      <c r="H337" s="256">
        <v>1.137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AT337" s="262" t="s">
        <v>209</v>
      </c>
      <c r="AU337" s="262" t="s">
        <v>79</v>
      </c>
      <c r="AV337" s="12" t="s">
        <v>79</v>
      </c>
      <c r="AW337" s="12" t="s">
        <v>34</v>
      </c>
      <c r="AX337" s="12" t="s">
        <v>77</v>
      </c>
      <c r="AY337" s="262" t="s">
        <v>197</v>
      </c>
    </row>
    <row r="338" s="11" customFormat="1" ht="29.88" customHeight="1">
      <c r="B338" s="221"/>
      <c r="C338" s="222"/>
      <c r="D338" s="223" t="s">
        <v>69</v>
      </c>
      <c r="E338" s="235" t="s">
        <v>732</v>
      </c>
      <c r="F338" s="235" t="s">
        <v>733</v>
      </c>
      <c r="G338" s="222"/>
      <c r="H338" s="222"/>
      <c r="I338" s="225"/>
      <c r="J338" s="236">
        <f>BK338</f>
        <v>0</v>
      </c>
      <c r="K338" s="222"/>
      <c r="L338" s="227"/>
      <c r="M338" s="228"/>
      <c r="N338" s="229"/>
      <c r="O338" s="229"/>
      <c r="P338" s="230">
        <f>SUM(P339:P347)</f>
        <v>0</v>
      </c>
      <c r="Q338" s="229"/>
      <c r="R338" s="230">
        <f>SUM(R339:R347)</f>
        <v>0.025372529999999997</v>
      </c>
      <c r="S338" s="229"/>
      <c r="T338" s="231">
        <f>SUM(T339:T347)</f>
        <v>0.0052123400000000002</v>
      </c>
      <c r="AR338" s="232" t="s">
        <v>79</v>
      </c>
      <c r="AT338" s="233" t="s">
        <v>69</v>
      </c>
      <c r="AU338" s="233" t="s">
        <v>77</v>
      </c>
      <c r="AY338" s="232" t="s">
        <v>197</v>
      </c>
      <c r="BK338" s="234">
        <f>SUM(BK339:BK347)</f>
        <v>0</v>
      </c>
    </row>
    <row r="339" s="1" customFormat="1" ht="14.5" customHeight="1">
      <c r="B339" s="47"/>
      <c r="C339" s="237" t="s">
        <v>671</v>
      </c>
      <c r="D339" s="237" t="s">
        <v>200</v>
      </c>
      <c r="E339" s="238" t="s">
        <v>735</v>
      </c>
      <c r="F339" s="239" t="s">
        <v>736</v>
      </c>
      <c r="G339" s="240" t="s">
        <v>213</v>
      </c>
      <c r="H339" s="241">
        <v>16.814</v>
      </c>
      <c r="I339" s="242"/>
      <c r="J339" s="243">
        <f>ROUND(I339*H339,2)</f>
        <v>0</v>
      </c>
      <c r="K339" s="239" t="s">
        <v>204</v>
      </c>
      <c r="L339" s="73"/>
      <c r="M339" s="244" t="s">
        <v>21</v>
      </c>
      <c r="N339" s="245" t="s">
        <v>41</v>
      </c>
      <c r="O339" s="48"/>
      <c r="P339" s="246">
        <f>O339*H339</f>
        <v>0</v>
      </c>
      <c r="Q339" s="246">
        <v>0.001</v>
      </c>
      <c r="R339" s="246">
        <f>Q339*H339</f>
        <v>0.016813999999999999</v>
      </c>
      <c r="S339" s="246">
        <v>0.00031</v>
      </c>
      <c r="T339" s="247">
        <f>S339*H339</f>
        <v>0.0052123400000000002</v>
      </c>
      <c r="AR339" s="25" t="s">
        <v>290</v>
      </c>
      <c r="AT339" s="25" t="s">
        <v>200</v>
      </c>
      <c r="AU339" s="25" t="s">
        <v>79</v>
      </c>
      <c r="AY339" s="25" t="s">
        <v>197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25" t="s">
        <v>77</v>
      </c>
      <c r="BK339" s="248">
        <f>ROUND(I339*H339,2)</f>
        <v>0</v>
      </c>
      <c r="BL339" s="25" t="s">
        <v>290</v>
      </c>
      <c r="BM339" s="25" t="s">
        <v>1813</v>
      </c>
    </row>
    <row r="340" s="1" customFormat="1">
      <c r="B340" s="47"/>
      <c r="C340" s="75"/>
      <c r="D340" s="249" t="s">
        <v>207</v>
      </c>
      <c r="E340" s="75"/>
      <c r="F340" s="250" t="s">
        <v>738</v>
      </c>
      <c r="G340" s="75"/>
      <c r="H340" s="75"/>
      <c r="I340" s="205"/>
      <c r="J340" s="75"/>
      <c r="K340" s="75"/>
      <c r="L340" s="73"/>
      <c r="M340" s="251"/>
      <c r="N340" s="48"/>
      <c r="O340" s="48"/>
      <c r="P340" s="48"/>
      <c r="Q340" s="48"/>
      <c r="R340" s="48"/>
      <c r="S340" s="48"/>
      <c r="T340" s="96"/>
      <c r="AT340" s="25" t="s">
        <v>207</v>
      </c>
      <c r="AU340" s="25" t="s">
        <v>79</v>
      </c>
    </row>
    <row r="341" s="12" customFormat="1">
      <c r="B341" s="252"/>
      <c r="C341" s="253"/>
      <c r="D341" s="249" t="s">
        <v>209</v>
      </c>
      <c r="E341" s="254" t="s">
        <v>21</v>
      </c>
      <c r="F341" s="255" t="s">
        <v>1593</v>
      </c>
      <c r="G341" s="253"/>
      <c r="H341" s="256">
        <v>16.814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AT341" s="262" t="s">
        <v>209</v>
      </c>
      <c r="AU341" s="262" t="s">
        <v>79</v>
      </c>
      <c r="AV341" s="12" t="s">
        <v>79</v>
      </c>
      <c r="AW341" s="12" t="s">
        <v>34</v>
      </c>
      <c r="AX341" s="12" t="s">
        <v>77</v>
      </c>
      <c r="AY341" s="262" t="s">
        <v>197</v>
      </c>
    </row>
    <row r="342" s="1" customFormat="1" ht="23" customHeight="1">
      <c r="B342" s="47"/>
      <c r="C342" s="237" t="s">
        <v>677</v>
      </c>
      <c r="D342" s="237" t="s">
        <v>200</v>
      </c>
      <c r="E342" s="238" t="s">
        <v>747</v>
      </c>
      <c r="F342" s="239" t="s">
        <v>748</v>
      </c>
      <c r="G342" s="240" t="s">
        <v>213</v>
      </c>
      <c r="H342" s="241">
        <v>16.814</v>
      </c>
      <c r="I342" s="242"/>
      <c r="J342" s="243">
        <f>ROUND(I342*H342,2)</f>
        <v>0</v>
      </c>
      <c r="K342" s="239" t="s">
        <v>204</v>
      </c>
      <c r="L342" s="73"/>
      <c r="M342" s="244" t="s">
        <v>21</v>
      </c>
      <c r="N342" s="245" t="s">
        <v>41</v>
      </c>
      <c r="O342" s="48"/>
      <c r="P342" s="246">
        <f>O342*H342</f>
        <v>0</v>
      </c>
      <c r="Q342" s="246">
        <v>0.00029</v>
      </c>
      <c r="R342" s="246">
        <f>Q342*H342</f>
        <v>0.0048760599999999998</v>
      </c>
      <c r="S342" s="246">
        <v>0</v>
      </c>
      <c r="T342" s="247">
        <f>S342*H342</f>
        <v>0</v>
      </c>
      <c r="AR342" s="25" t="s">
        <v>290</v>
      </c>
      <c r="AT342" s="25" t="s">
        <v>200</v>
      </c>
      <c r="AU342" s="25" t="s">
        <v>79</v>
      </c>
      <c r="AY342" s="25" t="s">
        <v>197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25" t="s">
        <v>77</v>
      </c>
      <c r="BK342" s="248">
        <f>ROUND(I342*H342,2)</f>
        <v>0</v>
      </c>
      <c r="BL342" s="25" t="s">
        <v>290</v>
      </c>
      <c r="BM342" s="25" t="s">
        <v>1814</v>
      </c>
    </row>
    <row r="343" s="1" customFormat="1">
      <c r="B343" s="47"/>
      <c r="C343" s="75"/>
      <c r="D343" s="249" t="s">
        <v>207</v>
      </c>
      <c r="E343" s="75"/>
      <c r="F343" s="250" t="s">
        <v>750</v>
      </c>
      <c r="G343" s="75"/>
      <c r="H343" s="75"/>
      <c r="I343" s="205"/>
      <c r="J343" s="75"/>
      <c r="K343" s="75"/>
      <c r="L343" s="73"/>
      <c r="M343" s="251"/>
      <c r="N343" s="48"/>
      <c r="O343" s="48"/>
      <c r="P343" s="48"/>
      <c r="Q343" s="48"/>
      <c r="R343" s="48"/>
      <c r="S343" s="48"/>
      <c r="T343" s="96"/>
      <c r="AT343" s="25" t="s">
        <v>207</v>
      </c>
      <c r="AU343" s="25" t="s">
        <v>79</v>
      </c>
    </row>
    <row r="344" s="12" customFormat="1">
      <c r="B344" s="252"/>
      <c r="C344" s="253"/>
      <c r="D344" s="249" t="s">
        <v>209</v>
      </c>
      <c r="E344" s="254" t="s">
        <v>1593</v>
      </c>
      <c r="F344" s="255" t="s">
        <v>1815</v>
      </c>
      <c r="G344" s="253"/>
      <c r="H344" s="256">
        <v>16.814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AT344" s="262" t="s">
        <v>209</v>
      </c>
      <c r="AU344" s="262" t="s">
        <v>79</v>
      </c>
      <c r="AV344" s="12" t="s">
        <v>79</v>
      </c>
      <c r="AW344" s="12" t="s">
        <v>34</v>
      </c>
      <c r="AX344" s="12" t="s">
        <v>77</v>
      </c>
      <c r="AY344" s="262" t="s">
        <v>197</v>
      </c>
    </row>
    <row r="345" s="1" customFormat="1" ht="23" customHeight="1">
      <c r="B345" s="47"/>
      <c r="C345" s="237" t="s">
        <v>683</v>
      </c>
      <c r="D345" s="237" t="s">
        <v>200</v>
      </c>
      <c r="E345" s="238" t="s">
        <v>753</v>
      </c>
      <c r="F345" s="239" t="s">
        <v>754</v>
      </c>
      <c r="G345" s="240" t="s">
        <v>213</v>
      </c>
      <c r="H345" s="241">
        <v>11.159000000000001</v>
      </c>
      <c r="I345" s="242"/>
      <c r="J345" s="243">
        <f>ROUND(I345*H345,2)</f>
        <v>0</v>
      </c>
      <c r="K345" s="239" t="s">
        <v>204</v>
      </c>
      <c r="L345" s="73"/>
      <c r="M345" s="244" t="s">
        <v>21</v>
      </c>
      <c r="N345" s="245" t="s">
        <v>41</v>
      </c>
      <c r="O345" s="48"/>
      <c r="P345" s="246">
        <f>O345*H345</f>
        <v>0</v>
      </c>
      <c r="Q345" s="246">
        <v>0.00033</v>
      </c>
      <c r="R345" s="246">
        <f>Q345*H345</f>
        <v>0.0036824700000000002</v>
      </c>
      <c r="S345" s="246">
        <v>0</v>
      </c>
      <c r="T345" s="247">
        <f>S345*H345</f>
        <v>0</v>
      </c>
      <c r="AR345" s="25" t="s">
        <v>290</v>
      </c>
      <c r="AT345" s="25" t="s">
        <v>200</v>
      </c>
      <c r="AU345" s="25" t="s">
        <v>79</v>
      </c>
      <c r="AY345" s="25" t="s">
        <v>197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25" t="s">
        <v>77</v>
      </c>
      <c r="BK345" s="248">
        <f>ROUND(I345*H345,2)</f>
        <v>0</v>
      </c>
      <c r="BL345" s="25" t="s">
        <v>290</v>
      </c>
      <c r="BM345" s="25" t="s">
        <v>1816</v>
      </c>
    </row>
    <row r="346" s="1" customFormat="1">
      <c r="B346" s="47"/>
      <c r="C346" s="75"/>
      <c r="D346" s="249" t="s">
        <v>207</v>
      </c>
      <c r="E346" s="75"/>
      <c r="F346" s="250" t="s">
        <v>756</v>
      </c>
      <c r="G346" s="75"/>
      <c r="H346" s="75"/>
      <c r="I346" s="205"/>
      <c r="J346" s="75"/>
      <c r="K346" s="75"/>
      <c r="L346" s="73"/>
      <c r="M346" s="251"/>
      <c r="N346" s="48"/>
      <c r="O346" s="48"/>
      <c r="P346" s="48"/>
      <c r="Q346" s="48"/>
      <c r="R346" s="48"/>
      <c r="S346" s="48"/>
      <c r="T346" s="96"/>
      <c r="AT346" s="25" t="s">
        <v>207</v>
      </c>
      <c r="AU346" s="25" t="s">
        <v>79</v>
      </c>
    </row>
    <row r="347" s="12" customFormat="1">
      <c r="B347" s="252"/>
      <c r="C347" s="253"/>
      <c r="D347" s="249" t="s">
        <v>209</v>
      </c>
      <c r="E347" s="254" t="s">
        <v>21</v>
      </c>
      <c r="F347" s="255" t="s">
        <v>1817</v>
      </c>
      <c r="G347" s="253"/>
      <c r="H347" s="256">
        <v>11.159000000000001</v>
      </c>
      <c r="I347" s="257"/>
      <c r="J347" s="253"/>
      <c r="K347" s="253"/>
      <c r="L347" s="258"/>
      <c r="M347" s="295"/>
      <c r="N347" s="296"/>
      <c r="O347" s="296"/>
      <c r="P347" s="296"/>
      <c r="Q347" s="296"/>
      <c r="R347" s="296"/>
      <c r="S347" s="296"/>
      <c r="T347" s="297"/>
      <c r="AT347" s="262" t="s">
        <v>209</v>
      </c>
      <c r="AU347" s="262" t="s">
        <v>79</v>
      </c>
      <c r="AV347" s="12" t="s">
        <v>79</v>
      </c>
      <c r="AW347" s="12" t="s">
        <v>34</v>
      </c>
      <c r="AX347" s="12" t="s">
        <v>77</v>
      </c>
      <c r="AY347" s="262" t="s">
        <v>197</v>
      </c>
    </row>
    <row r="348" s="1" customFormat="1" ht="6.96" customHeight="1">
      <c r="B348" s="68"/>
      <c r="C348" s="69"/>
      <c r="D348" s="69"/>
      <c r="E348" s="69"/>
      <c r="F348" s="69"/>
      <c r="G348" s="69"/>
      <c r="H348" s="69"/>
      <c r="I348" s="180"/>
      <c r="J348" s="69"/>
      <c r="K348" s="69"/>
      <c r="L348" s="73"/>
    </row>
  </sheetData>
  <sheetProtection sheet="1" autoFilter="0" formatColumns="0" formatRows="0" objects="1" scenarios="1" spinCount="100000" saltValue="n9+ZY6w9SEeTv1VrJkJo8fWjSHhdMi7iPl/aZHSmLN6m/dexduIE+S/veCr8vbAmZcCB2PzafcIsi5SzoHqVLw==" hashValue="VVgrnez9u+GVzvvyOzCTGAgjQn8S8B/jUXMvr+/R+KfzKp9U3W9CMS4G2AyFUQ5uwpZEK1Lr1wTnnBWkCdQQAQ==" algorithmName="SHA-512" password="CC35"/>
  <autoFilter ref="C96:K34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119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1591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1818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ROUND(J91,2)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ROUND(SUM(BE91:BE142), 2)</f>
        <v>0</v>
      </c>
      <c r="G32" s="48"/>
      <c r="H32" s="48"/>
      <c r="I32" s="172">
        <v>0.20999999999999999</v>
      </c>
      <c r="J32" s="171">
        <f>ROUND(ROUND((SUM(BE91:BE142)),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ROUND(SUM(BF91:BF142), 2)</f>
        <v>0</v>
      </c>
      <c r="G33" s="48"/>
      <c r="H33" s="48"/>
      <c r="I33" s="172">
        <v>0.14999999999999999</v>
      </c>
      <c r="J33" s="171">
        <f>ROUND(ROUND((SUM(BF91:BF142)),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ROUND(SUM(BG91:BG142),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ROUND(SUM(BH91:BH142),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ROUND(SUM(BI91:BI142),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1591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D3 - Silnoproud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J91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169</v>
      </c>
      <c r="E61" s="194"/>
      <c r="F61" s="194"/>
      <c r="G61" s="194"/>
      <c r="H61" s="194"/>
      <c r="I61" s="195"/>
      <c r="J61" s="196">
        <f>J92</f>
        <v>0</v>
      </c>
      <c r="K61" s="197"/>
    </row>
    <row r="62" s="9" customFormat="1" ht="19.92" customHeight="1">
      <c r="B62" s="198"/>
      <c r="C62" s="199"/>
      <c r="D62" s="200" t="s">
        <v>868</v>
      </c>
      <c r="E62" s="201"/>
      <c r="F62" s="201"/>
      <c r="G62" s="201"/>
      <c r="H62" s="201"/>
      <c r="I62" s="202"/>
      <c r="J62" s="203">
        <f>J93</f>
        <v>0</v>
      </c>
      <c r="K62" s="204"/>
    </row>
    <row r="63" s="9" customFormat="1" ht="19.92" customHeight="1">
      <c r="B63" s="198"/>
      <c r="C63" s="199"/>
      <c r="D63" s="200" t="s">
        <v>869</v>
      </c>
      <c r="E63" s="201"/>
      <c r="F63" s="201"/>
      <c r="G63" s="201"/>
      <c r="H63" s="201"/>
      <c r="I63" s="202"/>
      <c r="J63" s="203">
        <f>J96</f>
        <v>0</v>
      </c>
      <c r="K63" s="204"/>
    </row>
    <row r="64" s="9" customFormat="1" ht="19.92" customHeight="1">
      <c r="B64" s="198"/>
      <c r="C64" s="199"/>
      <c r="D64" s="200" t="s">
        <v>870</v>
      </c>
      <c r="E64" s="201"/>
      <c r="F64" s="201"/>
      <c r="G64" s="201"/>
      <c r="H64" s="201"/>
      <c r="I64" s="202"/>
      <c r="J64" s="203">
        <f>J99</f>
        <v>0</v>
      </c>
      <c r="K64" s="204"/>
    </row>
    <row r="65" s="9" customFormat="1" ht="19.92" customHeight="1">
      <c r="B65" s="198"/>
      <c r="C65" s="199"/>
      <c r="D65" s="200" t="s">
        <v>871</v>
      </c>
      <c r="E65" s="201"/>
      <c r="F65" s="201"/>
      <c r="G65" s="201"/>
      <c r="H65" s="201"/>
      <c r="I65" s="202"/>
      <c r="J65" s="203">
        <f>J102</f>
        <v>0</v>
      </c>
      <c r="K65" s="204"/>
    </row>
    <row r="66" s="9" customFormat="1" ht="19.92" customHeight="1">
      <c r="B66" s="198"/>
      <c r="C66" s="199"/>
      <c r="D66" s="200" t="s">
        <v>872</v>
      </c>
      <c r="E66" s="201"/>
      <c r="F66" s="201"/>
      <c r="G66" s="201"/>
      <c r="H66" s="201"/>
      <c r="I66" s="202"/>
      <c r="J66" s="203">
        <f>J115</f>
        <v>0</v>
      </c>
      <c r="K66" s="204"/>
    </row>
    <row r="67" s="9" customFormat="1" ht="19.92" customHeight="1">
      <c r="B67" s="198"/>
      <c r="C67" s="199"/>
      <c r="D67" s="200" t="s">
        <v>873</v>
      </c>
      <c r="E67" s="201"/>
      <c r="F67" s="201"/>
      <c r="G67" s="201"/>
      <c r="H67" s="201"/>
      <c r="I67" s="202"/>
      <c r="J67" s="203">
        <f>J118</f>
        <v>0</v>
      </c>
      <c r="K67" s="204"/>
    </row>
    <row r="68" s="9" customFormat="1" ht="19.92" customHeight="1">
      <c r="B68" s="198"/>
      <c r="C68" s="199"/>
      <c r="D68" s="200" t="s">
        <v>874</v>
      </c>
      <c r="E68" s="201"/>
      <c r="F68" s="201"/>
      <c r="G68" s="201"/>
      <c r="H68" s="201"/>
      <c r="I68" s="202"/>
      <c r="J68" s="203">
        <f>J133</f>
        <v>0</v>
      </c>
      <c r="K68" s="204"/>
    </row>
    <row r="69" s="8" customFormat="1" ht="24.96" customHeight="1">
      <c r="B69" s="191"/>
      <c r="C69" s="192"/>
      <c r="D69" s="193" t="s">
        <v>875</v>
      </c>
      <c r="E69" s="194"/>
      <c r="F69" s="194"/>
      <c r="G69" s="194"/>
      <c r="H69" s="194"/>
      <c r="I69" s="195"/>
      <c r="J69" s="196">
        <f>J140</f>
        <v>0</v>
      </c>
      <c r="K69" s="197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58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80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83"/>
      <c r="J75" s="72"/>
      <c r="K75" s="72"/>
      <c r="L75" s="73"/>
    </row>
    <row r="76" s="1" customFormat="1" ht="36.96" customHeight="1">
      <c r="B76" s="47"/>
      <c r="C76" s="74" t="s">
        <v>181</v>
      </c>
      <c r="D76" s="75"/>
      <c r="E76" s="75"/>
      <c r="F76" s="75"/>
      <c r="G76" s="75"/>
      <c r="H76" s="75"/>
      <c r="I76" s="205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5"/>
      <c r="J77" s="75"/>
      <c r="K77" s="75"/>
      <c r="L77" s="73"/>
    </row>
    <row r="78" s="1" customFormat="1" ht="14.4" customHeight="1">
      <c r="B78" s="47"/>
      <c r="C78" s="77" t="s">
        <v>18</v>
      </c>
      <c r="D78" s="75"/>
      <c r="E78" s="75"/>
      <c r="F78" s="75"/>
      <c r="G78" s="75"/>
      <c r="H78" s="75"/>
      <c r="I78" s="205"/>
      <c r="J78" s="75"/>
      <c r="K78" s="75"/>
      <c r="L78" s="73"/>
    </row>
    <row r="79" s="1" customFormat="1" ht="14.5" customHeight="1">
      <c r="B79" s="47"/>
      <c r="C79" s="75"/>
      <c r="D79" s="75"/>
      <c r="E79" s="206" t="str">
        <f>E7</f>
        <v>Stavební úpravy a rekonstrukce výtahu</v>
      </c>
      <c r="F79" s="77"/>
      <c r="G79" s="77"/>
      <c r="H79" s="77"/>
      <c r="I79" s="205"/>
      <c r="J79" s="75"/>
      <c r="K79" s="75"/>
      <c r="L79" s="73"/>
    </row>
    <row r="80">
      <c r="B80" s="29"/>
      <c r="C80" s="77" t="s">
        <v>146</v>
      </c>
      <c r="D80" s="207"/>
      <c r="E80" s="207"/>
      <c r="F80" s="207"/>
      <c r="G80" s="207"/>
      <c r="H80" s="207"/>
      <c r="I80" s="149"/>
      <c r="J80" s="207"/>
      <c r="K80" s="207"/>
      <c r="L80" s="208"/>
    </row>
    <row r="81" s="1" customFormat="1" ht="14.5" customHeight="1">
      <c r="B81" s="47"/>
      <c r="C81" s="75"/>
      <c r="D81" s="75"/>
      <c r="E81" s="206" t="s">
        <v>1591</v>
      </c>
      <c r="F81" s="75"/>
      <c r="G81" s="75"/>
      <c r="H81" s="75"/>
      <c r="I81" s="205"/>
      <c r="J81" s="75"/>
      <c r="K81" s="75"/>
      <c r="L81" s="73"/>
    </row>
    <row r="82" s="1" customFormat="1" ht="14.4" customHeight="1">
      <c r="B82" s="47"/>
      <c r="C82" s="77" t="s">
        <v>152</v>
      </c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 ht="15" customHeight="1">
      <c r="B83" s="47"/>
      <c r="C83" s="75"/>
      <c r="D83" s="75"/>
      <c r="E83" s="83" t="str">
        <f>E11</f>
        <v>D3 - Silnoproud</v>
      </c>
      <c r="F83" s="75"/>
      <c r="G83" s="75"/>
      <c r="H83" s="75"/>
      <c r="I83" s="205"/>
      <c r="J83" s="75"/>
      <c r="K83" s="75"/>
      <c r="L83" s="73"/>
    </row>
    <row r="84" s="1" customFormat="1" ht="6.96" customHeight="1">
      <c r="B84" s="47"/>
      <c r="C84" s="75"/>
      <c r="D84" s="75"/>
      <c r="E84" s="75"/>
      <c r="F84" s="75"/>
      <c r="G84" s="75"/>
      <c r="H84" s="75"/>
      <c r="I84" s="205"/>
      <c r="J84" s="75"/>
      <c r="K84" s="75"/>
      <c r="L84" s="73"/>
    </row>
    <row r="85" s="1" customFormat="1" ht="18" customHeight="1">
      <c r="B85" s="47"/>
      <c r="C85" s="77" t="s">
        <v>23</v>
      </c>
      <c r="D85" s="75"/>
      <c r="E85" s="75"/>
      <c r="F85" s="209" t="str">
        <f>F14</f>
        <v>Hradec Králové, Vocelova 1338 - SOŠ a SOU</v>
      </c>
      <c r="G85" s="75"/>
      <c r="H85" s="75"/>
      <c r="I85" s="210" t="s">
        <v>25</v>
      </c>
      <c r="J85" s="86" t="str">
        <f>IF(J14="","",J14)</f>
        <v>14. 3. 2017</v>
      </c>
      <c r="K85" s="75"/>
      <c r="L85" s="73"/>
    </row>
    <row r="86" s="1" customFormat="1" ht="6.96" customHeight="1">
      <c r="B86" s="47"/>
      <c r="C86" s="75"/>
      <c r="D86" s="75"/>
      <c r="E86" s="75"/>
      <c r="F86" s="75"/>
      <c r="G86" s="75"/>
      <c r="H86" s="75"/>
      <c r="I86" s="205"/>
      <c r="J86" s="75"/>
      <c r="K86" s="75"/>
      <c r="L86" s="73"/>
    </row>
    <row r="87" s="1" customFormat="1">
      <c r="B87" s="47"/>
      <c r="C87" s="77" t="s">
        <v>27</v>
      </c>
      <c r="D87" s="75"/>
      <c r="E87" s="75"/>
      <c r="F87" s="209" t="str">
        <f>E17</f>
        <v xml:space="preserve"> </v>
      </c>
      <c r="G87" s="75"/>
      <c r="H87" s="75"/>
      <c r="I87" s="210" t="s">
        <v>33</v>
      </c>
      <c r="J87" s="209" t="str">
        <f>E23</f>
        <v xml:space="preserve"> </v>
      </c>
      <c r="K87" s="75"/>
      <c r="L87" s="73"/>
    </row>
    <row r="88" s="1" customFormat="1" ht="14.4" customHeight="1">
      <c r="B88" s="47"/>
      <c r="C88" s="77" t="s">
        <v>31</v>
      </c>
      <c r="D88" s="75"/>
      <c r="E88" s="75"/>
      <c r="F88" s="209" t="str">
        <f>IF(E20="","",E20)</f>
        <v/>
      </c>
      <c r="G88" s="75"/>
      <c r="H88" s="75"/>
      <c r="I88" s="205"/>
      <c r="J88" s="75"/>
      <c r="K88" s="75"/>
      <c r="L88" s="73"/>
    </row>
    <row r="89" s="1" customFormat="1" ht="10.32" customHeight="1">
      <c r="B89" s="47"/>
      <c r="C89" s="75"/>
      <c r="D89" s="75"/>
      <c r="E89" s="75"/>
      <c r="F89" s="75"/>
      <c r="G89" s="75"/>
      <c r="H89" s="75"/>
      <c r="I89" s="205"/>
      <c r="J89" s="75"/>
      <c r="K89" s="75"/>
      <c r="L89" s="73"/>
    </row>
    <row r="90" s="10" customFormat="1" ht="29.28" customHeight="1">
      <c r="B90" s="211"/>
      <c r="C90" s="212" t="s">
        <v>182</v>
      </c>
      <c r="D90" s="213" t="s">
        <v>55</v>
      </c>
      <c r="E90" s="213" t="s">
        <v>51</v>
      </c>
      <c r="F90" s="213" t="s">
        <v>183</v>
      </c>
      <c r="G90" s="213" t="s">
        <v>184</v>
      </c>
      <c r="H90" s="213" t="s">
        <v>185</v>
      </c>
      <c r="I90" s="214" t="s">
        <v>186</v>
      </c>
      <c r="J90" s="213" t="s">
        <v>160</v>
      </c>
      <c r="K90" s="215" t="s">
        <v>187</v>
      </c>
      <c r="L90" s="216"/>
      <c r="M90" s="103" t="s">
        <v>188</v>
      </c>
      <c r="N90" s="104" t="s">
        <v>40</v>
      </c>
      <c r="O90" s="104" t="s">
        <v>189</v>
      </c>
      <c r="P90" s="104" t="s">
        <v>190</v>
      </c>
      <c r="Q90" s="104" t="s">
        <v>191</v>
      </c>
      <c r="R90" s="104" t="s">
        <v>192</v>
      </c>
      <c r="S90" s="104" t="s">
        <v>193</v>
      </c>
      <c r="T90" s="105" t="s">
        <v>194</v>
      </c>
    </row>
    <row r="91" s="1" customFormat="1" ht="29.28" customHeight="1">
      <c r="B91" s="47"/>
      <c r="C91" s="109" t="s">
        <v>161</v>
      </c>
      <c r="D91" s="75"/>
      <c r="E91" s="75"/>
      <c r="F91" s="75"/>
      <c r="G91" s="75"/>
      <c r="H91" s="75"/>
      <c r="I91" s="205"/>
      <c r="J91" s="217">
        <f>BK91</f>
        <v>0</v>
      </c>
      <c r="K91" s="75"/>
      <c r="L91" s="73"/>
      <c r="M91" s="106"/>
      <c r="N91" s="107"/>
      <c r="O91" s="107"/>
      <c r="P91" s="218">
        <f>P92+P140</f>
        <v>0</v>
      </c>
      <c r="Q91" s="107"/>
      <c r="R91" s="218">
        <f>R92+R140</f>
        <v>0.15465199999999998</v>
      </c>
      <c r="S91" s="107"/>
      <c r="T91" s="219">
        <f>T92+T140</f>
        <v>0</v>
      </c>
      <c r="AT91" s="25" t="s">
        <v>69</v>
      </c>
      <c r="AU91" s="25" t="s">
        <v>162</v>
      </c>
      <c r="BK91" s="220">
        <f>BK92+BK140</f>
        <v>0</v>
      </c>
    </row>
    <row r="92" s="11" customFormat="1" ht="37.44" customHeight="1">
      <c r="B92" s="221"/>
      <c r="C92" s="222"/>
      <c r="D92" s="223" t="s">
        <v>69</v>
      </c>
      <c r="E92" s="224" t="s">
        <v>431</v>
      </c>
      <c r="F92" s="224" t="s">
        <v>432</v>
      </c>
      <c r="G92" s="222"/>
      <c r="H92" s="222"/>
      <c r="I92" s="225"/>
      <c r="J92" s="226">
        <f>BK92</f>
        <v>0</v>
      </c>
      <c r="K92" s="222"/>
      <c r="L92" s="227"/>
      <c r="M92" s="228"/>
      <c r="N92" s="229"/>
      <c r="O92" s="229"/>
      <c r="P92" s="230">
        <f>P93+P96+P99+P102+P115+P118+P133</f>
        <v>0</v>
      </c>
      <c r="Q92" s="229"/>
      <c r="R92" s="230">
        <f>R93+R96+R99+R102+R115+R118+R133</f>
        <v>0.15465199999999998</v>
      </c>
      <c r="S92" s="229"/>
      <c r="T92" s="231">
        <f>T93+T96+T99+T102+T115+T118+T133</f>
        <v>0</v>
      </c>
      <c r="AR92" s="232" t="s">
        <v>79</v>
      </c>
      <c r="AT92" s="233" t="s">
        <v>69</v>
      </c>
      <c r="AU92" s="233" t="s">
        <v>70</v>
      </c>
      <c r="AY92" s="232" t="s">
        <v>197</v>
      </c>
      <c r="BK92" s="234">
        <f>BK93+BK96+BK99+BK102+BK115+BK118+BK133</f>
        <v>0</v>
      </c>
    </row>
    <row r="93" s="11" customFormat="1" ht="19.92" customHeight="1">
      <c r="B93" s="221"/>
      <c r="C93" s="222"/>
      <c r="D93" s="223" t="s">
        <v>69</v>
      </c>
      <c r="E93" s="235" t="s">
        <v>876</v>
      </c>
      <c r="F93" s="235" t="s">
        <v>877</v>
      </c>
      <c r="G93" s="222"/>
      <c r="H93" s="222"/>
      <c r="I93" s="225"/>
      <c r="J93" s="236">
        <f>BK93</f>
        <v>0</v>
      </c>
      <c r="K93" s="222"/>
      <c r="L93" s="227"/>
      <c r="M93" s="228"/>
      <c r="N93" s="229"/>
      <c r="O93" s="229"/>
      <c r="P93" s="230">
        <f>SUM(P94:P95)</f>
        <v>0</v>
      </c>
      <c r="Q93" s="229"/>
      <c r="R93" s="230">
        <f>SUM(R94:R95)</f>
        <v>0</v>
      </c>
      <c r="S93" s="229"/>
      <c r="T93" s="231">
        <f>SUM(T94:T95)</f>
        <v>0</v>
      </c>
      <c r="AR93" s="232" t="s">
        <v>79</v>
      </c>
      <c r="AT93" s="233" t="s">
        <v>69</v>
      </c>
      <c r="AU93" s="233" t="s">
        <v>77</v>
      </c>
      <c r="AY93" s="232" t="s">
        <v>197</v>
      </c>
      <c r="BK93" s="234">
        <f>SUM(BK94:BK95)</f>
        <v>0</v>
      </c>
    </row>
    <row r="94" s="1" customFormat="1" ht="23" customHeight="1">
      <c r="B94" s="47"/>
      <c r="C94" s="237" t="s">
        <v>878</v>
      </c>
      <c r="D94" s="237" t="s">
        <v>200</v>
      </c>
      <c r="E94" s="238" t="s">
        <v>879</v>
      </c>
      <c r="F94" s="239" t="s">
        <v>880</v>
      </c>
      <c r="G94" s="240" t="s">
        <v>265</v>
      </c>
      <c r="H94" s="241">
        <v>1</v>
      </c>
      <c r="I94" s="242"/>
      <c r="J94" s="243">
        <f>ROUND(I94*H94,2)</f>
        <v>0</v>
      </c>
      <c r="K94" s="239" t="s">
        <v>881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</v>
      </c>
      <c r="R94" s="246">
        <f>Q94*H94</f>
        <v>0</v>
      </c>
      <c r="S94" s="246">
        <v>0</v>
      </c>
      <c r="T94" s="247">
        <f>S94*H94</f>
        <v>0</v>
      </c>
      <c r="AR94" s="25" t="s">
        <v>290</v>
      </c>
      <c r="AT94" s="25" t="s">
        <v>200</v>
      </c>
      <c r="AU94" s="25" t="s">
        <v>79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290</v>
      </c>
      <c r="BM94" s="25" t="s">
        <v>1819</v>
      </c>
    </row>
    <row r="95" s="1" customFormat="1">
      <c r="B95" s="47"/>
      <c r="C95" s="75"/>
      <c r="D95" s="249" t="s">
        <v>207</v>
      </c>
      <c r="E95" s="75"/>
      <c r="F95" s="250" t="s">
        <v>880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79</v>
      </c>
    </row>
    <row r="96" s="11" customFormat="1" ht="29.88" customHeight="1">
      <c r="B96" s="221"/>
      <c r="C96" s="222"/>
      <c r="D96" s="223" t="s">
        <v>69</v>
      </c>
      <c r="E96" s="235" t="s">
        <v>882</v>
      </c>
      <c r="F96" s="235" t="s">
        <v>883</v>
      </c>
      <c r="G96" s="222"/>
      <c r="H96" s="222"/>
      <c r="I96" s="225"/>
      <c r="J96" s="236">
        <f>BK96</f>
        <v>0</v>
      </c>
      <c r="K96" s="222"/>
      <c r="L96" s="227"/>
      <c r="M96" s="228"/>
      <c r="N96" s="229"/>
      <c r="O96" s="229"/>
      <c r="P96" s="230">
        <f>SUM(P97:P98)</f>
        <v>0</v>
      </c>
      <c r="Q96" s="229"/>
      <c r="R96" s="230">
        <f>SUM(R97:R98)</f>
        <v>0.00080000000000000004</v>
      </c>
      <c r="S96" s="229"/>
      <c r="T96" s="231">
        <f>SUM(T97:T98)</f>
        <v>0</v>
      </c>
      <c r="AR96" s="232" t="s">
        <v>79</v>
      </c>
      <c r="AT96" s="233" t="s">
        <v>69</v>
      </c>
      <c r="AU96" s="233" t="s">
        <v>77</v>
      </c>
      <c r="AY96" s="232" t="s">
        <v>197</v>
      </c>
      <c r="BK96" s="234">
        <f>SUM(BK97:BK98)</f>
        <v>0</v>
      </c>
    </row>
    <row r="97" s="1" customFormat="1" ht="14.5" customHeight="1">
      <c r="B97" s="47"/>
      <c r="C97" s="263" t="s">
        <v>889</v>
      </c>
      <c r="D97" s="263" t="s">
        <v>269</v>
      </c>
      <c r="E97" s="264" t="s">
        <v>901</v>
      </c>
      <c r="F97" s="265" t="s">
        <v>1820</v>
      </c>
      <c r="G97" s="266" t="s">
        <v>265</v>
      </c>
      <c r="H97" s="267">
        <v>2</v>
      </c>
      <c r="I97" s="268"/>
      <c r="J97" s="269">
        <f>ROUND(I97*H97,2)</f>
        <v>0</v>
      </c>
      <c r="K97" s="265" t="s">
        <v>881</v>
      </c>
      <c r="L97" s="270"/>
      <c r="M97" s="271" t="s">
        <v>21</v>
      </c>
      <c r="N97" s="272" t="s">
        <v>41</v>
      </c>
      <c r="O97" s="48"/>
      <c r="P97" s="246">
        <f>O97*H97</f>
        <v>0</v>
      </c>
      <c r="Q97" s="246">
        <v>0.00040000000000000002</v>
      </c>
      <c r="R97" s="246">
        <f>Q97*H97</f>
        <v>0.00080000000000000004</v>
      </c>
      <c r="S97" s="246">
        <v>0</v>
      </c>
      <c r="T97" s="247">
        <f>S97*H97</f>
        <v>0</v>
      </c>
      <c r="AR97" s="25" t="s">
        <v>373</v>
      </c>
      <c r="AT97" s="25" t="s">
        <v>269</v>
      </c>
      <c r="AU97" s="25" t="s">
        <v>79</v>
      </c>
      <c r="AY97" s="25" t="s">
        <v>197</v>
      </c>
      <c r="BE97" s="248">
        <f>IF(N97="základní",J97,0)</f>
        <v>0</v>
      </c>
      <c r="BF97" s="248">
        <f>IF(N97="snížená",J97,0)</f>
        <v>0</v>
      </c>
      <c r="BG97" s="248">
        <f>IF(N97="zákl. přenesená",J97,0)</f>
        <v>0</v>
      </c>
      <c r="BH97" s="248">
        <f>IF(N97="sníž. přenesená",J97,0)</f>
        <v>0</v>
      </c>
      <c r="BI97" s="248">
        <f>IF(N97="nulová",J97,0)</f>
        <v>0</v>
      </c>
      <c r="BJ97" s="25" t="s">
        <v>77</v>
      </c>
      <c r="BK97" s="248">
        <f>ROUND(I97*H97,2)</f>
        <v>0</v>
      </c>
      <c r="BL97" s="25" t="s">
        <v>290</v>
      </c>
      <c r="BM97" s="25" t="s">
        <v>1821</v>
      </c>
    </row>
    <row r="98" s="1" customFormat="1">
      <c r="B98" s="47"/>
      <c r="C98" s="75"/>
      <c r="D98" s="249" t="s">
        <v>207</v>
      </c>
      <c r="E98" s="75"/>
      <c r="F98" s="250" t="s">
        <v>1820</v>
      </c>
      <c r="G98" s="75"/>
      <c r="H98" s="75"/>
      <c r="I98" s="205"/>
      <c r="J98" s="75"/>
      <c r="K98" s="75"/>
      <c r="L98" s="73"/>
      <c r="M98" s="251"/>
      <c r="N98" s="48"/>
      <c r="O98" s="48"/>
      <c r="P98" s="48"/>
      <c r="Q98" s="48"/>
      <c r="R98" s="48"/>
      <c r="S98" s="48"/>
      <c r="T98" s="96"/>
      <c r="AT98" s="25" t="s">
        <v>207</v>
      </c>
      <c r="AU98" s="25" t="s">
        <v>79</v>
      </c>
    </row>
    <row r="99" s="11" customFormat="1" ht="29.88" customHeight="1">
      <c r="B99" s="221"/>
      <c r="C99" s="222"/>
      <c r="D99" s="223" t="s">
        <v>69</v>
      </c>
      <c r="E99" s="235" t="s">
        <v>903</v>
      </c>
      <c r="F99" s="235" t="s">
        <v>904</v>
      </c>
      <c r="G99" s="222"/>
      <c r="H99" s="222"/>
      <c r="I99" s="225"/>
      <c r="J99" s="236">
        <f>BK99</f>
        <v>0</v>
      </c>
      <c r="K99" s="222"/>
      <c r="L99" s="227"/>
      <c r="M99" s="228"/>
      <c r="N99" s="229"/>
      <c r="O99" s="229"/>
      <c r="P99" s="230">
        <f>SUM(P100:P101)</f>
        <v>0</v>
      </c>
      <c r="Q99" s="229"/>
      <c r="R99" s="230">
        <f>SUM(R100:R101)</f>
        <v>0</v>
      </c>
      <c r="S99" s="229"/>
      <c r="T99" s="231">
        <f>SUM(T100:T101)</f>
        <v>0</v>
      </c>
      <c r="AR99" s="232" t="s">
        <v>79</v>
      </c>
      <c r="AT99" s="233" t="s">
        <v>69</v>
      </c>
      <c r="AU99" s="233" t="s">
        <v>77</v>
      </c>
      <c r="AY99" s="232" t="s">
        <v>197</v>
      </c>
      <c r="BK99" s="234">
        <f>SUM(BK100:BK101)</f>
        <v>0</v>
      </c>
    </row>
    <row r="100" s="1" customFormat="1" ht="23" customHeight="1">
      <c r="B100" s="47"/>
      <c r="C100" s="237" t="s">
        <v>624</v>
      </c>
      <c r="D100" s="237" t="s">
        <v>200</v>
      </c>
      <c r="E100" s="238" t="s">
        <v>929</v>
      </c>
      <c r="F100" s="239" t="s">
        <v>930</v>
      </c>
      <c r="G100" s="240" t="s">
        <v>223</v>
      </c>
      <c r="H100" s="241">
        <v>40</v>
      </c>
      <c r="I100" s="242"/>
      <c r="J100" s="243">
        <f>ROUND(I100*H100,2)</f>
        <v>0</v>
      </c>
      <c r="K100" s="239" t="s">
        <v>881</v>
      </c>
      <c r="L100" s="73"/>
      <c r="M100" s="244" t="s">
        <v>21</v>
      </c>
      <c r="N100" s="245" t="s">
        <v>41</v>
      </c>
      <c r="O100" s="48"/>
      <c r="P100" s="246">
        <f>O100*H100</f>
        <v>0</v>
      </c>
      <c r="Q100" s="246">
        <v>0</v>
      </c>
      <c r="R100" s="246">
        <f>Q100*H100</f>
        <v>0</v>
      </c>
      <c r="S100" s="246">
        <v>0</v>
      </c>
      <c r="T100" s="247">
        <f>S100*H100</f>
        <v>0</v>
      </c>
      <c r="AR100" s="25" t="s">
        <v>290</v>
      </c>
      <c r="AT100" s="25" t="s">
        <v>200</v>
      </c>
      <c r="AU100" s="25" t="s">
        <v>79</v>
      </c>
      <c r="AY100" s="25" t="s">
        <v>197</v>
      </c>
      <c r="BE100" s="248">
        <f>IF(N100="základní",J100,0)</f>
        <v>0</v>
      </c>
      <c r="BF100" s="248">
        <f>IF(N100="snížená",J100,0)</f>
        <v>0</v>
      </c>
      <c r="BG100" s="248">
        <f>IF(N100="zákl. přenesená",J100,0)</f>
        <v>0</v>
      </c>
      <c r="BH100" s="248">
        <f>IF(N100="sníž. přenesená",J100,0)</f>
        <v>0</v>
      </c>
      <c r="BI100" s="248">
        <f>IF(N100="nulová",J100,0)</f>
        <v>0</v>
      </c>
      <c r="BJ100" s="25" t="s">
        <v>77</v>
      </c>
      <c r="BK100" s="248">
        <f>ROUND(I100*H100,2)</f>
        <v>0</v>
      </c>
      <c r="BL100" s="25" t="s">
        <v>290</v>
      </c>
      <c r="BM100" s="25" t="s">
        <v>1822</v>
      </c>
    </row>
    <row r="101" s="1" customFormat="1">
      <c r="B101" s="47"/>
      <c r="C101" s="75"/>
      <c r="D101" s="249" t="s">
        <v>207</v>
      </c>
      <c r="E101" s="75"/>
      <c r="F101" s="250" t="s">
        <v>930</v>
      </c>
      <c r="G101" s="75"/>
      <c r="H101" s="75"/>
      <c r="I101" s="205"/>
      <c r="J101" s="75"/>
      <c r="K101" s="75"/>
      <c r="L101" s="73"/>
      <c r="M101" s="251"/>
      <c r="N101" s="48"/>
      <c r="O101" s="48"/>
      <c r="P101" s="48"/>
      <c r="Q101" s="48"/>
      <c r="R101" s="48"/>
      <c r="S101" s="48"/>
      <c r="T101" s="96"/>
      <c r="AT101" s="25" t="s">
        <v>207</v>
      </c>
      <c r="AU101" s="25" t="s">
        <v>79</v>
      </c>
    </row>
    <row r="102" s="11" customFormat="1" ht="29.88" customHeight="1">
      <c r="B102" s="221"/>
      <c r="C102" s="222"/>
      <c r="D102" s="223" t="s">
        <v>69</v>
      </c>
      <c r="E102" s="235" t="s">
        <v>941</v>
      </c>
      <c r="F102" s="235" t="s">
        <v>942</v>
      </c>
      <c r="G102" s="222"/>
      <c r="H102" s="222"/>
      <c r="I102" s="225"/>
      <c r="J102" s="236">
        <f>BK102</f>
        <v>0</v>
      </c>
      <c r="K102" s="222"/>
      <c r="L102" s="227"/>
      <c r="M102" s="228"/>
      <c r="N102" s="229"/>
      <c r="O102" s="229"/>
      <c r="P102" s="230">
        <f>SUM(P103:P114)</f>
        <v>0</v>
      </c>
      <c r="Q102" s="229"/>
      <c r="R102" s="230">
        <f>SUM(R103:R114)</f>
        <v>0.153</v>
      </c>
      <c r="S102" s="229"/>
      <c r="T102" s="231">
        <f>SUM(T103:T114)</f>
        <v>0</v>
      </c>
      <c r="AR102" s="232" t="s">
        <v>79</v>
      </c>
      <c r="AT102" s="233" t="s">
        <v>69</v>
      </c>
      <c r="AU102" s="233" t="s">
        <v>77</v>
      </c>
      <c r="AY102" s="232" t="s">
        <v>197</v>
      </c>
      <c r="BK102" s="234">
        <f>SUM(BK103:BK114)</f>
        <v>0</v>
      </c>
    </row>
    <row r="103" s="1" customFormat="1" ht="23" customHeight="1">
      <c r="B103" s="47"/>
      <c r="C103" s="237" t="s">
        <v>533</v>
      </c>
      <c r="D103" s="237" t="s">
        <v>200</v>
      </c>
      <c r="E103" s="238" t="s">
        <v>943</v>
      </c>
      <c r="F103" s="239" t="s">
        <v>944</v>
      </c>
      <c r="G103" s="240" t="s">
        <v>223</v>
      </c>
      <c r="H103" s="241">
        <v>20</v>
      </c>
      <c r="I103" s="242"/>
      <c r="J103" s="243">
        <f>ROUND(I103*H103,2)</f>
        <v>0</v>
      </c>
      <c r="K103" s="239" t="s">
        <v>886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290</v>
      </c>
      <c r="AT103" s="25" t="s">
        <v>200</v>
      </c>
      <c r="AU103" s="25" t="s">
        <v>79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290</v>
      </c>
      <c r="BM103" s="25" t="s">
        <v>1823</v>
      </c>
    </row>
    <row r="104" s="1" customFormat="1">
      <c r="B104" s="47"/>
      <c r="C104" s="75"/>
      <c r="D104" s="249" t="s">
        <v>207</v>
      </c>
      <c r="E104" s="75"/>
      <c r="F104" s="250" t="s">
        <v>944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79</v>
      </c>
    </row>
    <row r="105" s="1" customFormat="1" ht="23" customHeight="1">
      <c r="B105" s="47"/>
      <c r="C105" s="237" t="s">
        <v>538</v>
      </c>
      <c r="D105" s="237" t="s">
        <v>200</v>
      </c>
      <c r="E105" s="238" t="s">
        <v>945</v>
      </c>
      <c r="F105" s="239" t="s">
        <v>946</v>
      </c>
      <c r="G105" s="240" t="s">
        <v>223</v>
      </c>
      <c r="H105" s="241">
        <v>50</v>
      </c>
      <c r="I105" s="242"/>
      <c r="J105" s="243">
        <f>ROUND(I105*H105,2)</f>
        <v>0</v>
      </c>
      <c r="K105" s="239" t="s">
        <v>886</v>
      </c>
      <c r="L105" s="73"/>
      <c r="M105" s="244" t="s">
        <v>21</v>
      </c>
      <c r="N105" s="245" t="s">
        <v>41</v>
      </c>
      <c r="O105" s="48"/>
      <c r="P105" s="246">
        <f>O105*H105</f>
        <v>0</v>
      </c>
      <c r="Q105" s="246">
        <v>0</v>
      </c>
      <c r="R105" s="246">
        <f>Q105*H105</f>
        <v>0</v>
      </c>
      <c r="S105" s="246">
        <v>0</v>
      </c>
      <c r="T105" s="247">
        <f>S105*H105</f>
        <v>0</v>
      </c>
      <c r="AR105" s="25" t="s">
        <v>290</v>
      </c>
      <c r="AT105" s="25" t="s">
        <v>200</v>
      </c>
      <c r="AU105" s="25" t="s">
        <v>79</v>
      </c>
      <c r="AY105" s="25" t="s">
        <v>197</v>
      </c>
      <c r="BE105" s="248">
        <f>IF(N105="základní",J105,0)</f>
        <v>0</v>
      </c>
      <c r="BF105" s="248">
        <f>IF(N105="snížená",J105,0)</f>
        <v>0</v>
      </c>
      <c r="BG105" s="248">
        <f>IF(N105="zákl. přenesená",J105,0)</f>
        <v>0</v>
      </c>
      <c r="BH105" s="248">
        <f>IF(N105="sníž. přenesená",J105,0)</f>
        <v>0</v>
      </c>
      <c r="BI105" s="248">
        <f>IF(N105="nulová",J105,0)</f>
        <v>0</v>
      </c>
      <c r="BJ105" s="25" t="s">
        <v>77</v>
      </c>
      <c r="BK105" s="248">
        <f>ROUND(I105*H105,2)</f>
        <v>0</v>
      </c>
      <c r="BL105" s="25" t="s">
        <v>290</v>
      </c>
      <c r="BM105" s="25" t="s">
        <v>1824</v>
      </c>
    </row>
    <row r="106" s="1" customFormat="1">
      <c r="B106" s="47"/>
      <c r="C106" s="75"/>
      <c r="D106" s="249" t="s">
        <v>207</v>
      </c>
      <c r="E106" s="75"/>
      <c r="F106" s="250" t="s">
        <v>946</v>
      </c>
      <c r="G106" s="75"/>
      <c r="H106" s="75"/>
      <c r="I106" s="205"/>
      <c r="J106" s="75"/>
      <c r="K106" s="75"/>
      <c r="L106" s="73"/>
      <c r="M106" s="251"/>
      <c r="N106" s="48"/>
      <c r="O106" s="48"/>
      <c r="P106" s="48"/>
      <c r="Q106" s="48"/>
      <c r="R106" s="48"/>
      <c r="S106" s="48"/>
      <c r="T106" s="96"/>
      <c r="AT106" s="25" t="s">
        <v>207</v>
      </c>
      <c r="AU106" s="25" t="s">
        <v>79</v>
      </c>
    </row>
    <row r="107" s="1" customFormat="1" ht="23" customHeight="1">
      <c r="B107" s="47"/>
      <c r="C107" s="237" t="s">
        <v>542</v>
      </c>
      <c r="D107" s="237" t="s">
        <v>200</v>
      </c>
      <c r="E107" s="238" t="s">
        <v>947</v>
      </c>
      <c r="F107" s="239" t="s">
        <v>948</v>
      </c>
      <c r="G107" s="240" t="s">
        <v>223</v>
      </c>
      <c r="H107" s="241">
        <v>100</v>
      </c>
      <c r="I107" s="242"/>
      <c r="J107" s="243">
        <f>ROUND(I107*H107,2)</f>
        <v>0</v>
      </c>
      <c r="K107" s="239" t="s">
        <v>886</v>
      </c>
      <c r="L107" s="73"/>
      <c r="M107" s="244" t="s">
        <v>21</v>
      </c>
      <c r="N107" s="245" t="s">
        <v>41</v>
      </c>
      <c r="O107" s="48"/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25" t="s">
        <v>290</v>
      </c>
      <c r="AT107" s="25" t="s">
        <v>200</v>
      </c>
      <c r="AU107" s="25" t="s">
        <v>79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290</v>
      </c>
      <c r="BM107" s="25" t="s">
        <v>1825</v>
      </c>
    </row>
    <row r="108" s="1" customFormat="1">
      <c r="B108" s="47"/>
      <c r="C108" s="75"/>
      <c r="D108" s="249" t="s">
        <v>207</v>
      </c>
      <c r="E108" s="75"/>
      <c r="F108" s="250" t="s">
        <v>948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207</v>
      </c>
      <c r="AU108" s="25" t="s">
        <v>79</v>
      </c>
    </row>
    <row r="109" s="1" customFormat="1" ht="14.5" customHeight="1">
      <c r="B109" s="47"/>
      <c r="C109" s="263" t="s">
        <v>547</v>
      </c>
      <c r="D109" s="263" t="s">
        <v>269</v>
      </c>
      <c r="E109" s="264" t="s">
        <v>952</v>
      </c>
      <c r="F109" s="265" t="s">
        <v>953</v>
      </c>
      <c r="G109" s="266" t="s">
        <v>223</v>
      </c>
      <c r="H109" s="267">
        <v>20</v>
      </c>
      <c r="I109" s="268"/>
      <c r="J109" s="269">
        <f>ROUND(I109*H109,2)</f>
        <v>0</v>
      </c>
      <c r="K109" s="265" t="s">
        <v>21</v>
      </c>
      <c r="L109" s="270"/>
      <c r="M109" s="271" t="s">
        <v>21</v>
      </c>
      <c r="N109" s="272" t="s">
        <v>41</v>
      </c>
      <c r="O109" s="48"/>
      <c r="P109" s="246">
        <f>O109*H109</f>
        <v>0</v>
      </c>
      <c r="Q109" s="246">
        <v>0.00089999999999999998</v>
      </c>
      <c r="R109" s="246">
        <f>Q109*H109</f>
        <v>0.017999999999999999</v>
      </c>
      <c r="S109" s="246">
        <v>0</v>
      </c>
      <c r="T109" s="247">
        <f>S109*H109</f>
        <v>0</v>
      </c>
      <c r="AR109" s="25" t="s">
        <v>911</v>
      </c>
      <c r="AT109" s="25" t="s">
        <v>269</v>
      </c>
      <c r="AU109" s="25" t="s">
        <v>79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911</v>
      </c>
      <c r="BM109" s="25" t="s">
        <v>1826</v>
      </c>
    </row>
    <row r="110" s="1" customFormat="1">
      <c r="B110" s="47"/>
      <c r="C110" s="75"/>
      <c r="D110" s="249" t="s">
        <v>207</v>
      </c>
      <c r="E110" s="75"/>
      <c r="F110" s="250" t="s">
        <v>953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79</v>
      </c>
    </row>
    <row r="111" s="1" customFormat="1" ht="14.5" customHeight="1">
      <c r="B111" s="47"/>
      <c r="C111" s="263" t="s">
        <v>554</v>
      </c>
      <c r="D111" s="263" t="s">
        <v>269</v>
      </c>
      <c r="E111" s="264" t="s">
        <v>954</v>
      </c>
      <c r="F111" s="265" t="s">
        <v>955</v>
      </c>
      <c r="G111" s="266" t="s">
        <v>223</v>
      </c>
      <c r="H111" s="267">
        <v>50</v>
      </c>
      <c r="I111" s="268"/>
      <c r="J111" s="269">
        <f>ROUND(I111*H111,2)</f>
        <v>0</v>
      </c>
      <c r="K111" s="265" t="s">
        <v>21</v>
      </c>
      <c r="L111" s="270"/>
      <c r="M111" s="271" t="s">
        <v>21</v>
      </c>
      <c r="N111" s="272" t="s">
        <v>41</v>
      </c>
      <c r="O111" s="48"/>
      <c r="P111" s="246">
        <f>O111*H111</f>
        <v>0</v>
      </c>
      <c r="Q111" s="246">
        <v>0.00089999999999999998</v>
      </c>
      <c r="R111" s="246">
        <f>Q111*H111</f>
        <v>0.044999999999999998</v>
      </c>
      <c r="S111" s="246">
        <v>0</v>
      </c>
      <c r="T111" s="247">
        <f>S111*H111</f>
        <v>0</v>
      </c>
      <c r="AR111" s="25" t="s">
        <v>911</v>
      </c>
      <c r="AT111" s="25" t="s">
        <v>269</v>
      </c>
      <c r="AU111" s="25" t="s">
        <v>79</v>
      </c>
      <c r="AY111" s="25" t="s">
        <v>197</v>
      </c>
      <c r="BE111" s="248">
        <f>IF(N111="základní",J111,0)</f>
        <v>0</v>
      </c>
      <c r="BF111" s="248">
        <f>IF(N111="snížená",J111,0)</f>
        <v>0</v>
      </c>
      <c r="BG111" s="248">
        <f>IF(N111="zákl. přenesená",J111,0)</f>
        <v>0</v>
      </c>
      <c r="BH111" s="248">
        <f>IF(N111="sníž. přenesená",J111,0)</f>
        <v>0</v>
      </c>
      <c r="BI111" s="248">
        <f>IF(N111="nulová",J111,0)</f>
        <v>0</v>
      </c>
      <c r="BJ111" s="25" t="s">
        <v>77</v>
      </c>
      <c r="BK111" s="248">
        <f>ROUND(I111*H111,2)</f>
        <v>0</v>
      </c>
      <c r="BL111" s="25" t="s">
        <v>911</v>
      </c>
      <c r="BM111" s="25" t="s">
        <v>1827</v>
      </c>
    </row>
    <row r="112" s="1" customFormat="1">
      <c r="B112" s="47"/>
      <c r="C112" s="75"/>
      <c r="D112" s="249" t="s">
        <v>207</v>
      </c>
      <c r="E112" s="75"/>
      <c r="F112" s="250" t="s">
        <v>955</v>
      </c>
      <c r="G112" s="75"/>
      <c r="H112" s="75"/>
      <c r="I112" s="205"/>
      <c r="J112" s="75"/>
      <c r="K112" s="75"/>
      <c r="L112" s="73"/>
      <c r="M112" s="251"/>
      <c r="N112" s="48"/>
      <c r="O112" s="48"/>
      <c r="P112" s="48"/>
      <c r="Q112" s="48"/>
      <c r="R112" s="48"/>
      <c r="S112" s="48"/>
      <c r="T112" s="96"/>
      <c r="AT112" s="25" t="s">
        <v>207</v>
      </c>
      <c r="AU112" s="25" t="s">
        <v>79</v>
      </c>
    </row>
    <row r="113" s="1" customFormat="1" ht="14.5" customHeight="1">
      <c r="B113" s="47"/>
      <c r="C113" s="263" t="s">
        <v>561</v>
      </c>
      <c r="D113" s="263" t="s">
        <v>269</v>
      </c>
      <c r="E113" s="264" t="s">
        <v>956</v>
      </c>
      <c r="F113" s="265" t="s">
        <v>957</v>
      </c>
      <c r="G113" s="266" t="s">
        <v>223</v>
      </c>
      <c r="H113" s="267">
        <v>100</v>
      </c>
      <c r="I113" s="268"/>
      <c r="J113" s="269">
        <f>ROUND(I113*H113,2)</f>
        <v>0</v>
      </c>
      <c r="K113" s="265" t="s">
        <v>21</v>
      </c>
      <c r="L113" s="270"/>
      <c r="M113" s="271" t="s">
        <v>21</v>
      </c>
      <c r="N113" s="272" t="s">
        <v>41</v>
      </c>
      <c r="O113" s="48"/>
      <c r="P113" s="246">
        <f>O113*H113</f>
        <v>0</v>
      </c>
      <c r="Q113" s="246">
        <v>0.00089999999999999998</v>
      </c>
      <c r="R113" s="246">
        <f>Q113*H113</f>
        <v>0.089999999999999997</v>
      </c>
      <c r="S113" s="246">
        <v>0</v>
      </c>
      <c r="T113" s="247">
        <f>S113*H113</f>
        <v>0</v>
      </c>
      <c r="AR113" s="25" t="s">
        <v>911</v>
      </c>
      <c r="AT113" s="25" t="s">
        <v>269</v>
      </c>
      <c r="AU113" s="25" t="s">
        <v>79</v>
      </c>
      <c r="AY113" s="25" t="s">
        <v>197</v>
      </c>
      <c r="BE113" s="248">
        <f>IF(N113="základní",J113,0)</f>
        <v>0</v>
      </c>
      <c r="BF113" s="248">
        <f>IF(N113="snížená",J113,0)</f>
        <v>0</v>
      </c>
      <c r="BG113" s="248">
        <f>IF(N113="zákl. přenesená",J113,0)</f>
        <v>0</v>
      </c>
      <c r="BH113" s="248">
        <f>IF(N113="sníž. přenesená",J113,0)</f>
        <v>0</v>
      </c>
      <c r="BI113" s="248">
        <f>IF(N113="nulová",J113,0)</f>
        <v>0</v>
      </c>
      <c r="BJ113" s="25" t="s">
        <v>77</v>
      </c>
      <c r="BK113" s="248">
        <f>ROUND(I113*H113,2)</f>
        <v>0</v>
      </c>
      <c r="BL113" s="25" t="s">
        <v>911</v>
      </c>
      <c r="BM113" s="25" t="s">
        <v>1828</v>
      </c>
    </row>
    <row r="114" s="1" customFormat="1">
      <c r="B114" s="47"/>
      <c r="C114" s="75"/>
      <c r="D114" s="249" t="s">
        <v>207</v>
      </c>
      <c r="E114" s="75"/>
      <c r="F114" s="250" t="s">
        <v>957</v>
      </c>
      <c r="G114" s="75"/>
      <c r="H114" s="75"/>
      <c r="I114" s="205"/>
      <c r="J114" s="75"/>
      <c r="K114" s="75"/>
      <c r="L114" s="73"/>
      <c r="M114" s="251"/>
      <c r="N114" s="48"/>
      <c r="O114" s="48"/>
      <c r="P114" s="48"/>
      <c r="Q114" s="48"/>
      <c r="R114" s="48"/>
      <c r="S114" s="48"/>
      <c r="T114" s="96"/>
      <c r="AT114" s="25" t="s">
        <v>207</v>
      </c>
      <c r="AU114" s="25" t="s">
        <v>79</v>
      </c>
    </row>
    <row r="115" s="11" customFormat="1" ht="29.88" customHeight="1">
      <c r="B115" s="221"/>
      <c r="C115" s="222"/>
      <c r="D115" s="223" t="s">
        <v>69</v>
      </c>
      <c r="E115" s="235" t="s">
        <v>967</v>
      </c>
      <c r="F115" s="235" t="s">
        <v>968</v>
      </c>
      <c r="G115" s="222"/>
      <c r="H115" s="222"/>
      <c r="I115" s="225"/>
      <c r="J115" s="236">
        <f>BK115</f>
        <v>0</v>
      </c>
      <c r="K115" s="222"/>
      <c r="L115" s="227"/>
      <c r="M115" s="228"/>
      <c r="N115" s="229"/>
      <c r="O115" s="229"/>
      <c r="P115" s="230">
        <f>SUM(P116:P117)</f>
        <v>0</v>
      </c>
      <c r="Q115" s="229"/>
      <c r="R115" s="230">
        <f>SUM(R116:R117)</f>
        <v>0</v>
      </c>
      <c r="S115" s="229"/>
      <c r="T115" s="231">
        <f>SUM(T116:T117)</f>
        <v>0</v>
      </c>
      <c r="AR115" s="232" t="s">
        <v>79</v>
      </c>
      <c r="AT115" s="233" t="s">
        <v>69</v>
      </c>
      <c r="AU115" s="233" t="s">
        <v>77</v>
      </c>
      <c r="AY115" s="232" t="s">
        <v>197</v>
      </c>
      <c r="BK115" s="234">
        <f>SUM(BK116:BK117)</f>
        <v>0</v>
      </c>
    </row>
    <row r="116" s="1" customFormat="1" ht="23" customHeight="1">
      <c r="B116" s="47"/>
      <c r="C116" s="237" t="s">
        <v>9</v>
      </c>
      <c r="D116" s="237" t="s">
        <v>200</v>
      </c>
      <c r="E116" s="238" t="s">
        <v>969</v>
      </c>
      <c r="F116" s="239" t="s">
        <v>970</v>
      </c>
      <c r="G116" s="240" t="s">
        <v>265</v>
      </c>
      <c r="H116" s="241">
        <v>3</v>
      </c>
      <c r="I116" s="242"/>
      <c r="J116" s="243">
        <f>ROUND(I116*H116,2)</f>
        <v>0</v>
      </c>
      <c r="K116" s="239" t="s">
        <v>886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</v>
      </c>
      <c r="R116" s="246">
        <f>Q116*H116</f>
        <v>0</v>
      </c>
      <c r="S116" s="246">
        <v>0</v>
      </c>
      <c r="T116" s="247">
        <f>S116*H116</f>
        <v>0</v>
      </c>
      <c r="AR116" s="25" t="s">
        <v>290</v>
      </c>
      <c r="AT116" s="25" t="s">
        <v>200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290</v>
      </c>
      <c r="BM116" s="25" t="s">
        <v>1829</v>
      </c>
    </row>
    <row r="117" s="1" customFormat="1">
      <c r="B117" s="47"/>
      <c r="C117" s="75"/>
      <c r="D117" s="249" t="s">
        <v>207</v>
      </c>
      <c r="E117" s="75"/>
      <c r="F117" s="250" t="s">
        <v>970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1" customFormat="1" ht="29.88" customHeight="1">
      <c r="B118" s="221"/>
      <c r="C118" s="222"/>
      <c r="D118" s="223" t="s">
        <v>69</v>
      </c>
      <c r="E118" s="235" t="s">
        <v>975</v>
      </c>
      <c r="F118" s="235" t="s">
        <v>976</v>
      </c>
      <c r="G118" s="222"/>
      <c r="H118" s="222"/>
      <c r="I118" s="225"/>
      <c r="J118" s="236">
        <f>BK118</f>
        <v>0</v>
      </c>
      <c r="K118" s="222"/>
      <c r="L118" s="227"/>
      <c r="M118" s="228"/>
      <c r="N118" s="229"/>
      <c r="O118" s="229"/>
      <c r="P118" s="230">
        <f>SUM(P119:P132)</f>
        <v>0</v>
      </c>
      <c r="Q118" s="229"/>
      <c r="R118" s="230">
        <f>SUM(R119:R132)</f>
        <v>0.000852</v>
      </c>
      <c r="S118" s="229"/>
      <c r="T118" s="231">
        <f>SUM(T119:T132)</f>
        <v>0</v>
      </c>
      <c r="AR118" s="232" t="s">
        <v>79</v>
      </c>
      <c r="AT118" s="233" t="s">
        <v>69</v>
      </c>
      <c r="AU118" s="233" t="s">
        <v>77</v>
      </c>
      <c r="AY118" s="232" t="s">
        <v>197</v>
      </c>
      <c r="BK118" s="234">
        <f>SUM(BK119:BK132)</f>
        <v>0</v>
      </c>
    </row>
    <row r="119" s="1" customFormat="1" ht="23" customHeight="1">
      <c r="B119" s="47"/>
      <c r="C119" s="237" t="s">
        <v>331</v>
      </c>
      <c r="D119" s="237" t="s">
        <v>200</v>
      </c>
      <c r="E119" s="238" t="s">
        <v>986</v>
      </c>
      <c r="F119" s="239" t="s">
        <v>987</v>
      </c>
      <c r="G119" s="240" t="s">
        <v>265</v>
      </c>
      <c r="H119" s="241">
        <v>4</v>
      </c>
      <c r="I119" s="242"/>
      <c r="J119" s="243">
        <f>ROUND(I119*H119,2)</f>
        <v>0</v>
      </c>
      <c r="K119" s="239" t="s">
        <v>881</v>
      </c>
      <c r="L119" s="73"/>
      <c r="M119" s="244" t="s">
        <v>21</v>
      </c>
      <c r="N119" s="245" t="s">
        <v>41</v>
      </c>
      <c r="O119" s="48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AR119" s="25" t="s">
        <v>290</v>
      </c>
      <c r="AT119" s="25" t="s">
        <v>200</v>
      </c>
      <c r="AU119" s="25" t="s">
        <v>79</v>
      </c>
      <c r="AY119" s="25" t="s">
        <v>197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25" t="s">
        <v>77</v>
      </c>
      <c r="BK119" s="248">
        <f>ROUND(I119*H119,2)</f>
        <v>0</v>
      </c>
      <c r="BL119" s="25" t="s">
        <v>290</v>
      </c>
      <c r="BM119" s="25" t="s">
        <v>1830</v>
      </c>
    </row>
    <row r="120" s="1" customFormat="1">
      <c r="B120" s="47"/>
      <c r="C120" s="75"/>
      <c r="D120" s="249" t="s">
        <v>207</v>
      </c>
      <c r="E120" s="75"/>
      <c r="F120" s="250" t="s">
        <v>987</v>
      </c>
      <c r="G120" s="75"/>
      <c r="H120" s="75"/>
      <c r="I120" s="205"/>
      <c r="J120" s="75"/>
      <c r="K120" s="75"/>
      <c r="L120" s="73"/>
      <c r="M120" s="251"/>
      <c r="N120" s="48"/>
      <c r="O120" s="48"/>
      <c r="P120" s="48"/>
      <c r="Q120" s="48"/>
      <c r="R120" s="48"/>
      <c r="S120" s="48"/>
      <c r="T120" s="96"/>
      <c r="AT120" s="25" t="s">
        <v>207</v>
      </c>
      <c r="AU120" s="25" t="s">
        <v>79</v>
      </c>
    </row>
    <row r="121" s="1" customFormat="1" ht="23" customHeight="1">
      <c r="B121" s="47"/>
      <c r="C121" s="237" t="s">
        <v>143</v>
      </c>
      <c r="D121" s="237" t="s">
        <v>200</v>
      </c>
      <c r="E121" s="238" t="s">
        <v>988</v>
      </c>
      <c r="F121" s="239" t="s">
        <v>989</v>
      </c>
      <c r="G121" s="240" t="s">
        <v>265</v>
      </c>
      <c r="H121" s="241">
        <v>2</v>
      </c>
      <c r="I121" s="242"/>
      <c r="J121" s="243">
        <f>ROUND(I121*H121,2)</f>
        <v>0</v>
      </c>
      <c r="K121" s="239" t="s">
        <v>886</v>
      </c>
      <c r="L121" s="73"/>
      <c r="M121" s="244" t="s">
        <v>21</v>
      </c>
      <c r="N121" s="245" t="s">
        <v>41</v>
      </c>
      <c r="O121" s="48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AR121" s="25" t="s">
        <v>290</v>
      </c>
      <c r="AT121" s="25" t="s">
        <v>200</v>
      </c>
      <c r="AU121" s="25" t="s">
        <v>79</v>
      </c>
      <c r="AY121" s="25" t="s">
        <v>197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25" t="s">
        <v>77</v>
      </c>
      <c r="BK121" s="248">
        <f>ROUND(I121*H121,2)</f>
        <v>0</v>
      </c>
      <c r="BL121" s="25" t="s">
        <v>290</v>
      </c>
      <c r="BM121" s="25" t="s">
        <v>1831</v>
      </c>
    </row>
    <row r="122" s="1" customFormat="1">
      <c r="B122" s="47"/>
      <c r="C122" s="75"/>
      <c r="D122" s="249" t="s">
        <v>207</v>
      </c>
      <c r="E122" s="75"/>
      <c r="F122" s="250" t="s">
        <v>989</v>
      </c>
      <c r="G122" s="75"/>
      <c r="H122" s="75"/>
      <c r="I122" s="205"/>
      <c r="J122" s="75"/>
      <c r="K122" s="75"/>
      <c r="L122" s="73"/>
      <c r="M122" s="251"/>
      <c r="N122" s="48"/>
      <c r="O122" s="48"/>
      <c r="P122" s="48"/>
      <c r="Q122" s="48"/>
      <c r="R122" s="48"/>
      <c r="S122" s="48"/>
      <c r="T122" s="96"/>
      <c r="AT122" s="25" t="s">
        <v>207</v>
      </c>
      <c r="AU122" s="25" t="s">
        <v>79</v>
      </c>
    </row>
    <row r="123" s="1" customFormat="1" ht="23" customHeight="1">
      <c r="B123" s="47"/>
      <c r="C123" s="237" t="s">
        <v>227</v>
      </c>
      <c r="D123" s="237" t="s">
        <v>200</v>
      </c>
      <c r="E123" s="238" t="s">
        <v>1832</v>
      </c>
      <c r="F123" s="239" t="s">
        <v>1833</v>
      </c>
      <c r="G123" s="240" t="s">
        <v>265</v>
      </c>
      <c r="H123" s="241">
        <v>10</v>
      </c>
      <c r="I123" s="242"/>
      <c r="J123" s="243">
        <f>ROUND(I123*H123,2)</f>
        <v>0</v>
      </c>
      <c r="K123" s="239" t="s">
        <v>886</v>
      </c>
      <c r="L123" s="73"/>
      <c r="M123" s="244" t="s">
        <v>21</v>
      </c>
      <c r="N123" s="245" t="s">
        <v>41</v>
      </c>
      <c r="O123" s="48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AR123" s="25" t="s">
        <v>290</v>
      </c>
      <c r="AT123" s="25" t="s">
        <v>200</v>
      </c>
      <c r="AU123" s="25" t="s">
        <v>79</v>
      </c>
      <c r="AY123" s="25" t="s">
        <v>197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25" t="s">
        <v>77</v>
      </c>
      <c r="BK123" s="248">
        <f>ROUND(I123*H123,2)</f>
        <v>0</v>
      </c>
      <c r="BL123" s="25" t="s">
        <v>290</v>
      </c>
      <c r="BM123" s="25" t="s">
        <v>1834</v>
      </c>
    </row>
    <row r="124" s="1" customFormat="1">
      <c r="B124" s="47"/>
      <c r="C124" s="75"/>
      <c r="D124" s="249" t="s">
        <v>207</v>
      </c>
      <c r="E124" s="75"/>
      <c r="F124" s="250" t="s">
        <v>1833</v>
      </c>
      <c r="G124" s="75"/>
      <c r="H124" s="75"/>
      <c r="I124" s="205"/>
      <c r="J124" s="75"/>
      <c r="K124" s="75"/>
      <c r="L124" s="73"/>
      <c r="M124" s="251"/>
      <c r="N124" s="48"/>
      <c r="O124" s="48"/>
      <c r="P124" s="48"/>
      <c r="Q124" s="48"/>
      <c r="R124" s="48"/>
      <c r="S124" s="48"/>
      <c r="T124" s="96"/>
      <c r="AT124" s="25" t="s">
        <v>207</v>
      </c>
      <c r="AU124" s="25" t="s">
        <v>79</v>
      </c>
    </row>
    <row r="125" s="1" customFormat="1" ht="14.5" customHeight="1">
      <c r="B125" s="47"/>
      <c r="C125" s="263" t="s">
        <v>701</v>
      </c>
      <c r="D125" s="263" t="s">
        <v>269</v>
      </c>
      <c r="E125" s="264" t="s">
        <v>1835</v>
      </c>
      <c r="F125" s="265" t="s">
        <v>1836</v>
      </c>
      <c r="G125" s="266" t="s">
        <v>265</v>
      </c>
      <c r="H125" s="267">
        <v>4</v>
      </c>
      <c r="I125" s="268"/>
      <c r="J125" s="269">
        <f>ROUND(I125*H125,2)</f>
        <v>0</v>
      </c>
      <c r="K125" s="265" t="s">
        <v>881</v>
      </c>
      <c r="L125" s="270"/>
      <c r="M125" s="271" t="s">
        <v>21</v>
      </c>
      <c r="N125" s="272" t="s">
        <v>41</v>
      </c>
      <c r="O125" s="48"/>
      <c r="P125" s="246">
        <f>O125*H125</f>
        <v>0</v>
      </c>
      <c r="Q125" s="246">
        <v>9.1000000000000003E-05</v>
      </c>
      <c r="R125" s="246">
        <f>Q125*H125</f>
        <v>0.00036400000000000001</v>
      </c>
      <c r="S125" s="246">
        <v>0</v>
      </c>
      <c r="T125" s="247">
        <f>S125*H125</f>
        <v>0</v>
      </c>
      <c r="AR125" s="25" t="s">
        <v>373</v>
      </c>
      <c r="AT125" s="25" t="s">
        <v>269</v>
      </c>
      <c r="AU125" s="25" t="s">
        <v>79</v>
      </c>
      <c r="AY125" s="25" t="s">
        <v>197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25" t="s">
        <v>77</v>
      </c>
      <c r="BK125" s="248">
        <f>ROUND(I125*H125,2)</f>
        <v>0</v>
      </c>
      <c r="BL125" s="25" t="s">
        <v>290</v>
      </c>
      <c r="BM125" s="25" t="s">
        <v>1837</v>
      </c>
    </row>
    <row r="126" s="1" customFormat="1">
      <c r="B126" s="47"/>
      <c r="C126" s="75"/>
      <c r="D126" s="249" t="s">
        <v>207</v>
      </c>
      <c r="E126" s="75"/>
      <c r="F126" s="250" t="s">
        <v>1836</v>
      </c>
      <c r="G126" s="75"/>
      <c r="H126" s="75"/>
      <c r="I126" s="205"/>
      <c r="J126" s="75"/>
      <c r="K126" s="75"/>
      <c r="L126" s="73"/>
      <c r="M126" s="251"/>
      <c r="N126" s="48"/>
      <c r="O126" s="48"/>
      <c r="P126" s="48"/>
      <c r="Q126" s="48"/>
      <c r="R126" s="48"/>
      <c r="S126" s="48"/>
      <c r="T126" s="96"/>
      <c r="AT126" s="25" t="s">
        <v>207</v>
      </c>
      <c r="AU126" s="25" t="s">
        <v>79</v>
      </c>
    </row>
    <row r="127" s="1" customFormat="1" ht="14.5" customHeight="1">
      <c r="B127" s="47"/>
      <c r="C127" s="263" t="s">
        <v>900</v>
      </c>
      <c r="D127" s="263" t="s">
        <v>269</v>
      </c>
      <c r="E127" s="264" t="s">
        <v>1838</v>
      </c>
      <c r="F127" s="265" t="s">
        <v>1839</v>
      </c>
      <c r="G127" s="266" t="s">
        <v>265</v>
      </c>
      <c r="H127" s="267">
        <v>6</v>
      </c>
      <c r="I127" s="268"/>
      <c r="J127" s="269">
        <f>ROUND(I127*H127,2)</f>
        <v>0</v>
      </c>
      <c r="K127" s="265" t="s">
        <v>881</v>
      </c>
      <c r="L127" s="270"/>
      <c r="M127" s="271" t="s">
        <v>21</v>
      </c>
      <c r="N127" s="272" t="s">
        <v>41</v>
      </c>
      <c r="O127" s="48"/>
      <c r="P127" s="246">
        <f>O127*H127</f>
        <v>0</v>
      </c>
      <c r="Q127" s="246">
        <v>2.8E-05</v>
      </c>
      <c r="R127" s="246">
        <f>Q127*H127</f>
        <v>0.00016799999999999999</v>
      </c>
      <c r="S127" s="246">
        <v>0</v>
      </c>
      <c r="T127" s="247">
        <f>S127*H127</f>
        <v>0</v>
      </c>
      <c r="AR127" s="25" t="s">
        <v>373</v>
      </c>
      <c r="AT127" s="25" t="s">
        <v>269</v>
      </c>
      <c r="AU127" s="25" t="s">
        <v>79</v>
      </c>
      <c r="AY127" s="25" t="s">
        <v>197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25" t="s">
        <v>77</v>
      </c>
      <c r="BK127" s="248">
        <f>ROUND(I127*H127,2)</f>
        <v>0</v>
      </c>
      <c r="BL127" s="25" t="s">
        <v>290</v>
      </c>
      <c r="BM127" s="25" t="s">
        <v>1840</v>
      </c>
    </row>
    <row r="128" s="1" customFormat="1">
      <c r="B128" s="47"/>
      <c r="C128" s="75"/>
      <c r="D128" s="249" t="s">
        <v>207</v>
      </c>
      <c r="E128" s="75"/>
      <c r="F128" s="250" t="s">
        <v>1839</v>
      </c>
      <c r="G128" s="75"/>
      <c r="H128" s="75"/>
      <c r="I128" s="205"/>
      <c r="J128" s="75"/>
      <c r="K128" s="75"/>
      <c r="L128" s="73"/>
      <c r="M128" s="251"/>
      <c r="N128" s="48"/>
      <c r="O128" s="48"/>
      <c r="P128" s="48"/>
      <c r="Q128" s="48"/>
      <c r="R128" s="48"/>
      <c r="S128" s="48"/>
      <c r="T128" s="96"/>
      <c r="AT128" s="25" t="s">
        <v>207</v>
      </c>
      <c r="AU128" s="25" t="s">
        <v>79</v>
      </c>
    </row>
    <row r="129" s="1" customFormat="1" ht="14.5" customHeight="1">
      <c r="B129" s="47"/>
      <c r="C129" s="263" t="s">
        <v>688</v>
      </c>
      <c r="D129" s="263" t="s">
        <v>269</v>
      </c>
      <c r="E129" s="264" t="s">
        <v>997</v>
      </c>
      <c r="F129" s="265" t="s">
        <v>998</v>
      </c>
      <c r="G129" s="266" t="s">
        <v>265</v>
      </c>
      <c r="H129" s="267">
        <v>4</v>
      </c>
      <c r="I129" s="268"/>
      <c r="J129" s="269">
        <f>ROUND(I129*H129,2)</f>
        <v>0</v>
      </c>
      <c r="K129" s="265" t="s">
        <v>886</v>
      </c>
      <c r="L129" s="270"/>
      <c r="M129" s="271" t="s">
        <v>21</v>
      </c>
      <c r="N129" s="272" t="s">
        <v>41</v>
      </c>
      <c r="O129" s="48"/>
      <c r="P129" s="246">
        <f>O129*H129</f>
        <v>0</v>
      </c>
      <c r="Q129" s="246">
        <v>5.0000000000000002E-05</v>
      </c>
      <c r="R129" s="246">
        <f>Q129*H129</f>
        <v>0.00020000000000000001</v>
      </c>
      <c r="S129" s="246">
        <v>0</v>
      </c>
      <c r="T129" s="247">
        <f>S129*H129</f>
        <v>0</v>
      </c>
      <c r="AR129" s="25" t="s">
        <v>373</v>
      </c>
      <c r="AT129" s="25" t="s">
        <v>269</v>
      </c>
      <c r="AU129" s="25" t="s">
        <v>79</v>
      </c>
      <c r="AY129" s="25" t="s">
        <v>197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25" t="s">
        <v>77</v>
      </c>
      <c r="BK129" s="248">
        <f>ROUND(I129*H129,2)</f>
        <v>0</v>
      </c>
      <c r="BL129" s="25" t="s">
        <v>290</v>
      </c>
      <c r="BM129" s="25" t="s">
        <v>1841</v>
      </c>
    </row>
    <row r="130" s="1" customFormat="1">
      <c r="B130" s="47"/>
      <c r="C130" s="75"/>
      <c r="D130" s="249" t="s">
        <v>207</v>
      </c>
      <c r="E130" s="75"/>
      <c r="F130" s="250" t="s">
        <v>998</v>
      </c>
      <c r="G130" s="75"/>
      <c r="H130" s="75"/>
      <c r="I130" s="205"/>
      <c r="J130" s="75"/>
      <c r="K130" s="75"/>
      <c r="L130" s="73"/>
      <c r="M130" s="251"/>
      <c r="N130" s="48"/>
      <c r="O130" s="48"/>
      <c r="P130" s="48"/>
      <c r="Q130" s="48"/>
      <c r="R130" s="48"/>
      <c r="S130" s="48"/>
      <c r="T130" s="96"/>
      <c r="AT130" s="25" t="s">
        <v>207</v>
      </c>
      <c r="AU130" s="25" t="s">
        <v>79</v>
      </c>
    </row>
    <row r="131" s="1" customFormat="1" ht="14.5" customHeight="1">
      <c r="B131" s="47"/>
      <c r="C131" s="263" t="s">
        <v>694</v>
      </c>
      <c r="D131" s="263" t="s">
        <v>269</v>
      </c>
      <c r="E131" s="264" t="s">
        <v>999</v>
      </c>
      <c r="F131" s="265" t="s">
        <v>1000</v>
      </c>
      <c r="G131" s="266" t="s">
        <v>265</v>
      </c>
      <c r="H131" s="267">
        <v>2</v>
      </c>
      <c r="I131" s="268"/>
      <c r="J131" s="269">
        <f>ROUND(I131*H131,2)</f>
        <v>0</v>
      </c>
      <c r="K131" s="265" t="s">
        <v>886</v>
      </c>
      <c r="L131" s="270"/>
      <c r="M131" s="271" t="s">
        <v>21</v>
      </c>
      <c r="N131" s="272" t="s">
        <v>41</v>
      </c>
      <c r="O131" s="48"/>
      <c r="P131" s="246">
        <f>O131*H131</f>
        <v>0</v>
      </c>
      <c r="Q131" s="246">
        <v>6.0000000000000002E-05</v>
      </c>
      <c r="R131" s="246">
        <f>Q131*H131</f>
        <v>0.00012</v>
      </c>
      <c r="S131" s="246">
        <v>0</v>
      </c>
      <c r="T131" s="247">
        <f>S131*H131</f>
        <v>0</v>
      </c>
      <c r="AR131" s="25" t="s">
        <v>373</v>
      </c>
      <c r="AT131" s="25" t="s">
        <v>269</v>
      </c>
      <c r="AU131" s="25" t="s">
        <v>79</v>
      </c>
      <c r="AY131" s="25" t="s">
        <v>197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25" t="s">
        <v>77</v>
      </c>
      <c r="BK131" s="248">
        <f>ROUND(I131*H131,2)</f>
        <v>0</v>
      </c>
      <c r="BL131" s="25" t="s">
        <v>290</v>
      </c>
      <c r="BM131" s="25" t="s">
        <v>1842</v>
      </c>
    </row>
    <row r="132" s="1" customFormat="1">
      <c r="B132" s="47"/>
      <c r="C132" s="75"/>
      <c r="D132" s="249" t="s">
        <v>207</v>
      </c>
      <c r="E132" s="75"/>
      <c r="F132" s="250" t="s">
        <v>1000</v>
      </c>
      <c r="G132" s="75"/>
      <c r="H132" s="75"/>
      <c r="I132" s="205"/>
      <c r="J132" s="75"/>
      <c r="K132" s="75"/>
      <c r="L132" s="73"/>
      <c r="M132" s="251"/>
      <c r="N132" s="48"/>
      <c r="O132" s="48"/>
      <c r="P132" s="48"/>
      <c r="Q132" s="48"/>
      <c r="R132" s="48"/>
      <c r="S132" s="48"/>
      <c r="T132" s="96"/>
      <c r="AT132" s="25" t="s">
        <v>207</v>
      </c>
      <c r="AU132" s="25" t="s">
        <v>79</v>
      </c>
    </row>
    <row r="133" s="11" customFormat="1" ht="29.88" customHeight="1">
      <c r="B133" s="221"/>
      <c r="C133" s="222"/>
      <c r="D133" s="223" t="s">
        <v>69</v>
      </c>
      <c r="E133" s="235" t="s">
        <v>1004</v>
      </c>
      <c r="F133" s="235" t="s">
        <v>1005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SUM(P134:P139)</f>
        <v>0</v>
      </c>
      <c r="Q133" s="229"/>
      <c r="R133" s="230">
        <f>SUM(R134:R139)</f>
        <v>0</v>
      </c>
      <c r="S133" s="229"/>
      <c r="T133" s="231">
        <f>SUM(T134:T139)</f>
        <v>0</v>
      </c>
      <c r="AR133" s="232" t="s">
        <v>79</v>
      </c>
      <c r="AT133" s="233" t="s">
        <v>69</v>
      </c>
      <c r="AU133" s="233" t="s">
        <v>77</v>
      </c>
      <c r="AY133" s="232" t="s">
        <v>197</v>
      </c>
      <c r="BK133" s="234">
        <f>SUM(BK134:BK139)</f>
        <v>0</v>
      </c>
    </row>
    <row r="134" s="1" customFormat="1" ht="23" customHeight="1">
      <c r="B134" s="47"/>
      <c r="C134" s="237" t="s">
        <v>353</v>
      </c>
      <c r="D134" s="237" t="s">
        <v>200</v>
      </c>
      <c r="E134" s="238" t="s">
        <v>1006</v>
      </c>
      <c r="F134" s="239" t="s">
        <v>1007</v>
      </c>
      <c r="G134" s="240" t="s">
        <v>265</v>
      </c>
      <c r="H134" s="241">
        <v>4</v>
      </c>
      <c r="I134" s="242"/>
      <c r="J134" s="243">
        <f>ROUND(I134*H134,2)</f>
        <v>0</v>
      </c>
      <c r="K134" s="239" t="s">
        <v>886</v>
      </c>
      <c r="L134" s="73"/>
      <c r="M134" s="244" t="s">
        <v>21</v>
      </c>
      <c r="N134" s="245" t="s">
        <v>41</v>
      </c>
      <c r="O134" s="48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5" t="s">
        <v>290</v>
      </c>
      <c r="AT134" s="25" t="s">
        <v>200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290</v>
      </c>
      <c r="BM134" s="25" t="s">
        <v>1843</v>
      </c>
    </row>
    <row r="135" s="1" customFormat="1">
      <c r="B135" s="47"/>
      <c r="C135" s="75"/>
      <c r="D135" s="249" t="s">
        <v>207</v>
      </c>
      <c r="E135" s="75"/>
      <c r="F135" s="250" t="s">
        <v>1007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" customFormat="1" ht="14.5" customHeight="1">
      <c r="B136" s="47"/>
      <c r="C136" s="237" t="s">
        <v>358</v>
      </c>
      <c r="D136" s="237" t="s">
        <v>200</v>
      </c>
      <c r="E136" s="238" t="s">
        <v>1008</v>
      </c>
      <c r="F136" s="239" t="s">
        <v>1009</v>
      </c>
      <c r="G136" s="240" t="s">
        <v>438</v>
      </c>
      <c r="H136" s="241">
        <v>1</v>
      </c>
      <c r="I136" s="242"/>
      <c r="J136" s="243">
        <f>ROUND(I136*H136,2)</f>
        <v>0</v>
      </c>
      <c r="K136" s="239" t="s">
        <v>886</v>
      </c>
      <c r="L136" s="73"/>
      <c r="M136" s="244" t="s">
        <v>21</v>
      </c>
      <c r="N136" s="245" t="s">
        <v>41</v>
      </c>
      <c r="O136" s="48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5" t="s">
        <v>290</v>
      </c>
      <c r="AT136" s="25" t="s">
        <v>200</v>
      </c>
      <c r="AU136" s="25" t="s">
        <v>79</v>
      </c>
      <c r="AY136" s="25" t="s">
        <v>197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25" t="s">
        <v>77</v>
      </c>
      <c r="BK136" s="248">
        <f>ROUND(I136*H136,2)</f>
        <v>0</v>
      </c>
      <c r="BL136" s="25" t="s">
        <v>290</v>
      </c>
      <c r="BM136" s="25" t="s">
        <v>1844</v>
      </c>
    </row>
    <row r="137" s="1" customFormat="1">
      <c r="B137" s="47"/>
      <c r="C137" s="75"/>
      <c r="D137" s="249" t="s">
        <v>207</v>
      </c>
      <c r="E137" s="75"/>
      <c r="F137" s="250" t="s">
        <v>1009</v>
      </c>
      <c r="G137" s="75"/>
      <c r="H137" s="75"/>
      <c r="I137" s="205"/>
      <c r="J137" s="75"/>
      <c r="K137" s="75"/>
      <c r="L137" s="73"/>
      <c r="M137" s="251"/>
      <c r="N137" s="48"/>
      <c r="O137" s="48"/>
      <c r="P137" s="48"/>
      <c r="Q137" s="48"/>
      <c r="R137" s="48"/>
      <c r="S137" s="48"/>
      <c r="T137" s="96"/>
      <c r="AT137" s="25" t="s">
        <v>207</v>
      </c>
      <c r="AU137" s="25" t="s">
        <v>79</v>
      </c>
    </row>
    <row r="138" s="1" customFormat="1" ht="23" customHeight="1">
      <c r="B138" s="47"/>
      <c r="C138" s="263" t="s">
        <v>1012</v>
      </c>
      <c r="D138" s="263" t="s">
        <v>269</v>
      </c>
      <c r="E138" s="264" t="s">
        <v>1013</v>
      </c>
      <c r="F138" s="265" t="s">
        <v>1845</v>
      </c>
      <c r="G138" s="266" t="s">
        <v>265</v>
      </c>
      <c r="H138" s="267">
        <v>4</v>
      </c>
      <c r="I138" s="268"/>
      <c r="J138" s="269">
        <f>ROUND(I138*H138,2)</f>
        <v>0</v>
      </c>
      <c r="K138" s="265" t="s">
        <v>21</v>
      </c>
      <c r="L138" s="270"/>
      <c r="M138" s="271" t="s">
        <v>21</v>
      </c>
      <c r="N138" s="272" t="s">
        <v>41</v>
      </c>
      <c r="O138" s="48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AR138" s="25" t="s">
        <v>373</v>
      </c>
      <c r="AT138" s="25" t="s">
        <v>269</v>
      </c>
      <c r="AU138" s="25" t="s">
        <v>79</v>
      </c>
      <c r="AY138" s="25" t="s">
        <v>197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25" t="s">
        <v>77</v>
      </c>
      <c r="BK138" s="248">
        <f>ROUND(I138*H138,2)</f>
        <v>0</v>
      </c>
      <c r="BL138" s="25" t="s">
        <v>290</v>
      </c>
      <c r="BM138" s="25" t="s">
        <v>1846</v>
      </c>
    </row>
    <row r="139" s="1" customFormat="1">
      <c r="B139" s="47"/>
      <c r="C139" s="75"/>
      <c r="D139" s="249" t="s">
        <v>207</v>
      </c>
      <c r="E139" s="75"/>
      <c r="F139" s="250" t="s">
        <v>1845</v>
      </c>
      <c r="G139" s="75"/>
      <c r="H139" s="75"/>
      <c r="I139" s="205"/>
      <c r="J139" s="75"/>
      <c r="K139" s="75"/>
      <c r="L139" s="73"/>
      <c r="M139" s="251"/>
      <c r="N139" s="48"/>
      <c r="O139" s="48"/>
      <c r="P139" s="48"/>
      <c r="Q139" s="48"/>
      <c r="R139" s="48"/>
      <c r="S139" s="48"/>
      <c r="T139" s="96"/>
      <c r="AT139" s="25" t="s">
        <v>207</v>
      </c>
      <c r="AU139" s="25" t="s">
        <v>79</v>
      </c>
    </row>
    <row r="140" s="11" customFormat="1" ht="37.44" customHeight="1">
      <c r="B140" s="221"/>
      <c r="C140" s="222"/>
      <c r="D140" s="223" t="s">
        <v>69</v>
      </c>
      <c r="E140" s="224" t="s">
        <v>1015</v>
      </c>
      <c r="F140" s="224" t="s">
        <v>1016</v>
      </c>
      <c r="G140" s="222"/>
      <c r="H140" s="222"/>
      <c r="I140" s="225"/>
      <c r="J140" s="226">
        <f>BK140</f>
        <v>0</v>
      </c>
      <c r="K140" s="222"/>
      <c r="L140" s="227"/>
      <c r="M140" s="228"/>
      <c r="N140" s="229"/>
      <c r="O140" s="229"/>
      <c r="P140" s="230">
        <f>SUM(P141:P142)</f>
        <v>0</v>
      </c>
      <c r="Q140" s="229"/>
      <c r="R140" s="230">
        <f>SUM(R141:R142)</f>
        <v>0</v>
      </c>
      <c r="S140" s="229"/>
      <c r="T140" s="231">
        <f>SUM(T141:T142)</f>
        <v>0</v>
      </c>
      <c r="AR140" s="232" t="s">
        <v>205</v>
      </c>
      <c r="AT140" s="233" t="s">
        <v>69</v>
      </c>
      <c r="AU140" s="233" t="s">
        <v>70</v>
      </c>
      <c r="AY140" s="232" t="s">
        <v>197</v>
      </c>
      <c r="BK140" s="234">
        <f>SUM(BK141:BK142)</f>
        <v>0</v>
      </c>
    </row>
    <row r="141" s="1" customFormat="1" ht="23" customHeight="1">
      <c r="B141" s="47"/>
      <c r="C141" s="237" t="s">
        <v>529</v>
      </c>
      <c r="D141" s="237" t="s">
        <v>200</v>
      </c>
      <c r="E141" s="238" t="s">
        <v>1017</v>
      </c>
      <c r="F141" s="239" t="s">
        <v>1018</v>
      </c>
      <c r="G141" s="240" t="s">
        <v>1019</v>
      </c>
      <c r="H141" s="241">
        <v>5</v>
      </c>
      <c r="I141" s="242"/>
      <c r="J141" s="243">
        <f>ROUND(I141*H141,2)</f>
        <v>0</v>
      </c>
      <c r="K141" s="239" t="s">
        <v>881</v>
      </c>
      <c r="L141" s="73"/>
      <c r="M141" s="244" t="s">
        <v>21</v>
      </c>
      <c r="N141" s="245" t="s">
        <v>41</v>
      </c>
      <c r="O141" s="48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5" t="s">
        <v>1847</v>
      </c>
      <c r="AT141" s="25" t="s">
        <v>200</v>
      </c>
      <c r="AU141" s="25" t="s">
        <v>77</v>
      </c>
      <c r="AY141" s="25" t="s">
        <v>197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25" t="s">
        <v>77</v>
      </c>
      <c r="BK141" s="248">
        <f>ROUND(I141*H141,2)</f>
        <v>0</v>
      </c>
      <c r="BL141" s="25" t="s">
        <v>1847</v>
      </c>
      <c r="BM141" s="25" t="s">
        <v>1848</v>
      </c>
    </row>
    <row r="142" s="1" customFormat="1">
      <c r="B142" s="47"/>
      <c r="C142" s="75"/>
      <c r="D142" s="249" t="s">
        <v>207</v>
      </c>
      <c r="E142" s="75"/>
      <c r="F142" s="250" t="s">
        <v>1018</v>
      </c>
      <c r="G142" s="75"/>
      <c r="H142" s="75"/>
      <c r="I142" s="205"/>
      <c r="J142" s="75"/>
      <c r="K142" s="75"/>
      <c r="L142" s="73"/>
      <c r="M142" s="299"/>
      <c r="N142" s="300"/>
      <c r="O142" s="300"/>
      <c r="P142" s="300"/>
      <c r="Q142" s="300"/>
      <c r="R142" s="300"/>
      <c r="S142" s="300"/>
      <c r="T142" s="301"/>
      <c r="AT142" s="25" t="s">
        <v>207</v>
      </c>
      <c r="AU142" s="25" t="s">
        <v>77</v>
      </c>
    </row>
    <row r="143" s="1" customFormat="1" ht="6.96" customHeight="1">
      <c r="B143" s="68"/>
      <c r="C143" s="69"/>
      <c r="D143" s="69"/>
      <c r="E143" s="69"/>
      <c r="F143" s="69"/>
      <c r="G143" s="69"/>
      <c r="H143" s="69"/>
      <c r="I143" s="180"/>
      <c r="J143" s="69"/>
      <c r="K143" s="69"/>
      <c r="L143" s="73"/>
    </row>
  </sheetData>
  <sheetProtection sheet="1" autoFilter="0" formatColumns="0" formatRows="0" objects="1" scenarios="1" spinCount="100000" saltValue="60Xi06PwzHY5xPqkVcqVXeY5FNvY1wzo3IuhcrjbP+v2RBZtbNoRztGJnJEUVgTu89ghwGuPHBaE4Hu+llfsPw==" hashValue="RI3hOU6FD+TNf4xLXZZ7VP5bYLuj9wqrJcyw8i8kmCm0yKxUC+cw0CJsB3yyGwoDV9F7cEN8sXTnn505eiPyVg==" algorithmName="SHA-512" password="CC35"/>
  <autoFilter ref="C90:K14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9:H79"/>
    <mergeCell ref="E81:H81"/>
    <mergeCell ref="E83:H83"/>
    <mergeCell ref="G1:H1"/>
    <mergeCell ref="L2:V2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121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1591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1849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ROUND(J90,2)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ROUND(SUM(BE90:BE206), 2)</f>
        <v>0</v>
      </c>
      <c r="G32" s="48"/>
      <c r="H32" s="48"/>
      <c r="I32" s="172">
        <v>0.20999999999999999</v>
      </c>
      <c r="J32" s="171">
        <f>ROUND(ROUND((SUM(BE90:BE206)),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ROUND(SUM(BF90:BF206), 2)</f>
        <v>0</v>
      </c>
      <c r="G33" s="48"/>
      <c r="H33" s="48"/>
      <c r="I33" s="172">
        <v>0.14999999999999999</v>
      </c>
      <c r="J33" s="171">
        <f>ROUND(ROUND((SUM(BF90:BF206)),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ROUND(SUM(BG90:BG206),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ROUND(SUM(BH90:BH206),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ROUND(SUM(BI90:BI206),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1591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zt_D3 - ZTI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J90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163</v>
      </c>
      <c r="E61" s="194"/>
      <c r="F61" s="194"/>
      <c r="G61" s="194"/>
      <c r="H61" s="194"/>
      <c r="I61" s="195"/>
      <c r="J61" s="196">
        <f>J91</f>
        <v>0</v>
      </c>
      <c r="K61" s="197"/>
    </row>
    <row r="62" s="9" customFormat="1" ht="19.92" customHeight="1">
      <c r="B62" s="198"/>
      <c r="C62" s="199"/>
      <c r="D62" s="200" t="s">
        <v>1850</v>
      </c>
      <c r="E62" s="201"/>
      <c r="F62" s="201"/>
      <c r="G62" s="201"/>
      <c r="H62" s="201"/>
      <c r="I62" s="202"/>
      <c r="J62" s="203">
        <f>J92</f>
        <v>0</v>
      </c>
      <c r="K62" s="204"/>
    </row>
    <row r="63" s="9" customFormat="1" ht="19.92" customHeight="1">
      <c r="B63" s="198"/>
      <c r="C63" s="199"/>
      <c r="D63" s="200" t="s">
        <v>1851</v>
      </c>
      <c r="E63" s="201"/>
      <c r="F63" s="201"/>
      <c r="G63" s="201"/>
      <c r="H63" s="201"/>
      <c r="I63" s="202"/>
      <c r="J63" s="203">
        <f>J111</f>
        <v>0</v>
      </c>
      <c r="K63" s="204"/>
    </row>
    <row r="64" s="8" customFormat="1" ht="24.96" customHeight="1">
      <c r="B64" s="191"/>
      <c r="C64" s="192"/>
      <c r="D64" s="193" t="s">
        <v>169</v>
      </c>
      <c r="E64" s="194"/>
      <c r="F64" s="194"/>
      <c r="G64" s="194"/>
      <c r="H64" s="194"/>
      <c r="I64" s="195"/>
      <c r="J64" s="196">
        <f>J114</f>
        <v>0</v>
      </c>
      <c r="K64" s="197"/>
    </row>
    <row r="65" s="9" customFormat="1" ht="19.92" customHeight="1">
      <c r="B65" s="198"/>
      <c r="C65" s="199"/>
      <c r="D65" s="200" t="s">
        <v>778</v>
      </c>
      <c r="E65" s="201"/>
      <c r="F65" s="201"/>
      <c r="G65" s="201"/>
      <c r="H65" s="201"/>
      <c r="I65" s="202"/>
      <c r="J65" s="203">
        <f>J115</f>
        <v>0</v>
      </c>
      <c r="K65" s="204"/>
    </row>
    <row r="66" s="9" customFormat="1" ht="19.92" customHeight="1">
      <c r="B66" s="198"/>
      <c r="C66" s="199"/>
      <c r="D66" s="200" t="s">
        <v>779</v>
      </c>
      <c r="E66" s="201"/>
      <c r="F66" s="201"/>
      <c r="G66" s="201"/>
      <c r="H66" s="201"/>
      <c r="I66" s="202"/>
      <c r="J66" s="203">
        <f>J150</f>
        <v>0</v>
      </c>
      <c r="K66" s="204"/>
    </row>
    <row r="67" s="9" customFormat="1" ht="19.92" customHeight="1">
      <c r="B67" s="198"/>
      <c r="C67" s="199"/>
      <c r="D67" s="200" t="s">
        <v>170</v>
      </c>
      <c r="E67" s="201"/>
      <c r="F67" s="201"/>
      <c r="G67" s="201"/>
      <c r="H67" s="201"/>
      <c r="I67" s="202"/>
      <c r="J67" s="203">
        <f>J177</f>
        <v>0</v>
      </c>
      <c r="K67" s="204"/>
    </row>
    <row r="68" s="9" customFormat="1" ht="19.92" customHeight="1">
      <c r="B68" s="198"/>
      <c r="C68" s="199"/>
      <c r="D68" s="200" t="s">
        <v>780</v>
      </c>
      <c r="E68" s="201"/>
      <c r="F68" s="201"/>
      <c r="G68" s="201"/>
      <c r="H68" s="201"/>
      <c r="I68" s="202"/>
      <c r="J68" s="203">
        <f>J200</f>
        <v>0</v>
      </c>
      <c r="K68" s="204"/>
    </row>
    <row r="69" s="1" customFormat="1" ht="21.84" customHeight="1">
      <c r="B69" s="47"/>
      <c r="C69" s="48"/>
      <c r="D69" s="48"/>
      <c r="E69" s="48"/>
      <c r="F69" s="48"/>
      <c r="G69" s="48"/>
      <c r="H69" s="48"/>
      <c r="I69" s="158"/>
      <c r="J69" s="48"/>
      <c r="K69" s="52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80"/>
      <c r="J70" s="69"/>
      <c r="K70" s="70"/>
    </row>
    <row r="74" s="1" customFormat="1" ht="6.96" customHeight="1">
      <c r="B74" s="71"/>
      <c r="C74" s="72"/>
      <c r="D74" s="72"/>
      <c r="E74" s="72"/>
      <c r="F74" s="72"/>
      <c r="G74" s="72"/>
      <c r="H74" s="72"/>
      <c r="I74" s="183"/>
      <c r="J74" s="72"/>
      <c r="K74" s="72"/>
      <c r="L74" s="73"/>
    </row>
    <row r="75" s="1" customFormat="1" ht="36.96" customHeight="1">
      <c r="B75" s="47"/>
      <c r="C75" s="74" t="s">
        <v>181</v>
      </c>
      <c r="D75" s="75"/>
      <c r="E75" s="75"/>
      <c r="F75" s="75"/>
      <c r="G75" s="75"/>
      <c r="H75" s="75"/>
      <c r="I75" s="205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5"/>
      <c r="J76" s="75"/>
      <c r="K76" s="75"/>
      <c r="L76" s="73"/>
    </row>
    <row r="77" s="1" customFormat="1" ht="14.4" customHeight="1">
      <c r="B77" s="47"/>
      <c r="C77" s="77" t="s">
        <v>18</v>
      </c>
      <c r="D77" s="75"/>
      <c r="E77" s="75"/>
      <c r="F77" s="75"/>
      <c r="G77" s="75"/>
      <c r="H77" s="75"/>
      <c r="I77" s="205"/>
      <c r="J77" s="75"/>
      <c r="K77" s="75"/>
      <c r="L77" s="73"/>
    </row>
    <row r="78" s="1" customFormat="1" ht="14.5" customHeight="1">
      <c r="B78" s="47"/>
      <c r="C78" s="75"/>
      <c r="D78" s="75"/>
      <c r="E78" s="206" t="str">
        <f>E7</f>
        <v>Stavební úpravy a rekonstrukce výtahu</v>
      </c>
      <c r="F78" s="77"/>
      <c r="G78" s="77"/>
      <c r="H78" s="77"/>
      <c r="I78" s="205"/>
      <c r="J78" s="75"/>
      <c r="K78" s="75"/>
      <c r="L78" s="73"/>
    </row>
    <row r="79">
      <c r="B79" s="29"/>
      <c r="C79" s="77" t="s">
        <v>146</v>
      </c>
      <c r="D79" s="207"/>
      <c r="E79" s="207"/>
      <c r="F79" s="207"/>
      <c r="G79" s="207"/>
      <c r="H79" s="207"/>
      <c r="I79" s="149"/>
      <c r="J79" s="207"/>
      <c r="K79" s="207"/>
      <c r="L79" s="208"/>
    </row>
    <row r="80" s="1" customFormat="1" ht="14.5" customHeight="1">
      <c r="B80" s="47"/>
      <c r="C80" s="75"/>
      <c r="D80" s="75"/>
      <c r="E80" s="206" t="s">
        <v>1591</v>
      </c>
      <c r="F80" s="75"/>
      <c r="G80" s="75"/>
      <c r="H80" s="75"/>
      <c r="I80" s="205"/>
      <c r="J80" s="75"/>
      <c r="K80" s="75"/>
      <c r="L80" s="73"/>
    </row>
    <row r="81" s="1" customFormat="1" ht="14.4" customHeight="1">
      <c r="B81" s="47"/>
      <c r="C81" s="77" t="s">
        <v>152</v>
      </c>
      <c r="D81" s="75"/>
      <c r="E81" s="75"/>
      <c r="F81" s="75"/>
      <c r="G81" s="75"/>
      <c r="H81" s="75"/>
      <c r="I81" s="205"/>
      <c r="J81" s="75"/>
      <c r="K81" s="75"/>
      <c r="L81" s="73"/>
    </row>
    <row r="82" s="1" customFormat="1" ht="15" customHeight="1">
      <c r="B82" s="47"/>
      <c r="C82" s="75"/>
      <c r="D82" s="75"/>
      <c r="E82" s="83" t="str">
        <f>E11</f>
        <v>zt_D3 - ZTI</v>
      </c>
      <c r="F82" s="75"/>
      <c r="G82" s="75"/>
      <c r="H82" s="75"/>
      <c r="I82" s="205"/>
      <c r="J82" s="75"/>
      <c r="K82" s="75"/>
      <c r="L82" s="73"/>
    </row>
    <row r="83" s="1" customFormat="1" ht="6.96" customHeight="1">
      <c r="B83" s="47"/>
      <c r="C83" s="75"/>
      <c r="D83" s="75"/>
      <c r="E83" s="75"/>
      <c r="F83" s="75"/>
      <c r="G83" s="75"/>
      <c r="H83" s="75"/>
      <c r="I83" s="205"/>
      <c r="J83" s="75"/>
      <c r="K83" s="75"/>
      <c r="L83" s="73"/>
    </row>
    <row r="84" s="1" customFormat="1" ht="18" customHeight="1">
      <c r="B84" s="47"/>
      <c r="C84" s="77" t="s">
        <v>23</v>
      </c>
      <c r="D84" s="75"/>
      <c r="E84" s="75"/>
      <c r="F84" s="209" t="str">
        <f>F14</f>
        <v>Hradec Králové, Vocelova 1338 - SOŠ a SOU</v>
      </c>
      <c r="G84" s="75"/>
      <c r="H84" s="75"/>
      <c r="I84" s="210" t="s">
        <v>25</v>
      </c>
      <c r="J84" s="86" t="str">
        <f>IF(J14="","",J14)</f>
        <v>14. 3. 2017</v>
      </c>
      <c r="K84" s="75"/>
      <c r="L84" s="73"/>
    </row>
    <row r="85" s="1" customFormat="1" ht="6.96" customHeight="1">
      <c r="B85" s="47"/>
      <c r="C85" s="75"/>
      <c r="D85" s="75"/>
      <c r="E85" s="75"/>
      <c r="F85" s="75"/>
      <c r="G85" s="75"/>
      <c r="H85" s="75"/>
      <c r="I85" s="205"/>
      <c r="J85" s="75"/>
      <c r="K85" s="75"/>
      <c r="L85" s="73"/>
    </row>
    <row r="86" s="1" customFormat="1">
      <c r="B86" s="47"/>
      <c r="C86" s="77" t="s">
        <v>27</v>
      </c>
      <c r="D86" s="75"/>
      <c r="E86" s="75"/>
      <c r="F86" s="209" t="str">
        <f>E17</f>
        <v xml:space="preserve"> </v>
      </c>
      <c r="G86" s="75"/>
      <c r="H86" s="75"/>
      <c r="I86" s="210" t="s">
        <v>33</v>
      </c>
      <c r="J86" s="209" t="str">
        <f>E23</f>
        <v xml:space="preserve"> </v>
      </c>
      <c r="K86" s="75"/>
      <c r="L86" s="73"/>
    </row>
    <row r="87" s="1" customFormat="1" ht="14.4" customHeight="1">
      <c r="B87" s="47"/>
      <c r="C87" s="77" t="s">
        <v>31</v>
      </c>
      <c r="D87" s="75"/>
      <c r="E87" s="75"/>
      <c r="F87" s="209" t="str">
        <f>IF(E20="","",E20)</f>
        <v/>
      </c>
      <c r="G87" s="75"/>
      <c r="H87" s="75"/>
      <c r="I87" s="205"/>
      <c r="J87" s="75"/>
      <c r="K87" s="75"/>
      <c r="L87" s="73"/>
    </row>
    <row r="88" s="1" customFormat="1" ht="10.32" customHeight="1">
      <c r="B88" s="47"/>
      <c r="C88" s="75"/>
      <c r="D88" s="75"/>
      <c r="E88" s="75"/>
      <c r="F88" s="75"/>
      <c r="G88" s="75"/>
      <c r="H88" s="75"/>
      <c r="I88" s="205"/>
      <c r="J88" s="75"/>
      <c r="K88" s="75"/>
      <c r="L88" s="73"/>
    </row>
    <row r="89" s="10" customFormat="1" ht="29.28" customHeight="1">
      <c r="B89" s="211"/>
      <c r="C89" s="212" t="s">
        <v>182</v>
      </c>
      <c r="D89" s="213" t="s">
        <v>55</v>
      </c>
      <c r="E89" s="213" t="s">
        <v>51</v>
      </c>
      <c r="F89" s="213" t="s">
        <v>183</v>
      </c>
      <c r="G89" s="213" t="s">
        <v>184</v>
      </c>
      <c r="H89" s="213" t="s">
        <v>185</v>
      </c>
      <c r="I89" s="214" t="s">
        <v>186</v>
      </c>
      <c r="J89" s="213" t="s">
        <v>160</v>
      </c>
      <c r="K89" s="215" t="s">
        <v>187</v>
      </c>
      <c r="L89" s="216"/>
      <c r="M89" s="103" t="s">
        <v>188</v>
      </c>
      <c r="N89" s="104" t="s">
        <v>40</v>
      </c>
      <c r="O89" s="104" t="s">
        <v>189</v>
      </c>
      <c r="P89" s="104" t="s">
        <v>190</v>
      </c>
      <c r="Q89" s="104" t="s">
        <v>191</v>
      </c>
      <c r="R89" s="104" t="s">
        <v>192</v>
      </c>
      <c r="S89" s="104" t="s">
        <v>193</v>
      </c>
      <c r="T89" s="105" t="s">
        <v>194</v>
      </c>
    </row>
    <row r="90" s="1" customFormat="1" ht="29.28" customHeight="1">
      <c r="B90" s="47"/>
      <c r="C90" s="109" t="s">
        <v>161</v>
      </c>
      <c r="D90" s="75"/>
      <c r="E90" s="75"/>
      <c r="F90" s="75"/>
      <c r="G90" s="75"/>
      <c r="H90" s="75"/>
      <c r="I90" s="205"/>
      <c r="J90" s="217">
        <f>BK90</f>
        <v>0</v>
      </c>
      <c r="K90" s="75"/>
      <c r="L90" s="73"/>
      <c r="M90" s="106"/>
      <c r="N90" s="107"/>
      <c r="O90" s="107"/>
      <c r="P90" s="218">
        <f>P91+P114</f>
        <v>0</v>
      </c>
      <c r="Q90" s="107"/>
      <c r="R90" s="218">
        <f>R91+R114</f>
        <v>0.096880000000000008</v>
      </c>
      <c r="S90" s="107"/>
      <c r="T90" s="219">
        <f>T91+T114</f>
        <v>0</v>
      </c>
      <c r="AT90" s="25" t="s">
        <v>69</v>
      </c>
      <c r="AU90" s="25" t="s">
        <v>162</v>
      </c>
      <c r="BK90" s="220">
        <f>BK91+BK114</f>
        <v>0</v>
      </c>
    </row>
    <row r="91" s="11" customFormat="1" ht="37.44" customHeight="1">
      <c r="B91" s="221"/>
      <c r="C91" s="222"/>
      <c r="D91" s="223" t="s">
        <v>69</v>
      </c>
      <c r="E91" s="224" t="s">
        <v>195</v>
      </c>
      <c r="F91" s="224" t="s">
        <v>196</v>
      </c>
      <c r="G91" s="222"/>
      <c r="H91" s="222"/>
      <c r="I91" s="225"/>
      <c r="J91" s="226">
        <f>BK91</f>
        <v>0</v>
      </c>
      <c r="K91" s="222"/>
      <c r="L91" s="227"/>
      <c r="M91" s="228"/>
      <c r="N91" s="229"/>
      <c r="O91" s="229"/>
      <c r="P91" s="230">
        <f>P92+P111</f>
        <v>0</v>
      </c>
      <c r="Q91" s="229"/>
      <c r="R91" s="230">
        <f>R92+R111</f>
        <v>0</v>
      </c>
      <c r="S91" s="229"/>
      <c r="T91" s="231">
        <f>T92+T111</f>
        <v>0</v>
      </c>
      <c r="AR91" s="232" t="s">
        <v>77</v>
      </c>
      <c r="AT91" s="233" t="s">
        <v>69</v>
      </c>
      <c r="AU91" s="233" t="s">
        <v>70</v>
      </c>
      <c r="AY91" s="232" t="s">
        <v>197</v>
      </c>
      <c r="BK91" s="234">
        <f>BK92+BK111</f>
        <v>0</v>
      </c>
    </row>
    <row r="92" s="11" customFormat="1" ht="19.92" customHeight="1">
      <c r="B92" s="221"/>
      <c r="C92" s="222"/>
      <c r="D92" s="223" t="s">
        <v>69</v>
      </c>
      <c r="E92" s="235" t="s">
        <v>77</v>
      </c>
      <c r="F92" s="235" t="s">
        <v>1852</v>
      </c>
      <c r="G92" s="222"/>
      <c r="H92" s="222"/>
      <c r="I92" s="225"/>
      <c r="J92" s="236">
        <f>BK92</f>
        <v>0</v>
      </c>
      <c r="K92" s="222"/>
      <c r="L92" s="227"/>
      <c r="M92" s="228"/>
      <c r="N92" s="229"/>
      <c r="O92" s="229"/>
      <c r="P92" s="230">
        <f>SUM(P93:P110)</f>
        <v>0</v>
      </c>
      <c r="Q92" s="229"/>
      <c r="R92" s="230">
        <f>SUM(R93:R110)</f>
        <v>0</v>
      </c>
      <c r="S92" s="229"/>
      <c r="T92" s="231">
        <f>SUM(T93:T110)</f>
        <v>0</v>
      </c>
      <c r="AR92" s="232" t="s">
        <v>77</v>
      </c>
      <c r="AT92" s="233" t="s">
        <v>69</v>
      </c>
      <c r="AU92" s="233" t="s">
        <v>77</v>
      </c>
      <c r="AY92" s="232" t="s">
        <v>197</v>
      </c>
      <c r="BK92" s="234">
        <f>SUM(BK93:BK110)</f>
        <v>0</v>
      </c>
    </row>
    <row r="93" s="1" customFormat="1" ht="23" customHeight="1">
      <c r="B93" s="47"/>
      <c r="C93" s="237" t="s">
        <v>77</v>
      </c>
      <c r="D93" s="237" t="s">
        <v>200</v>
      </c>
      <c r="E93" s="238" t="s">
        <v>1853</v>
      </c>
      <c r="F93" s="239" t="s">
        <v>1854</v>
      </c>
      <c r="G93" s="240" t="s">
        <v>203</v>
      </c>
      <c r="H93" s="241">
        <v>1</v>
      </c>
      <c r="I93" s="242"/>
      <c r="J93" s="243">
        <f>ROUND(I93*H93,2)</f>
        <v>0</v>
      </c>
      <c r="K93" s="239" t="s">
        <v>21</v>
      </c>
      <c r="L93" s="73"/>
      <c r="M93" s="244" t="s">
        <v>21</v>
      </c>
      <c r="N93" s="245" t="s">
        <v>41</v>
      </c>
      <c r="O93" s="48"/>
      <c r="P93" s="246">
        <f>O93*H93</f>
        <v>0</v>
      </c>
      <c r="Q93" s="246">
        <v>0</v>
      </c>
      <c r="R93" s="246">
        <f>Q93*H93</f>
        <v>0</v>
      </c>
      <c r="S93" s="246">
        <v>0</v>
      </c>
      <c r="T93" s="247">
        <f>S93*H93</f>
        <v>0</v>
      </c>
      <c r="AR93" s="25" t="s">
        <v>205</v>
      </c>
      <c r="AT93" s="25" t="s">
        <v>200</v>
      </c>
      <c r="AU93" s="25" t="s">
        <v>79</v>
      </c>
      <c r="AY93" s="25" t="s">
        <v>197</v>
      </c>
      <c r="BE93" s="248">
        <f>IF(N93="základní",J93,0)</f>
        <v>0</v>
      </c>
      <c r="BF93" s="248">
        <f>IF(N93="snížená",J93,0)</f>
        <v>0</v>
      </c>
      <c r="BG93" s="248">
        <f>IF(N93="zákl. přenesená",J93,0)</f>
        <v>0</v>
      </c>
      <c r="BH93" s="248">
        <f>IF(N93="sníž. přenesená",J93,0)</f>
        <v>0</v>
      </c>
      <c r="BI93" s="248">
        <f>IF(N93="nulová",J93,0)</f>
        <v>0</v>
      </c>
      <c r="BJ93" s="25" t="s">
        <v>77</v>
      </c>
      <c r="BK93" s="248">
        <f>ROUND(I93*H93,2)</f>
        <v>0</v>
      </c>
      <c r="BL93" s="25" t="s">
        <v>205</v>
      </c>
      <c r="BM93" s="25" t="s">
        <v>79</v>
      </c>
    </row>
    <row r="94" s="1" customFormat="1">
      <c r="B94" s="47"/>
      <c r="C94" s="75"/>
      <c r="D94" s="249" t="s">
        <v>207</v>
      </c>
      <c r="E94" s="75"/>
      <c r="F94" s="250" t="s">
        <v>1854</v>
      </c>
      <c r="G94" s="75"/>
      <c r="H94" s="75"/>
      <c r="I94" s="205"/>
      <c r="J94" s="75"/>
      <c r="K94" s="75"/>
      <c r="L94" s="73"/>
      <c r="M94" s="251"/>
      <c r="N94" s="48"/>
      <c r="O94" s="48"/>
      <c r="P94" s="48"/>
      <c r="Q94" s="48"/>
      <c r="R94" s="48"/>
      <c r="S94" s="48"/>
      <c r="T94" s="96"/>
      <c r="AT94" s="25" t="s">
        <v>207</v>
      </c>
      <c r="AU94" s="25" t="s">
        <v>79</v>
      </c>
    </row>
    <row r="95" s="1" customFormat="1" ht="23" customHeight="1">
      <c r="B95" s="47"/>
      <c r="C95" s="237" t="s">
        <v>79</v>
      </c>
      <c r="D95" s="237" t="s">
        <v>200</v>
      </c>
      <c r="E95" s="238" t="s">
        <v>1855</v>
      </c>
      <c r="F95" s="239" t="s">
        <v>1856</v>
      </c>
      <c r="G95" s="240" t="s">
        <v>203</v>
      </c>
      <c r="H95" s="241">
        <v>1</v>
      </c>
      <c r="I95" s="242"/>
      <c r="J95" s="243">
        <f>ROUND(I95*H95,2)</f>
        <v>0</v>
      </c>
      <c r="K95" s="239" t="s">
        <v>21</v>
      </c>
      <c r="L95" s="73"/>
      <c r="M95" s="244" t="s">
        <v>21</v>
      </c>
      <c r="N95" s="245" t="s">
        <v>41</v>
      </c>
      <c r="O95" s="48"/>
      <c r="P95" s="246">
        <f>O95*H95</f>
        <v>0</v>
      </c>
      <c r="Q95" s="246">
        <v>0</v>
      </c>
      <c r="R95" s="246">
        <f>Q95*H95</f>
        <v>0</v>
      </c>
      <c r="S95" s="246">
        <v>0</v>
      </c>
      <c r="T95" s="247">
        <f>S95*H95</f>
        <v>0</v>
      </c>
      <c r="AR95" s="25" t="s">
        <v>205</v>
      </c>
      <c r="AT95" s="25" t="s">
        <v>200</v>
      </c>
      <c r="AU95" s="25" t="s">
        <v>79</v>
      </c>
      <c r="AY95" s="25" t="s">
        <v>197</v>
      </c>
      <c r="BE95" s="248">
        <f>IF(N95="základní",J95,0)</f>
        <v>0</v>
      </c>
      <c r="BF95" s="248">
        <f>IF(N95="snížená",J95,0)</f>
        <v>0</v>
      </c>
      <c r="BG95" s="248">
        <f>IF(N95="zákl. přenesená",J95,0)</f>
        <v>0</v>
      </c>
      <c r="BH95" s="248">
        <f>IF(N95="sníž. přenesená",J95,0)</f>
        <v>0</v>
      </c>
      <c r="BI95" s="248">
        <f>IF(N95="nulová",J95,0)</f>
        <v>0</v>
      </c>
      <c r="BJ95" s="25" t="s">
        <v>77</v>
      </c>
      <c r="BK95" s="248">
        <f>ROUND(I95*H95,2)</f>
        <v>0</v>
      </c>
      <c r="BL95" s="25" t="s">
        <v>205</v>
      </c>
      <c r="BM95" s="25" t="s">
        <v>205</v>
      </c>
    </row>
    <row r="96" s="1" customFormat="1">
      <c r="B96" s="47"/>
      <c r="C96" s="75"/>
      <c r="D96" s="249" t="s">
        <v>207</v>
      </c>
      <c r="E96" s="75"/>
      <c r="F96" s="250" t="s">
        <v>1856</v>
      </c>
      <c r="G96" s="75"/>
      <c r="H96" s="75"/>
      <c r="I96" s="205"/>
      <c r="J96" s="75"/>
      <c r="K96" s="75"/>
      <c r="L96" s="73"/>
      <c r="M96" s="251"/>
      <c r="N96" s="48"/>
      <c r="O96" s="48"/>
      <c r="P96" s="48"/>
      <c r="Q96" s="48"/>
      <c r="R96" s="48"/>
      <c r="S96" s="48"/>
      <c r="T96" s="96"/>
      <c r="AT96" s="25" t="s">
        <v>207</v>
      </c>
      <c r="AU96" s="25" t="s">
        <v>79</v>
      </c>
    </row>
    <row r="97" s="1" customFormat="1" ht="23" customHeight="1">
      <c r="B97" s="47"/>
      <c r="C97" s="237" t="s">
        <v>198</v>
      </c>
      <c r="D97" s="237" t="s">
        <v>200</v>
      </c>
      <c r="E97" s="238" t="s">
        <v>1857</v>
      </c>
      <c r="F97" s="239" t="s">
        <v>1858</v>
      </c>
      <c r="G97" s="240" t="s">
        <v>203</v>
      </c>
      <c r="H97" s="241">
        <v>1</v>
      </c>
      <c r="I97" s="242"/>
      <c r="J97" s="243">
        <f>ROUND(I97*H97,2)</f>
        <v>0</v>
      </c>
      <c r="K97" s="239" t="s">
        <v>21</v>
      </c>
      <c r="L97" s="73"/>
      <c r="M97" s="244" t="s">
        <v>21</v>
      </c>
      <c r="N97" s="245" t="s">
        <v>41</v>
      </c>
      <c r="O97" s="48"/>
      <c r="P97" s="246">
        <f>O97*H97</f>
        <v>0</v>
      </c>
      <c r="Q97" s="246">
        <v>0</v>
      </c>
      <c r="R97" s="246">
        <f>Q97*H97</f>
        <v>0</v>
      </c>
      <c r="S97" s="246">
        <v>0</v>
      </c>
      <c r="T97" s="247">
        <f>S97*H97</f>
        <v>0</v>
      </c>
      <c r="AR97" s="25" t="s">
        <v>205</v>
      </c>
      <c r="AT97" s="25" t="s">
        <v>200</v>
      </c>
      <c r="AU97" s="25" t="s">
        <v>79</v>
      </c>
      <c r="AY97" s="25" t="s">
        <v>197</v>
      </c>
      <c r="BE97" s="248">
        <f>IF(N97="základní",J97,0)</f>
        <v>0</v>
      </c>
      <c r="BF97" s="248">
        <f>IF(N97="snížená",J97,0)</f>
        <v>0</v>
      </c>
      <c r="BG97" s="248">
        <f>IF(N97="zákl. přenesená",J97,0)</f>
        <v>0</v>
      </c>
      <c r="BH97" s="248">
        <f>IF(N97="sníž. přenesená",J97,0)</f>
        <v>0</v>
      </c>
      <c r="BI97" s="248">
        <f>IF(N97="nulová",J97,0)</f>
        <v>0</v>
      </c>
      <c r="BJ97" s="25" t="s">
        <v>77</v>
      </c>
      <c r="BK97" s="248">
        <f>ROUND(I97*H97,2)</f>
        <v>0</v>
      </c>
      <c r="BL97" s="25" t="s">
        <v>205</v>
      </c>
      <c r="BM97" s="25" t="s">
        <v>227</v>
      </c>
    </row>
    <row r="98" s="1" customFormat="1">
      <c r="B98" s="47"/>
      <c r="C98" s="75"/>
      <c r="D98" s="249" t="s">
        <v>207</v>
      </c>
      <c r="E98" s="75"/>
      <c r="F98" s="250" t="s">
        <v>1858</v>
      </c>
      <c r="G98" s="75"/>
      <c r="H98" s="75"/>
      <c r="I98" s="205"/>
      <c r="J98" s="75"/>
      <c r="K98" s="75"/>
      <c r="L98" s="73"/>
      <c r="M98" s="251"/>
      <c r="N98" s="48"/>
      <c r="O98" s="48"/>
      <c r="P98" s="48"/>
      <c r="Q98" s="48"/>
      <c r="R98" s="48"/>
      <c r="S98" s="48"/>
      <c r="T98" s="96"/>
      <c r="AT98" s="25" t="s">
        <v>207</v>
      </c>
      <c r="AU98" s="25" t="s">
        <v>79</v>
      </c>
    </row>
    <row r="99" s="1" customFormat="1" ht="23" customHeight="1">
      <c r="B99" s="47"/>
      <c r="C99" s="237" t="s">
        <v>205</v>
      </c>
      <c r="D99" s="237" t="s">
        <v>200</v>
      </c>
      <c r="E99" s="238" t="s">
        <v>1859</v>
      </c>
      <c r="F99" s="239" t="s">
        <v>1860</v>
      </c>
      <c r="G99" s="240" t="s">
        <v>203</v>
      </c>
      <c r="H99" s="241">
        <v>0.40000000000000002</v>
      </c>
      <c r="I99" s="242"/>
      <c r="J99" s="243">
        <f>ROUND(I99*H99,2)</f>
        <v>0</v>
      </c>
      <c r="K99" s="239" t="s">
        <v>21</v>
      </c>
      <c r="L99" s="73"/>
      <c r="M99" s="244" t="s">
        <v>21</v>
      </c>
      <c r="N99" s="245" t="s">
        <v>41</v>
      </c>
      <c r="O99" s="48"/>
      <c r="P99" s="246">
        <f>O99*H99</f>
        <v>0</v>
      </c>
      <c r="Q99" s="246">
        <v>0</v>
      </c>
      <c r="R99" s="246">
        <f>Q99*H99</f>
        <v>0</v>
      </c>
      <c r="S99" s="246">
        <v>0</v>
      </c>
      <c r="T99" s="247">
        <f>S99*H99</f>
        <v>0</v>
      </c>
      <c r="AR99" s="25" t="s">
        <v>205</v>
      </c>
      <c r="AT99" s="25" t="s">
        <v>200</v>
      </c>
      <c r="AU99" s="25" t="s">
        <v>79</v>
      </c>
      <c r="AY99" s="25" t="s">
        <v>197</v>
      </c>
      <c r="BE99" s="248">
        <f>IF(N99="základní",J99,0)</f>
        <v>0</v>
      </c>
      <c r="BF99" s="248">
        <f>IF(N99="snížená",J99,0)</f>
        <v>0</v>
      </c>
      <c r="BG99" s="248">
        <f>IF(N99="zákl. přenesená",J99,0)</f>
        <v>0</v>
      </c>
      <c r="BH99" s="248">
        <f>IF(N99="sníž. přenesená",J99,0)</f>
        <v>0</v>
      </c>
      <c r="BI99" s="248">
        <f>IF(N99="nulová",J99,0)</f>
        <v>0</v>
      </c>
      <c r="BJ99" s="25" t="s">
        <v>77</v>
      </c>
      <c r="BK99" s="248">
        <f>ROUND(I99*H99,2)</f>
        <v>0</v>
      </c>
      <c r="BL99" s="25" t="s">
        <v>205</v>
      </c>
      <c r="BM99" s="25" t="s">
        <v>245</v>
      </c>
    </row>
    <row r="100" s="1" customFormat="1">
      <c r="B100" s="47"/>
      <c r="C100" s="75"/>
      <c r="D100" s="249" t="s">
        <v>207</v>
      </c>
      <c r="E100" s="75"/>
      <c r="F100" s="250" t="s">
        <v>1860</v>
      </c>
      <c r="G100" s="75"/>
      <c r="H100" s="75"/>
      <c r="I100" s="205"/>
      <c r="J100" s="75"/>
      <c r="K100" s="75"/>
      <c r="L100" s="73"/>
      <c r="M100" s="251"/>
      <c r="N100" s="48"/>
      <c r="O100" s="48"/>
      <c r="P100" s="48"/>
      <c r="Q100" s="48"/>
      <c r="R100" s="48"/>
      <c r="S100" s="48"/>
      <c r="T100" s="96"/>
      <c r="AT100" s="25" t="s">
        <v>207</v>
      </c>
      <c r="AU100" s="25" t="s">
        <v>79</v>
      </c>
    </row>
    <row r="101" s="1" customFormat="1" ht="23" customHeight="1">
      <c r="B101" s="47"/>
      <c r="C101" s="237" t="s">
        <v>229</v>
      </c>
      <c r="D101" s="237" t="s">
        <v>200</v>
      </c>
      <c r="E101" s="238" t="s">
        <v>1861</v>
      </c>
      <c r="F101" s="239" t="s">
        <v>1862</v>
      </c>
      <c r="G101" s="240" t="s">
        <v>203</v>
      </c>
      <c r="H101" s="241">
        <v>0.40000000000000002</v>
      </c>
      <c r="I101" s="242"/>
      <c r="J101" s="243">
        <f>ROUND(I101*H101,2)</f>
        <v>0</v>
      </c>
      <c r="K101" s="239" t="s">
        <v>21</v>
      </c>
      <c r="L101" s="73"/>
      <c r="M101" s="244" t="s">
        <v>21</v>
      </c>
      <c r="N101" s="245" t="s">
        <v>41</v>
      </c>
      <c r="O101" s="48"/>
      <c r="P101" s="246">
        <f>O101*H101</f>
        <v>0</v>
      </c>
      <c r="Q101" s="246">
        <v>0</v>
      </c>
      <c r="R101" s="246">
        <f>Q101*H101</f>
        <v>0</v>
      </c>
      <c r="S101" s="246">
        <v>0</v>
      </c>
      <c r="T101" s="247">
        <f>S101*H101</f>
        <v>0</v>
      </c>
      <c r="AR101" s="25" t="s">
        <v>205</v>
      </c>
      <c r="AT101" s="25" t="s">
        <v>200</v>
      </c>
      <c r="AU101" s="25" t="s">
        <v>79</v>
      </c>
      <c r="AY101" s="25" t="s">
        <v>197</v>
      </c>
      <c r="BE101" s="248">
        <f>IF(N101="základní",J101,0)</f>
        <v>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25" t="s">
        <v>77</v>
      </c>
      <c r="BK101" s="248">
        <f>ROUND(I101*H101,2)</f>
        <v>0</v>
      </c>
      <c r="BL101" s="25" t="s">
        <v>205</v>
      </c>
      <c r="BM101" s="25" t="s">
        <v>256</v>
      </c>
    </row>
    <row r="102" s="1" customFormat="1">
      <c r="B102" s="47"/>
      <c r="C102" s="75"/>
      <c r="D102" s="249" t="s">
        <v>207</v>
      </c>
      <c r="E102" s="75"/>
      <c r="F102" s="250" t="s">
        <v>1862</v>
      </c>
      <c r="G102" s="75"/>
      <c r="H102" s="75"/>
      <c r="I102" s="205"/>
      <c r="J102" s="75"/>
      <c r="K102" s="75"/>
      <c r="L102" s="73"/>
      <c r="M102" s="251"/>
      <c r="N102" s="48"/>
      <c r="O102" s="48"/>
      <c r="P102" s="48"/>
      <c r="Q102" s="48"/>
      <c r="R102" s="48"/>
      <c r="S102" s="48"/>
      <c r="T102" s="96"/>
      <c r="AT102" s="25" t="s">
        <v>207</v>
      </c>
      <c r="AU102" s="25" t="s">
        <v>79</v>
      </c>
    </row>
    <row r="103" s="1" customFormat="1" ht="23" customHeight="1">
      <c r="B103" s="47"/>
      <c r="C103" s="237" t="s">
        <v>227</v>
      </c>
      <c r="D103" s="237" t="s">
        <v>200</v>
      </c>
      <c r="E103" s="238" t="s">
        <v>1863</v>
      </c>
      <c r="F103" s="239" t="s">
        <v>1864</v>
      </c>
      <c r="G103" s="240" t="s">
        <v>203</v>
      </c>
      <c r="H103" s="241">
        <v>0.40000000000000002</v>
      </c>
      <c r="I103" s="242"/>
      <c r="J103" s="243">
        <f>ROUND(I103*H103,2)</f>
        <v>0</v>
      </c>
      <c r="K103" s="239" t="s">
        <v>21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205</v>
      </c>
      <c r="AT103" s="25" t="s">
        <v>200</v>
      </c>
      <c r="AU103" s="25" t="s">
        <v>79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205</v>
      </c>
      <c r="BM103" s="25" t="s">
        <v>268</v>
      </c>
    </row>
    <row r="104" s="1" customFormat="1">
      <c r="B104" s="47"/>
      <c r="C104" s="75"/>
      <c r="D104" s="249" t="s">
        <v>207</v>
      </c>
      <c r="E104" s="75"/>
      <c r="F104" s="250" t="s">
        <v>1864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79</v>
      </c>
    </row>
    <row r="105" s="1" customFormat="1" ht="23" customHeight="1">
      <c r="B105" s="47"/>
      <c r="C105" s="237" t="s">
        <v>239</v>
      </c>
      <c r="D105" s="237" t="s">
        <v>200</v>
      </c>
      <c r="E105" s="238" t="s">
        <v>1865</v>
      </c>
      <c r="F105" s="239" t="s">
        <v>1866</v>
      </c>
      <c r="G105" s="240" t="s">
        <v>203</v>
      </c>
      <c r="H105" s="241">
        <v>0.59999999999999998</v>
      </c>
      <c r="I105" s="242"/>
      <c r="J105" s="243">
        <f>ROUND(I105*H105,2)</f>
        <v>0</v>
      </c>
      <c r="K105" s="239" t="s">
        <v>21</v>
      </c>
      <c r="L105" s="73"/>
      <c r="M105" s="244" t="s">
        <v>21</v>
      </c>
      <c r="N105" s="245" t="s">
        <v>41</v>
      </c>
      <c r="O105" s="48"/>
      <c r="P105" s="246">
        <f>O105*H105</f>
        <v>0</v>
      </c>
      <c r="Q105" s="246">
        <v>0</v>
      </c>
      <c r="R105" s="246">
        <f>Q105*H105</f>
        <v>0</v>
      </c>
      <c r="S105" s="246">
        <v>0</v>
      </c>
      <c r="T105" s="247">
        <f>S105*H105</f>
        <v>0</v>
      </c>
      <c r="AR105" s="25" t="s">
        <v>205</v>
      </c>
      <c r="AT105" s="25" t="s">
        <v>200</v>
      </c>
      <c r="AU105" s="25" t="s">
        <v>79</v>
      </c>
      <c r="AY105" s="25" t="s">
        <v>197</v>
      </c>
      <c r="BE105" s="248">
        <f>IF(N105="základní",J105,0)</f>
        <v>0</v>
      </c>
      <c r="BF105" s="248">
        <f>IF(N105="snížená",J105,0)</f>
        <v>0</v>
      </c>
      <c r="BG105" s="248">
        <f>IF(N105="zákl. přenesená",J105,0)</f>
        <v>0</v>
      </c>
      <c r="BH105" s="248">
        <f>IF(N105="sníž. přenesená",J105,0)</f>
        <v>0</v>
      </c>
      <c r="BI105" s="248">
        <f>IF(N105="nulová",J105,0)</f>
        <v>0</v>
      </c>
      <c r="BJ105" s="25" t="s">
        <v>77</v>
      </c>
      <c r="BK105" s="248">
        <f>ROUND(I105*H105,2)</f>
        <v>0</v>
      </c>
      <c r="BL105" s="25" t="s">
        <v>205</v>
      </c>
      <c r="BM105" s="25" t="s">
        <v>280</v>
      </c>
    </row>
    <row r="106" s="1" customFormat="1">
      <c r="B106" s="47"/>
      <c r="C106" s="75"/>
      <c r="D106" s="249" t="s">
        <v>207</v>
      </c>
      <c r="E106" s="75"/>
      <c r="F106" s="250" t="s">
        <v>1866</v>
      </c>
      <c r="G106" s="75"/>
      <c r="H106" s="75"/>
      <c r="I106" s="205"/>
      <c r="J106" s="75"/>
      <c r="K106" s="75"/>
      <c r="L106" s="73"/>
      <c r="M106" s="251"/>
      <c r="N106" s="48"/>
      <c r="O106" s="48"/>
      <c r="P106" s="48"/>
      <c r="Q106" s="48"/>
      <c r="R106" s="48"/>
      <c r="S106" s="48"/>
      <c r="T106" s="96"/>
      <c r="AT106" s="25" t="s">
        <v>207</v>
      </c>
      <c r="AU106" s="25" t="s">
        <v>79</v>
      </c>
    </row>
    <row r="107" s="1" customFormat="1" ht="14.5" customHeight="1">
      <c r="B107" s="47"/>
      <c r="C107" s="237" t="s">
        <v>245</v>
      </c>
      <c r="D107" s="237" t="s">
        <v>200</v>
      </c>
      <c r="E107" s="238" t="s">
        <v>1867</v>
      </c>
      <c r="F107" s="239" t="s">
        <v>1868</v>
      </c>
      <c r="G107" s="240" t="s">
        <v>203</v>
      </c>
      <c r="H107" s="241">
        <v>0.20000000000000001</v>
      </c>
      <c r="I107" s="242"/>
      <c r="J107" s="243">
        <f>ROUND(I107*H107,2)</f>
        <v>0</v>
      </c>
      <c r="K107" s="239" t="s">
        <v>21</v>
      </c>
      <c r="L107" s="73"/>
      <c r="M107" s="244" t="s">
        <v>21</v>
      </c>
      <c r="N107" s="245" t="s">
        <v>41</v>
      </c>
      <c r="O107" s="48"/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25" t="s">
        <v>205</v>
      </c>
      <c r="AT107" s="25" t="s">
        <v>200</v>
      </c>
      <c r="AU107" s="25" t="s">
        <v>79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205</v>
      </c>
      <c r="BM107" s="25" t="s">
        <v>290</v>
      </c>
    </row>
    <row r="108" s="1" customFormat="1">
      <c r="B108" s="47"/>
      <c r="C108" s="75"/>
      <c r="D108" s="249" t="s">
        <v>207</v>
      </c>
      <c r="E108" s="75"/>
      <c r="F108" s="250" t="s">
        <v>1868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207</v>
      </c>
      <c r="AU108" s="25" t="s">
        <v>79</v>
      </c>
    </row>
    <row r="109" s="1" customFormat="1" ht="14.5" customHeight="1">
      <c r="B109" s="47"/>
      <c r="C109" s="237" t="s">
        <v>250</v>
      </c>
      <c r="D109" s="237" t="s">
        <v>200</v>
      </c>
      <c r="E109" s="238" t="s">
        <v>1869</v>
      </c>
      <c r="F109" s="239" t="s">
        <v>1870</v>
      </c>
      <c r="G109" s="240" t="s">
        <v>406</v>
      </c>
      <c r="H109" s="241">
        <v>0.34999999999999998</v>
      </c>
      <c r="I109" s="242"/>
      <c r="J109" s="243">
        <f>ROUND(I109*H109,2)</f>
        <v>0</v>
      </c>
      <c r="K109" s="239" t="s">
        <v>21</v>
      </c>
      <c r="L109" s="73"/>
      <c r="M109" s="244" t="s">
        <v>21</v>
      </c>
      <c r="N109" s="245" t="s">
        <v>41</v>
      </c>
      <c r="O109" s="48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AR109" s="25" t="s">
        <v>205</v>
      </c>
      <c r="AT109" s="25" t="s">
        <v>200</v>
      </c>
      <c r="AU109" s="25" t="s">
        <v>79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205</v>
      </c>
      <c r="BM109" s="25" t="s">
        <v>301</v>
      </c>
    </row>
    <row r="110" s="1" customFormat="1">
      <c r="B110" s="47"/>
      <c r="C110" s="75"/>
      <c r="D110" s="249" t="s">
        <v>207</v>
      </c>
      <c r="E110" s="75"/>
      <c r="F110" s="250" t="s">
        <v>1870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79</v>
      </c>
    </row>
    <row r="111" s="11" customFormat="1" ht="29.88" customHeight="1">
      <c r="B111" s="221"/>
      <c r="C111" s="222"/>
      <c r="D111" s="223" t="s">
        <v>69</v>
      </c>
      <c r="E111" s="235" t="s">
        <v>205</v>
      </c>
      <c r="F111" s="235" t="s">
        <v>1871</v>
      </c>
      <c r="G111" s="222"/>
      <c r="H111" s="222"/>
      <c r="I111" s="225"/>
      <c r="J111" s="236">
        <f>BK111</f>
        <v>0</v>
      </c>
      <c r="K111" s="222"/>
      <c r="L111" s="227"/>
      <c r="M111" s="228"/>
      <c r="N111" s="229"/>
      <c r="O111" s="229"/>
      <c r="P111" s="230">
        <f>SUM(P112:P113)</f>
        <v>0</v>
      </c>
      <c r="Q111" s="229"/>
      <c r="R111" s="230">
        <f>SUM(R112:R113)</f>
        <v>0</v>
      </c>
      <c r="S111" s="229"/>
      <c r="T111" s="231">
        <f>SUM(T112:T113)</f>
        <v>0</v>
      </c>
      <c r="AR111" s="232" t="s">
        <v>77</v>
      </c>
      <c r="AT111" s="233" t="s">
        <v>69</v>
      </c>
      <c r="AU111" s="233" t="s">
        <v>77</v>
      </c>
      <c r="AY111" s="232" t="s">
        <v>197</v>
      </c>
      <c r="BK111" s="234">
        <f>SUM(BK112:BK113)</f>
        <v>0</v>
      </c>
    </row>
    <row r="112" s="1" customFormat="1" ht="14.5" customHeight="1">
      <c r="B112" s="47"/>
      <c r="C112" s="237" t="s">
        <v>256</v>
      </c>
      <c r="D112" s="237" t="s">
        <v>200</v>
      </c>
      <c r="E112" s="238" t="s">
        <v>1872</v>
      </c>
      <c r="F112" s="239" t="s">
        <v>1873</v>
      </c>
      <c r="G112" s="240" t="s">
        <v>203</v>
      </c>
      <c r="H112" s="241">
        <v>1.2</v>
      </c>
      <c r="I112" s="242"/>
      <c r="J112" s="243">
        <f>ROUND(I112*H112,2)</f>
        <v>0</v>
      </c>
      <c r="K112" s="239" t="s">
        <v>21</v>
      </c>
      <c r="L112" s="73"/>
      <c r="M112" s="244" t="s">
        <v>21</v>
      </c>
      <c r="N112" s="245" t="s">
        <v>41</v>
      </c>
      <c r="O112" s="48"/>
      <c r="P112" s="246">
        <f>O112*H112</f>
        <v>0</v>
      </c>
      <c r="Q112" s="246">
        <v>0</v>
      </c>
      <c r="R112" s="246">
        <f>Q112*H112</f>
        <v>0</v>
      </c>
      <c r="S112" s="246">
        <v>0</v>
      </c>
      <c r="T112" s="247">
        <f>S112*H112</f>
        <v>0</v>
      </c>
      <c r="AR112" s="25" t="s">
        <v>205</v>
      </c>
      <c r="AT112" s="25" t="s">
        <v>200</v>
      </c>
      <c r="AU112" s="25" t="s">
        <v>79</v>
      </c>
      <c r="AY112" s="25" t="s">
        <v>197</v>
      </c>
      <c r="BE112" s="248">
        <f>IF(N112="základní",J112,0)</f>
        <v>0</v>
      </c>
      <c r="BF112" s="248">
        <f>IF(N112="snížená",J112,0)</f>
        <v>0</v>
      </c>
      <c r="BG112" s="248">
        <f>IF(N112="zákl. přenesená",J112,0)</f>
        <v>0</v>
      </c>
      <c r="BH112" s="248">
        <f>IF(N112="sníž. přenesená",J112,0)</f>
        <v>0</v>
      </c>
      <c r="BI112" s="248">
        <f>IF(N112="nulová",J112,0)</f>
        <v>0</v>
      </c>
      <c r="BJ112" s="25" t="s">
        <v>77</v>
      </c>
      <c r="BK112" s="248">
        <f>ROUND(I112*H112,2)</f>
        <v>0</v>
      </c>
      <c r="BL112" s="25" t="s">
        <v>205</v>
      </c>
      <c r="BM112" s="25" t="s">
        <v>312</v>
      </c>
    </row>
    <row r="113" s="1" customFormat="1">
      <c r="B113" s="47"/>
      <c r="C113" s="75"/>
      <c r="D113" s="249" t="s">
        <v>207</v>
      </c>
      <c r="E113" s="75"/>
      <c r="F113" s="250" t="s">
        <v>1873</v>
      </c>
      <c r="G113" s="75"/>
      <c r="H113" s="75"/>
      <c r="I113" s="205"/>
      <c r="J113" s="75"/>
      <c r="K113" s="75"/>
      <c r="L113" s="73"/>
      <c r="M113" s="251"/>
      <c r="N113" s="48"/>
      <c r="O113" s="48"/>
      <c r="P113" s="48"/>
      <c r="Q113" s="48"/>
      <c r="R113" s="48"/>
      <c r="S113" s="48"/>
      <c r="T113" s="96"/>
      <c r="AT113" s="25" t="s">
        <v>207</v>
      </c>
      <c r="AU113" s="25" t="s">
        <v>79</v>
      </c>
    </row>
    <row r="114" s="11" customFormat="1" ht="37.44" customHeight="1">
      <c r="B114" s="221"/>
      <c r="C114" s="222"/>
      <c r="D114" s="223" t="s">
        <v>69</v>
      </c>
      <c r="E114" s="224" t="s">
        <v>431</v>
      </c>
      <c r="F114" s="224" t="s">
        <v>432</v>
      </c>
      <c r="G114" s="222"/>
      <c r="H114" s="222"/>
      <c r="I114" s="225"/>
      <c r="J114" s="226">
        <f>BK114</f>
        <v>0</v>
      </c>
      <c r="K114" s="222"/>
      <c r="L114" s="227"/>
      <c r="M114" s="228"/>
      <c r="N114" s="229"/>
      <c r="O114" s="229"/>
      <c r="P114" s="230">
        <f>P115+P150+P177+P200</f>
        <v>0</v>
      </c>
      <c r="Q114" s="229"/>
      <c r="R114" s="230">
        <f>R115+R150+R177+R200</f>
        <v>0.096880000000000008</v>
      </c>
      <c r="S114" s="229"/>
      <c r="T114" s="231">
        <f>T115+T150+T177+T200</f>
        <v>0</v>
      </c>
      <c r="AR114" s="232" t="s">
        <v>79</v>
      </c>
      <c r="AT114" s="233" t="s">
        <v>69</v>
      </c>
      <c r="AU114" s="233" t="s">
        <v>70</v>
      </c>
      <c r="AY114" s="232" t="s">
        <v>197</v>
      </c>
      <c r="BK114" s="234">
        <f>BK115+BK150+BK177+BK200</f>
        <v>0</v>
      </c>
    </row>
    <row r="115" s="11" customFormat="1" ht="19.92" customHeight="1">
      <c r="B115" s="221"/>
      <c r="C115" s="222"/>
      <c r="D115" s="223" t="s">
        <v>69</v>
      </c>
      <c r="E115" s="235" t="s">
        <v>781</v>
      </c>
      <c r="F115" s="235" t="s">
        <v>782</v>
      </c>
      <c r="G115" s="222"/>
      <c r="H115" s="222"/>
      <c r="I115" s="225"/>
      <c r="J115" s="236">
        <f>BK115</f>
        <v>0</v>
      </c>
      <c r="K115" s="222"/>
      <c r="L115" s="227"/>
      <c r="M115" s="228"/>
      <c r="N115" s="229"/>
      <c r="O115" s="229"/>
      <c r="P115" s="230">
        <f>SUM(P116:P149)</f>
        <v>0</v>
      </c>
      <c r="Q115" s="229"/>
      <c r="R115" s="230">
        <f>SUM(R116:R149)</f>
        <v>0.0089699999999999988</v>
      </c>
      <c r="S115" s="229"/>
      <c r="T115" s="231">
        <f>SUM(T116:T149)</f>
        <v>0</v>
      </c>
      <c r="AR115" s="232" t="s">
        <v>79</v>
      </c>
      <c r="AT115" s="233" t="s">
        <v>69</v>
      </c>
      <c r="AU115" s="233" t="s">
        <v>77</v>
      </c>
      <c r="AY115" s="232" t="s">
        <v>197</v>
      </c>
      <c r="BK115" s="234">
        <f>SUM(BK116:BK149)</f>
        <v>0</v>
      </c>
    </row>
    <row r="116" s="1" customFormat="1" ht="14.5" customHeight="1">
      <c r="B116" s="47"/>
      <c r="C116" s="237" t="s">
        <v>262</v>
      </c>
      <c r="D116" s="237" t="s">
        <v>200</v>
      </c>
      <c r="E116" s="238" t="s">
        <v>1432</v>
      </c>
      <c r="F116" s="239" t="s">
        <v>1433</v>
      </c>
      <c r="G116" s="240" t="s">
        <v>265</v>
      </c>
      <c r="H116" s="241">
        <v>2</v>
      </c>
      <c r="I116" s="242"/>
      <c r="J116" s="243">
        <f>ROUND(I116*H116,2)</f>
        <v>0</v>
      </c>
      <c r="K116" s="239" t="s">
        <v>21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</v>
      </c>
      <c r="R116" s="246">
        <f>Q116*H116</f>
        <v>0</v>
      </c>
      <c r="S116" s="246">
        <v>0</v>
      </c>
      <c r="T116" s="247">
        <f>S116*H116</f>
        <v>0</v>
      </c>
      <c r="AR116" s="25" t="s">
        <v>290</v>
      </c>
      <c r="AT116" s="25" t="s">
        <v>200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290</v>
      </c>
      <c r="BM116" s="25" t="s">
        <v>321</v>
      </c>
    </row>
    <row r="117" s="1" customFormat="1">
      <c r="B117" s="47"/>
      <c r="C117" s="75"/>
      <c r="D117" s="249" t="s">
        <v>207</v>
      </c>
      <c r="E117" s="75"/>
      <c r="F117" s="250" t="s">
        <v>1433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" customFormat="1" ht="14.5" customHeight="1">
      <c r="B118" s="47"/>
      <c r="C118" s="237" t="s">
        <v>268</v>
      </c>
      <c r="D118" s="237" t="s">
        <v>200</v>
      </c>
      <c r="E118" s="238" t="s">
        <v>1438</v>
      </c>
      <c r="F118" s="239" t="s">
        <v>1439</v>
      </c>
      <c r="G118" s="240" t="s">
        <v>223</v>
      </c>
      <c r="H118" s="241">
        <v>3</v>
      </c>
      <c r="I118" s="242"/>
      <c r="J118" s="243">
        <f>ROUND(I118*H118,2)</f>
        <v>0</v>
      </c>
      <c r="K118" s="239" t="s">
        <v>21</v>
      </c>
      <c r="L118" s="73"/>
      <c r="M118" s="244" t="s">
        <v>21</v>
      </c>
      <c r="N118" s="245" t="s">
        <v>41</v>
      </c>
      <c r="O118" s="48"/>
      <c r="P118" s="246">
        <f>O118*H118</f>
        <v>0</v>
      </c>
      <c r="Q118" s="246">
        <v>0</v>
      </c>
      <c r="R118" s="246">
        <f>Q118*H118</f>
        <v>0</v>
      </c>
      <c r="S118" s="246">
        <v>0</v>
      </c>
      <c r="T118" s="247">
        <f>S118*H118</f>
        <v>0</v>
      </c>
      <c r="AR118" s="25" t="s">
        <v>290</v>
      </c>
      <c r="AT118" s="25" t="s">
        <v>200</v>
      </c>
      <c r="AU118" s="25" t="s">
        <v>79</v>
      </c>
      <c r="AY118" s="25" t="s">
        <v>197</v>
      </c>
      <c r="BE118" s="248">
        <f>IF(N118="základní",J118,0)</f>
        <v>0</v>
      </c>
      <c r="BF118" s="248">
        <f>IF(N118="snížená",J118,0)</f>
        <v>0</v>
      </c>
      <c r="BG118" s="248">
        <f>IF(N118="zákl. přenesená",J118,0)</f>
        <v>0</v>
      </c>
      <c r="BH118" s="248">
        <f>IF(N118="sníž. přenesená",J118,0)</f>
        <v>0</v>
      </c>
      <c r="BI118" s="248">
        <f>IF(N118="nulová",J118,0)</f>
        <v>0</v>
      </c>
      <c r="BJ118" s="25" t="s">
        <v>77</v>
      </c>
      <c r="BK118" s="248">
        <f>ROUND(I118*H118,2)</f>
        <v>0</v>
      </c>
      <c r="BL118" s="25" t="s">
        <v>290</v>
      </c>
      <c r="BM118" s="25" t="s">
        <v>331</v>
      </c>
    </row>
    <row r="119" s="1" customFormat="1">
      <c r="B119" s="47"/>
      <c r="C119" s="75"/>
      <c r="D119" s="249" t="s">
        <v>207</v>
      </c>
      <c r="E119" s="75"/>
      <c r="F119" s="250" t="s">
        <v>1439</v>
      </c>
      <c r="G119" s="75"/>
      <c r="H119" s="75"/>
      <c r="I119" s="205"/>
      <c r="J119" s="75"/>
      <c r="K119" s="75"/>
      <c r="L119" s="73"/>
      <c r="M119" s="251"/>
      <c r="N119" s="48"/>
      <c r="O119" s="48"/>
      <c r="P119" s="48"/>
      <c r="Q119" s="48"/>
      <c r="R119" s="48"/>
      <c r="S119" s="48"/>
      <c r="T119" s="96"/>
      <c r="AT119" s="25" t="s">
        <v>207</v>
      </c>
      <c r="AU119" s="25" t="s">
        <v>79</v>
      </c>
    </row>
    <row r="120" s="1" customFormat="1" ht="14.5" customHeight="1">
      <c r="B120" s="47"/>
      <c r="C120" s="237" t="s">
        <v>274</v>
      </c>
      <c r="D120" s="237" t="s">
        <v>200</v>
      </c>
      <c r="E120" s="238" t="s">
        <v>1442</v>
      </c>
      <c r="F120" s="239" t="s">
        <v>1443</v>
      </c>
      <c r="G120" s="240" t="s">
        <v>265</v>
      </c>
      <c r="H120" s="241">
        <v>1</v>
      </c>
      <c r="I120" s="242"/>
      <c r="J120" s="243">
        <f>ROUND(I120*H120,2)</f>
        <v>0</v>
      </c>
      <c r="K120" s="239" t="s">
        <v>21</v>
      </c>
      <c r="L120" s="73"/>
      <c r="M120" s="244" t="s">
        <v>21</v>
      </c>
      <c r="N120" s="245" t="s">
        <v>41</v>
      </c>
      <c r="O120" s="48"/>
      <c r="P120" s="246">
        <f>O120*H120</f>
        <v>0</v>
      </c>
      <c r="Q120" s="246">
        <v>0.00050000000000000001</v>
      </c>
      <c r="R120" s="246">
        <f>Q120*H120</f>
        <v>0.00050000000000000001</v>
      </c>
      <c r="S120" s="246">
        <v>0</v>
      </c>
      <c r="T120" s="247">
        <f>S120*H120</f>
        <v>0</v>
      </c>
      <c r="AR120" s="25" t="s">
        <v>290</v>
      </c>
      <c r="AT120" s="25" t="s">
        <v>200</v>
      </c>
      <c r="AU120" s="25" t="s">
        <v>79</v>
      </c>
      <c r="AY120" s="25" t="s">
        <v>197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25" t="s">
        <v>77</v>
      </c>
      <c r="BK120" s="248">
        <f>ROUND(I120*H120,2)</f>
        <v>0</v>
      </c>
      <c r="BL120" s="25" t="s">
        <v>290</v>
      </c>
      <c r="BM120" s="25" t="s">
        <v>143</v>
      </c>
    </row>
    <row r="121" s="1" customFormat="1">
      <c r="B121" s="47"/>
      <c r="C121" s="75"/>
      <c r="D121" s="249" t="s">
        <v>207</v>
      </c>
      <c r="E121" s="75"/>
      <c r="F121" s="250" t="s">
        <v>1443</v>
      </c>
      <c r="G121" s="75"/>
      <c r="H121" s="75"/>
      <c r="I121" s="205"/>
      <c r="J121" s="75"/>
      <c r="K121" s="75"/>
      <c r="L121" s="73"/>
      <c r="M121" s="251"/>
      <c r="N121" s="48"/>
      <c r="O121" s="48"/>
      <c r="P121" s="48"/>
      <c r="Q121" s="48"/>
      <c r="R121" s="48"/>
      <c r="S121" s="48"/>
      <c r="T121" s="96"/>
      <c r="AT121" s="25" t="s">
        <v>207</v>
      </c>
      <c r="AU121" s="25" t="s">
        <v>79</v>
      </c>
    </row>
    <row r="122" s="1" customFormat="1" ht="14.5" customHeight="1">
      <c r="B122" s="47"/>
      <c r="C122" s="237" t="s">
        <v>280</v>
      </c>
      <c r="D122" s="237" t="s">
        <v>200</v>
      </c>
      <c r="E122" s="238" t="s">
        <v>789</v>
      </c>
      <c r="F122" s="239" t="s">
        <v>790</v>
      </c>
      <c r="G122" s="240" t="s">
        <v>265</v>
      </c>
      <c r="H122" s="241">
        <v>1</v>
      </c>
      <c r="I122" s="242"/>
      <c r="J122" s="243">
        <f>ROUND(I122*H122,2)</f>
        <v>0</v>
      </c>
      <c r="K122" s="239" t="s">
        <v>21</v>
      </c>
      <c r="L122" s="73"/>
      <c r="M122" s="244" t="s">
        <v>21</v>
      </c>
      <c r="N122" s="245" t="s">
        <v>41</v>
      </c>
      <c r="O122" s="48"/>
      <c r="P122" s="246">
        <f>O122*H122</f>
        <v>0</v>
      </c>
      <c r="Q122" s="246">
        <v>0.0018</v>
      </c>
      <c r="R122" s="246">
        <f>Q122*H122</f>
        <v>0.0018</v>
      </c>
      <c r="S122" s="246">
        <v>0</v>
      </c>
      <c r="T122" s="247">
        <f>S122*H122</f>
        <v>0</v>
      </c>
      <c r="AR122" s="25" t="s">
        <v>290</v>
      </c>
      <c r="AT122" s="25" t="s">
        <v>200</v>
      </c>
      <c r="AU122" s="25" t="s">
        <v>79</v>
      </c>
      <c r="AY122" s="25" t="s">
        <v>197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25" t="s">
        <v>77</v>
      </c>
      <c r="BK122" s="248">
        <f>ROUND(I122*H122,2)</f>
        <v>0</v>
      </c>
      <c r="BL122" s="25" t="s">
        <v>290</v>
      </c>
      <c r="BM122" s="25" t="s">
        <v>353</v>
      </c>
    </row>
    <row r="123" s="1" customFormat="1">
      <c r="B123" s="47"/>
      <c r="C123" s="75"/>
      <c r="D123" s="249" t="s">
        <v>207</v>
      </c>
      <c r="E123" s="75"/>
      <c r="F123" s="250" t="s">
        <v>790</v>
      </c>
      <c r="G123" s="75"/>
      <c r="H123" s="75"/>
      <c r="I123" s="205"/>
      <c r="J123" s="75"/>
      <c r="K123" s="75"/>
      <c r="L123" s="73"/>
      <c r="M123" s="251"/>
      <c r="N123" s="48"/>
      <c r="O123" s="48"/>
      <c r="P123" s="48"/>
      <c r="Q123" s="48"/>
      <c r="R123" s="48"/>
      <c r="S123" s="48"/>
      <c r="T123" s="96"/>
      <c r="AT123" s="25" t="s">
        <v>207</v>
      </c>
      <c r="AU123" s="25" t="s">
        <v>79</v>
      </c>
    </row>
    <row r="124" s="1" customFormat="1" ht="14.5" customHeight="1">
      <c r="B124" s="47"/>
      <c r="C124" s="237" t="s">
        <v>10</v>
      </c>
      <c r="D124" s="237" t="s">
        <v>200</v>
      </c>
      <c r="E124" s="238" t="s">
        <v>1444</v>
      </c>
      <c r="F124" s="239" t="s">
        <v>1445</v>
      </c>
      <c r="G124" s="240" t="s">
        <v>265</v>
      </c>
      <c r="H124" s="241">
        <v>1</v>
      </c>
      <c r="I124" s="242"/>
      <c r="J124" s="243">
        <f>ROUND(I124*H124,2)</f>
        <v>0</v>
      </c>
      <c r="K124" s="239" t="s">
        <v>21</v>
      </c>
      <c r="L124" s="73"/>
      <c r="M124" s="244" t="s">
        <v>21</v>
      </c>
      <c r="N124" s="245" t="s">
        <v>41</v>
      </c>
      <c r="O124" s="48"/>
      <c r="P124" s="246">
        <f>O124*H124</f>
        <v>0</v>
      </c>
      <c r="Q124" s="246">
        <v>0.00031</v>
      </c>
      <c r="R124" s="246">
        <f>Q124*H124</f>
        <v>0.00031</v>
      </c>
      <c r="S124" s="246">
        <v>0</v>
      </c>
      <c r="T124" s="247">
        <f>S124*H124</f>
        <v>0</v>
      </c>
      <c r="AR124" s="25" t="s">
        <v>290</v>
      </c>
      <c r="AT124" s="25" t="s">
        <v>200</v>
      </c>
      <c r="AU124" s="25" t="s">
        <v>79</v>
      </c>
      <c r="AY124" s="25" t="s">
        <v>197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25" t="s">
        <v>77</v>
      </c>
      <c r="BK124" s="248">
        <f>ROUND(I124*H124,2)</f>
        <v>0</v>
      </c>
      <c r="BL124" s="25" t="s">
        <v>290</v>
      </c>
      <c r="BM124" s="25" t="s">
        <v>363</v>
      </c>
    </row>
    <row r="125" s="1" customFormat="1">
      <c r="B125" s="47"/>
      <c r="C125" s="75"/>
      <c r="D125" s="249" t="s">
        <v>207</v>
      </c>
      <c r="E125" s="75"/>
      <c r="F125" s="250" t="s">
        <v>1445</v>
      </c>
      <c r="G125" s="75"/>
      <c r="H125" s="75"/>
      <c r="I125" s="205"/>
      <c r="J125" s="75"/>
      <c r="K125" s="75"/>
      <c r="L125" s="73"/>
      <c r="M125" s="251"/>
      <c r="N125" s="48"/>
      <c r="O125" s="48"/>
      <c r="P125" s="48"/>
      <c r="Q125" s="48"/>
      <c r="R125" s="48"/>
      <c r="S125" s="48"/>
      <c r="T125" s="96"/>
      <c r="AT125" s="25" t="s">
        <v>207</v>
      </c>
      <c r="AU125" s="25" t="s">
        <v>79</v>
      </c>
    </row>
    <row r="126" s="1" customFormat="1" ht="14.5" customHeight="1">
      <c r="B126" s="47"/>
      <c r="C126" s="237" t="s">
        <v>290</v>
      </c>
      <c r="D126" s="237" t="s">
        <v>200</v>
      </c>
      <c r="E126" s="238" t="s">
        <v>793</v>
      </c>
      <c r="F126" s="239" t="s">
        <v>794</v>
      </c>
      <c r="G126" s="240" t="s">
        <v>265</v>
      </c>
      <c r="H126" s="241">
        <v>1</v>
      </c>
      <c r="I126" s="242"/>
      <c r="J126" s="243">
        <f>ROUND(I126*H126,2)</f>
        <v>0</v>
      </c>
      <c r="K126" s="239" t="s">
        <v>21</v>
      </c>
      <c r="L126" s="73"/>
      <c r="M126" s="244" t="s">
        <v>21</v>
      </c>
      <c r="N126" s="245" t="s">
        <v>41</v>
      </c>
      <c r="O126" s="48"/>
      <c r="P126" s="246">
        <f>O126*H126</f>
        <v>0</v>
      </c>
      <c r="Q126" s="246">
        <v>0.0010100000000000001</v>
      </c>
      <c r="R126" s="246">
        <f>Q126*H126</f>
        <v>0.0010100000000000001</v>
      </c>
      <c r="S126" s="246">
        <v>0</v>
      </c>
      <c r="T126" s="247">
        <f>S126*H126</f>
        <v>0</v>
      </c>
      <c r="AR126" s="25" t="s">
        <v>290</v>
      </c>
      <c r="AT126" s="25" t="s">
        <v>200</v>
      </c>
      <c r="AU126" s="25" t="s">
        <v>79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290</v>
      </c>
      <c r="BM126" s="25" t="s">
        <v>373</v>
      </c>
    </row>
    <row r="127" s="1" customFormat="1">
      <c r="B127" s="47"/>
      <c r="C127" s="75"/>
      <c r="D127" s="249" t="s">
        <v>207</v>
      </c>
      <c r="E127" s="75"/>
      <c r="F127" s="250" t="s">
        <v>794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79</v>
      </c>
    </row>
    <row r="128" s="1" customFormat="1" ht="23" customHeight="1">
      <c r="B128" s="47"/>
      <c r="C128" s="237" t="s">
        <v>296</v>
      </c>
      <c r="D128" s="237" t="s">
        <v>200</v>
      </c>
      <c r="E128" s="238" t="s">
        <v>1874</v>
      </c>
      <c r="F128" s="239" t="s">
        <v>1875</v>
      </c>
      <c r="G128" s="240" t="s">
        <v>223</v>
      </c>
      <c r="H128" s="241">
        <v>2</v>
      </c>
      <c r="I128" s="242"/>
      <c r="J128" s="243">
        <f>ROUND(I128*H128,2)</f>
        <v>0</v>
      </c>
      <c r="K128" s="239" t="s">
        <v>21</v>
      </c>
      <c r="L128" s="73"/>
      <c r="M128" s="244" t="s">
        <v>21</v>
      </c>
      <c r="N128" s="245" t="s">
        <v>41</v>
      </c>
      <c r="O128" s="48"/>
      <c r="P128" s="246">
        <f>O128*H128</f>
        <v>0</v>
      </c>
      <c r="Q128" s="246">
        <v>0.0012600000000000001</v>
      </c>
      <c r="R128" s="246">
        <f>Q128*H128</f>
        <v>0.0025200000000000001</v>
      </c>
      <c r="S128" s="246">
        <v>0</v>
      </c>
      <c r="T128" s="247">
        <f>S128*H128</f>
        <v>0</v>
      </c>
      <c r="AR128" s="25" t="s">
        <v>290</v>
      </c>
      <c r="AT128" s="25" t="s">
        <v>200</v>
      </c>
      <c r="AU128" s="25" t="s">
        <v>79</v>
      </c>
      <c r="AY128" s="25" t="s">
        <v>197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25" t="s">
        <v>77</v>
      </c>
      <c r="BK128" s="248">
        <f>ROUND(I128*H128,2)</f>
        <v>0</v>
      </c>
      <c r="BL128" s="25" t="s">
        <v>290</v>
      </c>
      <c r="BM128" s="25" t="s">
        <v>387</v>
      </c>
    </row>
    <row r="129" s="1" customFormat="1">
      <c r="B129" s="47"/>
      <c r="C129" s="75"/>
      <c r="D129" s="249" t="s">
        <v>207</v>
      </c>
      <c r="E129" s="75"/>
      <c r="F129" s="250" t="s">
        <v>1875</v>
      </c>
      <c r="G129" s="75"/>
      <c r="H129" s="75"/>
      <c r="I129" s="205"/>
      <c r="J129" s="75"/>
      <c r="K129" s="75"/>
      <c r="L129" s="73"/>
      <c r="M129" s="251"/>
      <c r="N129" s="48"/>
      <c r="O129" s="48"/>
      <c r="P129" s="48"/>
      <c r="Q129" s="48"/>
      <c r="R129" s="48"/>
      <c r="S129" s="48"/>
      <c r="T129" s="96"/>
      <c r="AT129" s="25" t="s">
        <v>207</v>
      </c>
      <c r="AU129" s="25" t="s">
        <v>79</v>
      </c>
    </row>
    <row r="130" s="1" customFormat="1" ht="23" customHeight="1">
      <c r="B130" s="47"/>
      <c r="C130" s="237" t="s">
        <v>301</v>
      </c>
      <c r="D130" s="237" t="s">
        <v>200</v>
      </c>
      <c r="E130" s="238" t="s">
        <v>795</v>
      </c>
      <c r="F130" s="239" t="s">
        <v>796</v>
      </c>
      <c r="G130" s="240" t="s">
        <v>223</v>
      </c>
      <c r="H130" s="241">
        <v>1</v>
      </c>
      <c r="I130" s="242"/>
      <c r="J130" s="243">
        <f>ROUND(I130*H130,2)</f>
        <v>0</v>
      </c>
      <c r="K130" s="239" t="s">
        <v>21</v>
      </c>
      <c r="L130" s="73"/>
      <c r="M130" s="244" t="s">
        <v>21</v>
      </c>
      <c r="N130" s="245" t="s">
        <v>41</v>
      </c>
      <c r="O130" s="48"/>
      <c r="P130" s="246">
        <f>O130*H130</f>
        <v>0</v>
      </c>
      <c r="Q130" s="246">
        <v>0.0011999999999999999</v>
      </c>
      <c r="R130" s="246">
        <f>Q130*H130</f>
        <v>0.0011999999999999999</v>
      </c>
      <c r="S130" s="246">
        <v>0</v>
      </c>
      <c r="T130" s="247">
        <f>S130*H130</f>
        <v>0</v>
      </c>
      <c r="AR130" s="25" t="s">
        <v>290</v>
      </c>
      <c r="AT130" s="25" t="s">
        <v>200</v>
      </c>
      <c r="AU130" s="25" t="s">
        <v>79</v>
      </c>
      <c r="AY130" s="25" t="s">
        <v>197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25" t="s">
        <v>77</v>
      </c>
      <c r="BK130" s="248">
        <f>ROUND(I130*H130,2)</f>
        <v>0</v>
      </c>
      <c r="BL130" s="25" t="s">
        <v>290</v>
      </c>
      <c r="BM130" s="25" t="s">
        <v>403</v>
      </c>
    </row>
    <row r="131" s="1" customFormat="1">
      <c r="B131" s="47"/>
      <c r="C131" s="75"/>
      <c r="D131" s="249" t="s">
        <v>207</v>
      </c>
      <c r="E131" s="75"/>
      <c r="F131" s="250" t="s">
        <v>796</v>
      </c>
      <c r="G131" s="75"/>
      <c r="H131" s="75"/>
      <c r="I131" s="205"/>
      <c r="J131" s="75"/>
      <c r="K131" s="75"/>
      <c r="L131" s="73"/>
      <c r="M131" s="251"/>
      <c r="N131" s="48"/>
      <c r="O131" s="48"/>
      <c r="P131" s="48"/>
      <c r="Q131" s="48"/>
      <c r="R131" s="48"/>
      <c r="S131" s="48"/>
      <c r="T131" s="96"/>
      <c r="AT131" s="25" t="s">
        <v>207</v>
      </c>
      <c r="AU131" s="25" t="s">
        <v>79</v>
      </c>
    </row>
    <row r="132" s="1" customFormat="1" ht="23" customHeight="1">
      <c r="B132" s="47"/>
      <c r="C132" s="237" t="s">
        <v>307</v>
      </c>
      <c r="D132" s="237" t="s">
        <v>200</v>
      </c>
      <c r="E132" s="238" t="s">
        <v>797</v>
      </c>
      <c r="F132" s="239" t="s">
        <v>798</v>
      </c>
      <c r="G132" s="240" t="s">
        <v>223</v>
      </c>
      <c r="H132" s="241">
        <v>1.5</v>
      </c>
      <c r="I132" s="242"/>
      <c r="J132" s="243">
        <f>ROUND(I132*H132,2)</f>
        <v>0</v>
      </c>
      <c r="K132" s="239" t="s">
        <v>21</v>
      </c>
      <c r="L132" s="73"/>
      <c r="M132" s="244" t="s">
        <v>21</v>
      </c>
      <c r="N132" s="245" t="s">
        <v>41</v>
      </c>
      <c r="O132" s="48"/>
      <c r="P132" s="246">
        <f>O132*H132</f>
        <v>0</v>
      </c>
      <c r="Q132" s="246">
        <v>0.000293333333333333</v>
      </c>
      <c r="R132" s="246">
        <f>Q132*H132</f>
        <v>0.00043999999999999953</v>
      </c>
      <c r="S132" s="246">
        <v>0</v>
      </c>
      <c r="T132" s="247">
        <f>S132*H132</f>
        <v>0</v>
      </c>
      <c r="AR132" s="25" t="s">
        <v>290</v>
      </c>
      <c r="AT132" s="25" t="s">
        <v>200</v>
      </c>
      <c r="AU132" s="25" t="s">
        <v>79</v>
      </c>
      <c r="AY132" s="25" t="s">
        <v>197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25" t="s">
        <v>77</v>
      </c>
      <c r="BK132" s="248">
        <f>ROUND(I132*H132,2)</f>
        <v>0</v>
      </c>
      <c r="BL132" s="25" t="s">
        <v>290</v>
      </c>
      <c r="BM132" s="25" t="s">
        <v>414</v>
      </c>
    </row>
    <row r="133" s="1" customFormat="1">
      <c r="B133" s="47"/>
      <c r="C133" s="75"/>
      <c r="D133" s="249" t="s">
        <v>207</v>
      </c>
      <c r="E133" s="75"/>
      <c r="F133" s="250" t="s">
        <v>798</v>
      </c>
      <c r="G133" s="75"/>
      <c r="H133" s="75"/>
      <c r="I133" s="205"/>
      <c r="J133" s="75"/>
      <c r="K133" s="75"/>
      <c r="L133" s="73"/>
      <c r="M133" s="251"/>
      <c r="N133" s="48"/>
      <c r="O133" s="48"/>
      <c r="P133" s="48"/>
      <c r="Q133" s="48"/>
      <c r="R133" s="48"/>
      <c r="S133" s="48"/>
      <c r="T133" s="96"/>
      <c r="AT133" s="25" t="s">
        <v>207</v>
      </c>
      <c r="AU133" s="25" t="s">
        <v>79</v>
      </c>
    </row>
    <row r="134" s="1" customFormat="1" ht="23" customHeight="1">
      <c r="B134" s="47"/>
      <c r="C134" s="237" t="s">
        <v>312</v>
      </c>
      <c r="D134" s="237" t="s">
        <v>200</v>
      </c>
      <c r="E134" s="238" t="s">
        <v>799</v>
      </c>
      <c r="F134" s="239" t="s">
        <v>800</v>
      </c>
      <c r="G134" s="240" t="s">
        <v>223</v>
      </c>
      <c r="H134" s="241">
        <v>0.5</v>
      </c>
      <c r="I134" s="242"/>
      <c r="J134" s="243">
        <f>ROUND(I134*H134,2)</f>
        <v>0</v>
      </c>
      <c r="K134" s="239" t="s">
        <v>21</v>
      </c>
      <c r="L134" s="73"/>
      <c r="M134" s="244" t="s">
        <v>21</v>
      </c>
      <c r="N134" s="245" t="s">
        <v>41</v>
      </c>
      <c r="O134" s="48"/>
      <c r="P134" s="246">
        <f>O134*H134</f>
        <v>0</v>
      </c>
      <c r="Q134" s="246">
        <v>0.00036000000000000002</v>
      </c>
      <c r="R134" s="246">
        <f>Q134*H134</f>
        <v>0.00018000000000000001</v>
      </c>
      <c r="S134" s="246">
        <v>0</v>
      </c>
      <c r="T134" s="247">
        <f>S134*H134</f>
        <v>0</v>
      </c>
      <c r="AR134" s="25" t="s">
        <v>290</v>
      </c>
      <c r="AT134" s="25" t="s">
        <v>200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290</v>
      </c>
      <c r="BM134" s="25" t="s">
        <v>427</v>
      </c>
    </row>
    <row r="135" s="1" customFormat="1">
      <c r="B135" s="47"/>
      <c r="C135" s="75"/>
      <c r="D135" s="249" t="s">
        <v>207</v>
      </c>
      <c r="E135" s="75"/>
      <c r="F135" s="250" t="s">
        <v>800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" customFormat="1" ht="14.5" customHeight="1">
      <c r="B136" s="47"/>
      <c r="C136" s="237" t="s">
        <v>9</v>
      </c>
      <c r="D136" s="237" t="s">
        <v>200</v>
      </c>
      <c r="E136" s="238" t="s">
        <v>801</v>
      </c>
      <c r="F136" s="239" t="s">
        <v>802</v>
      </c>
      <c r="G136" s="240" t="s">
        <v>803</v>
      </c>
      <c r="H136" s="241">
        <v>1</v>
      </c>
      <c r="I136" s="242"/>
      <c r="J136" s="243">
        <f>ROUND(I136*H136,2)</f>
        <v>0</v>
      </c>
      <c r="K136" s="239" t="s">
        <v>21</v>
      </c>
      <c r="L136" s="73"/>
      <c r="M136" s="244" t="s">
        <v>21</v>
      </c>
      <c r="N136" s="245" t="s">
        <v>41</v>
      </c>
      <c r="O136" s="48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5" t="s">
        <v>290</v>
      </c>
      <c r="AT136" s="25" t="s">
        <v>200</v>
      </c>
      <c r="AU136" s="25" t="s">
        <v>79</v>
      </c>
      <c r="AY136" s="25" t="s">
        <v>197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25" t="s">
        <v>77</v>
      </c>
      <c r="BK136" s="248">
        <f>ROUND(I136*H136,2)</f>
        <v>0</v>
      </c>
      <c r="BL136" s="25" t="s">
        <v>290</v>
      </c>
      <c r="BM136" s="25" t="s">
        <v>440</v>
      </c>
    </row>
    <row r="137" s="1" customFormat="1">
      <c r="B137" s="47"/>
      <c r="C137" s="75"/>
      <c r="D137" s="249" t="s">
        <v>207</v>
      </c>
      <c r="E137" s="75"/>
      <c r="F137" s="250" t="s">
        <v>802</v>
      </c>
      <c r="G137" s="75"/>
      <c r="H137" s="75"/>
      <c r="I137" s="205"/>
      <c r="J137" s="75"/>
      <c r="K137" s="75"/>
      <c r="L137" s="73"/>
      <c r="M137" s="251"/>
      <c r="N137" s="48"/>
      <c r="O137" s="48"/>
      <c r="P137" s="48"/>
      <c r="Q137" s="48"/>
      <c r="R137" s="48"/>
      <c r="S137" s="48"/>
      <c r="T137" s="96"/>
      <c r="AT137" s="25" t="s">
        <v>207</v>
      </c>
      <c r="AU137" s="25" t="s">
        <v>79</v>
      </c>
    </row>
    <row r="138" s="1" customFormat="1" ht="14.5" customHeight="1">
      <c r="B138" s="47"/>
      <c r="C138" s="237" t="s">
        <v>321</v>
      </c>
      <c r="D138" s="237" t="s">
        <v>200</v>
      </c>
      <c r="E138" s="238" t="s">
        <v>806</v>
      </c>
      <c r="F138" s="239" t="s">
        <v>807</v>
      </c>
      <c r="G138" s="240" t="s">
        <v>265</v>
      </c>
      <c r="H138" s="241">
        <v>1</v>
      </c>
      <c r="I138" s="242"/>
      <c r="J138" s="243">
        <f>ROUND(I138*H138,2)</f>
        <v>0</v>
      </c>
      <c r="K138" s="239" t="s">
        <v>21</v>
      </c>
      <c r="L138" s="73"/>
      <c r="M138" s="244" t="s">
        <v>21</v>
      </c>
      <c r="N138" s="245" t="s">
        <v>41</v>
      </c>
      <c r="O138" s="48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AR138" s="25" t="s">
        <v>290</v>
      </c>
      <c r="AT138" s="25" t="s">
        <v>200</v>
      </c>
      <c r="AU138" s="25" t="s">
        <v>79</v>
      </c>
      <c r="AY138" s="25" t="s">
        <v>197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25" t="s">
        <v>77</v>
      </c>
      <c r="BK138" s="248">
        <f>ROUND(I138*H138,2)</f>
        <v>0</v>
      </c>
      <c r="BL138" s="25" t="s">
        <v>290</v>
      </c>
      <c r="BM138" s="25" t="s">
        <v>449</v>
      </c>
    </row>
    <row r="139" s="1" customFormat="1">
      <c r="B139" s="47"/>
      <c r="C139" s="75"/>
      <c r="D139" s="249" t="s">
        <v>207</v>
      </c>
      <c r="E139" s="75"/>
      <c r="F139" s="250" t="s">
        <v>807</v>
      </c>
      <c r="G139" s="75"/>
      <c r="H139" s="75"/>
      <c r="I139" s="205"/>
      <c r="J139" s="75"/>
      <c r="K139" s="75"/>
      <c r="L139" s="73"/>
      <c r="M139" s="251"/>
      <c r="N139" s="48"/>
      <c r="O139" s="48"/>
      <c r="P139" s="48"/>
      <c r="Q139" s="48"/>
      <c r="R139" s="48"/>
      <c r="S139" s="48"/>
      <c r="T139" s="96"/>
      <c r="AT139" s="25" t="s">
        <v>207</v>
      </c>
      <c r="AU139" s="25" t="s">
        <v>79</v>
      </c>
    </row>
    <row r="140" s="1" customFormat="1" ht="14.5" customHeight="1">
      <c r="B140" s="47"/>
      <c r="C140" s="237" t="s">
        <v>325</v>
      </c>
      <c r="D140" s="237" t="s">
        <v>200</v>
      </c>
      <c r="E140" s="238" t="s">
        <v>1876</v>
      </c>
      <c r="F140" s="239" t="s">
        <v>1877</v>
      </c>
      <c r="G140" s="240" t="s">
        <v>265</v>
      </c>
      <c r="H140" s="241">
        <v>1</v>
      </c>
      <c r="I140" s="242"/>
      <c r="J140" s="243">
        <f>ROUND(I140*H140,2)</f>
        <v>0</v>
      </c>
      <c r="K140" s="239" t="s">
        <v>21</v>
      </c>
      <c r="L140" s="73"/>
      <c r="M140" s="244" t="s">
        <v>21</v>
      </c>
      <c r="N140" s="245" t="s">
        <v>41</v>
      </c>
      <c r="O140" s="48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5" t="s">
        <v>290</v>
      </c>
      <c r="AT140" s="25" t="s">
        <v>200</v>
      </c>
      <c r="AU140" s="25" t="s">
        <v>79</v>
      </c>
      <c r="AY140" s="25" t="s">
        <v>197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25" t="s">
        <v>77</v>
      </c>
      <c r="BK140" s="248">
        <f>ROUND(I140*H140,2)</f>
        <v>0</v>
      </c>
      <c r="BL140" s="25" t="s">
        <v>290</v>
      </c>
      <c r="BM140" s="25" t="s">
        <v>459</v>
      </c>
    </row>
    <row r="141" s="1" customFormat="1">
      <c r="B141" s="47"/>
      <c r="C141" s="75"/>
      <c r="D141" s="249" t="s">
        <v>207</v>
      </c>
      <c r="E141" s="75"/>
      <c r="F141" s="250" t="s">
        <v>1877</v>
      </c>
      <c r="G141" s="75"/>
      <c r="H141" s="75"/>
      <c r="I141" s="205"/>
      <c r="J141" s="75"/>
      <c r="K141" s="75"/>
      <c r="L141" s="73"/>
      <c r="M141" s="251"/>
      <c r="N141" s="48"/>
      <c r="O141" s="48"/>
      <c r="P141" s="48"/>
      <c r="Q141" s="48"/>
      <c r="R141" s="48"/>
      <c r="S141" s="48"/>
      <c r="T141" s="96"/>
      <c r="AT141" s="25" t="s">
        <v>207</v>
      </c>
      <c r="AU141" s="25" t="s">
        <v>79</v>
      </c>
    </row>
    <row r="142" s="1" customFormat="1" ht="14.5" customHeight="1">
      <c r="B142" s="47"/>
      <c r="C142" s="237" t="s">
        <v>331</v>
      </c>
      <c r="D142" s="237" t="s">
        <v>200</v>
      </c>
      <c r="E142" s="238" t="s">
        <v>808</v>
      </c>
      <c r="F142" s="239" t="s">
        <v>809</v>
      </c>
      <c r="G142" s="240" t="s">
        <v>265</v>
      </c>
      <c r="H142" s="241">
        <v>1</v>
      </c>
      <c r="I142" s="242"/>
      <c r="J142" s="243">
        <f>ROUND(I142*H142,2)</f>
        <v>0</v>
      </c>
      <c r="K142" s="239" t="s">
        <v>21</v>
      </c>
      <c r="L142" s="73"/>
      <c r="M142" s="244" t="s">
        <v>21</v>
      </c>
      <c r="N142" s="245" t="s">
        <v>41</v>
      </c>
      <c r="O142" s="48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AR142" s="25" t="s">
        <v>290</v>
      </c>
      <c r="AT142" s="25" t="s">
        <v>200</v>
      </c>
      <c r="AU142" s="25" t="s">
        <v>79</v>
      </c>
      <c r="AY142" s="25" t="s">
        <v>197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25" t="s">
        <v>77</v>
      </c>
      <c r="BK142" s="248">
        <f>ROUND(I142*H142,2)</f>
        <v>0</v>
      </c>
      <c r="BL142" s="25" t="s">
        <v>290</v>
      </c>
      <c r="BM142" s="25" t="s">
        <v>467</v>
      </c>
    </row>
    <row r="143" s="1" customFormat="1">
      <c r="B143" s="47"/>
      <c r="C143" s="75"/>
      <c r="D143" s="249" t="s">
        <v>207</v>
      </c>
      <c r="E143" s="75"/>
      <c r="F143" s="250" t="s">
        <v>809</v>
      </c>
      <c r="G143" s="75"/>
      <c r="H143" s="75"/>
      <c r="I143" s="205"/>
      <c r="J143" s="75"/>
      <c r="K143" s="75"/>
      <c r="L143" s="73"/>
      <c r="M143" s="251"/>
      <c r="N143" s="48"/>
      <c r="O143" s="48"/>
      <c r="P143" s="48"/>
      <c r="Q143" s="48"/>
      <c r="R143" s="48"/>
      <c r="S143" s="48"/>
      <c r="T143" s="96"/>
      <c r="AT143" s="25" t="s">
        <v>207</v>
      </c>
      <c r="AU143" s="25" t="s">
        <v>79</v>
      </c>
    </row>
    <row r="144" s="1" customFormat="1" ht="23" customHeight="1">
      <c r="B144" s="47"/>
      <c r="C144" s="237" t="s">
        <v>336</v>
      </c>
      <c r="D144" s="237" t="s">
        <v>200</v>
      </c>
      <c r="E144" s="238" t="s">
        <v>1878</v>
      </c>
      <c r="F144" s="239" t="s">
        <v>1879</v>
      </c>
      <c r="G144" s="240" t="s">
        <v>265</v>
      </c>
      <c r="H144" s="241">
        <v>1</v>
      </c>
      <c r="I144" s="242"/>
      <c r="J144" s="243">
        <f>ROUND(I144*H144,2)</f>
        <v>0</v>
      </c>
      <c r="K144" s="239" t="s">
        <v>21</v>
      </c>
      <c r="L144" s="73"/>
      <c r="M144" s="244" t="s">
        <v>21</v>
      </c>
      <c r="N144" s="245" t="s">
        <v>41</v>
      </c>
      <c r="O144" s="48"/>
      <c r="P144" s="246">
        <f>O144*H144</f>
        <v>0</v>
      </c>
      <c r="Q144" s="246">
        <v>0.0010100000000000001</v>
      </c>
      <c r="R144" s="246">
        <f>Q144*H144</f>
        <v>0.0010100000000000001</v>
      </c>
      <c r="S144" s="246">
        <v>0</v>
      </c>
      <c r="T144" s="247">
        <f>S144*H144</f>
        <v>0</v>
      </c>
      <c r="AR144" s="25" t="s">
        <v>290</v>
      </c>
      <c r="AT144" s="25" t="s">
        <v>200</v>
      </c>
      <c r="AU144" s="25" t="s">
        <v>79</v>
      </c>
      <c r="AY144" s="25" t="s">
        <v>197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25" t="s">
        <v>77</v>
      </c>
      <c r="BK144" s="248">
        <f>ROUND(I144*H144,2)</f>
        <v>0</v>
      </c>
      <c r="BL144" s="25" t="s">
        <v>290</v>
      </c>
      <c r="BM144" s="25" t="s">
        <v>475</v>
      </c>
    </row>
    <row r="145" s="1" customFormat="1">
      <c r="B145" s="47"/>
      <c r="C145" s="75"/>
      <c r="D145" s="249" t="s">
        <v>207</v>
      </c>
      <c r="E145" s="75"/>
      <c r="F145" s="250" t="s">
        <v>1879</v>
      </c>
      <c r="G145" s="75"/>
      <c r="H145" s="75"/>
      <c r="I145" s="205"/>
      <c r="J145" s="75"/>
      <c r="K145" s="75"/>
      <c r="L145" s="73"/>
      <c r="M145" s="251"/>
      <c r="N145" s="48"/>
      <c r="O145" s="48"/>
      <c r="P145" s="48"/>
      <c r="Q145" s="48"/>
      <c r="R145" s="48"/>
      <c r="S145" s="48"/>
      <c r="T145" s="96"/>
      <c r="AT145" s="25" t="s">
        <v>207</v>
      </c>
      <c r="AU145" s="25" t="s">
        <v>79</v>
      </c>
    </row>
    <row r="146" s="1" customFormat="1" ht="23" customHeight="1">
      <c r="B146" s="47"/>
      <c r="C146" s="237" t="s">
        <v>143</v>
      </c>
      <c r="D146" s="237" t="s">
        <v>200</v>
      </c>
      <c r="E146" s="238" t="s">
        <v>810</v>
      </c>
      <c r="F146" s="239" t="s">
        <v>811</v>
      </c>
      <c r="G146" s="240" t="s">
        <v>223</v>
      </c>
      <c r="H146" s="241">
        <v>4</v>
      </c>
      <c r="I146" s="242"/>
      <c r="J146" s="243">
        <f>ROUND(I146*H146,2)</f>
        <v>0</v>
      </c>
      <c r="K146" s="239" t="s">
        <v>21</v>
      </c>
      <c r="L146" s="73"/>
      <c r="M146" s="244" t="s">
        <v>21</v>
      </c>
      <c r="N146" s="245" t="s">
        <v>41</v>
      </c>
      <c r="O146" s="48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25" t="s">
        <v>290</v>
      </c>
      <c r="AT146" s="25" t="s">
        <v>200</v>
      </c>
      <c r="AU146" s="25" t="s">
        <v>79</v>
      </c>
      <c r="AY146" s="25" t="s">
        <v>197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25" t="s">
        <v>77</v>
      </c>
      <c r="BK146" s="248">
        <f>ROUND(I146*H146,2)</f>
        <v>0</v>
      </c>
      <c r="BL146" s="25" t="s">
        <v>290</v>
      </c>
      <c r="BM146" s="25" t="s">
        <v>488</v>
      </c>
    </row>
    <row r="147" s="1" customFormat="1">
      <c r="B147" s="47"/>
      <c r="C147" s="75"/>
      <c r="D147" s="249" t="s">
        <v>207</v>
      </c>
      <c r="E147" s="75"/>
      <c r="F147" s="250" t="s">
        <v>811</v>
      </c>
      <c r="G147" s="75"/>
      <c r="H147" s="75"/>
      <c r="I147" s="205"/>
      <c r="J147" s="75"/>
      <c r="K147" s="75"/>
      <c r="L147" s="73"/>
      <c r="M147" s="251"/>
      <c r="N147" s="48"/>
      <c r="O147" s="48"/>
      <c r="P147" s="48"/>
      <c r="Q147" s="48"/>
      <c r="R147" s="48"/>
      <c r="S147" s="48"/>
      <c r="T147" s="96"/>
      <c r="AT147" s="25" t="s">
        <v>207</v>
      </c>
      <c r="AU147" s="25" t="s">
        <v>79</v>
      </c>
    </row>
    <row r="148" s="1" customFormat="1" ht="23" customHeight="1">
      <c r="B148" s="47"/>
      <c r="C148" s="237" t="s">
        <v>347</v>
      </c>
      <c r="D148" s="237" t="s">
        <v>200</v>
      </c>
      <c r="E148" s="238" t="s">
        <v>1880</v>
      </c>
      <c r="F148" s="239" t="s">
        <v>1881</v>
      </c>
      <c r="G148" s="240" t="s">
        <v>814</v>
      </c>
      <c r="H148" s="298"/>
      <c r="I148" s="242"/>
      <c r="J148" s="243">
        <f>ROUND(I148*H148,2)</f>
        <v>0</v>
      </c>
      <c r="K148" s="239" t="s">
        <v>21</v>
      </c>
      <c r="L148" s="73"/>
      <c r="M148" s="244" t="s">
        <v>21</v>
      </c>
      <c r="N148" s="245" t="s">
        <v>41</v>
      </c>
      <c r="O148" s="48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AR148" s="25" t="s">
        <v>290</v>
      </c>
      <c r="AT148" s="25" t="s">
        <v>200</v>
      </c>
      <c r="AU148" s="25" t="s">
        <v>79</v>
      </c>
      <c r="AY148" s="25" t="s">
        <v>197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25" t="s">
        <v>77</v>
      </c>
      <c r="BK148" s="248">
        <f>ROUND(I148*H148,2)</f>
        <v>0</v>
      </c>
      <c r="BL148" s="25" t="s">
        <v>290</v>
      </c>
      <c r="BM148" s="25" t="s">
        <v>501</v>
      </c>
    </row>
    <row r="149" s="1" customFormat="1">
      <c r="B149" s="47"/>
      <c r="C149" s="75"/>
      <c r="D149" s="249" t="s">
        <v>207</v>
      </c>
      <c r="E149" s="75"/>
      <c r="F149" s="250" t="s">
        <v>1881</v>
      </c>
      <c r="G149" s="75"/>
      <c r="H149" s="75"/>
      <c r="I149" s="205"/>
      <c r="J149" s="75"/>
      <c r="K149" s="75"/>
      <c r="L149" s="73"/>
      <c r="M149" s="251"/>
      <c r="N149" s="48"/>
      <c r="O149" s="48"/>
      <c r="P149" s="48"/>
      <c r="Q149" s="48"/>
      <c r="R149" s="48"/>
      <c r="S149" s="48"/>
      <c r="T149" s="96"/>
      <c r="AT149" s="25" t="s">
        <v>207</v>
      </c>
      <c r="AU149" s="25" t="s">
        <v>79</v>
      </c>
    </row>
    <row r="150" s="11" customFormat="1" ht="29.88" customHeight="1">
      <c r="B150" s="221"/>
      <c r="C150" s="222"/>
      <c r="D150" s="223" t="s">
        <v>69</v>
      </c>
      <c r="E150" s="235" t="s">
        <v>815</v>
      </c>
      <c r="F150" s="235" t="s">
        <v>816</v>
      </c>
      <c r="G150" s="222"/>
      <c r="H150" s="222"/>
      <c r="I150" s="225"/>
      <c r="J150" s="236">
        <f>BK150</f>
        <v>0</v>
      </c>
      <c r="K150" s="222"/>
      <c r="L150" s="227"/>
      <c r="M150" s="228"/>
      <c r="N150" s="229"/>
      <c r="O150" s="229"/>
      <c r="P150" s="230">
        <f>SUM(P151:P176)</f>
        <v>0</v>
      </c>
      <c r="Q150" s="229"/>
      <c r="R150" s="230">
        <f>SUM(R151:R176)</f>
        <v>0.022329999999999996</v>
      </c>
      <c r="S150" s="229"/>
      <c r="T150" s="231">
        <f>SUM(T151:T176)</f>
        <v>0</v>
      </c>
      <c r="AR150" s="232" t="s">
        <v>79</v>
      </c>
      <c r="AT150" s="233" t="s">
        <v>69</v>
      </c>
      <c r="AU150" s="233" t="s">
        <v>77</v>
      </c>
      <c r="AY150" s="232" t="s">
        <v>197</v>
      </c>
      <c r="BK150" s="234">
        <f>SUM(BK151:BK176)</f>
        <v>0</v>
      </c>
    </row>
    <row r="151" s="1" customFormat="1" ht="14.5" customHeight="1">
      <c r="B151" s="47"/>
      <c r="C151" s="237" t="s">
        <v>353</v>
      </c>
      <c r="D151" s="237" t="s">
        <v>200</v>
      </c>
      <c r="E151" s="238" t="s">
        <v>817</v>
      </c>
      <c r="F151" s="239" t="s">
        <v>818</v>
      </c>
      <c r="G151" s="240" t="s">
        <v>223</v>
      </c>
      <c r="H151" s="241">
        <v>11</v>
      </c>
      <c r="I151" s="242"/>
      <c r="J151" s="243">
        <f>ROUND(I151*H151,2)</f>
        <v>0</v>
      </c>
      <c r="K151" s="239" t="s">
        <v>21</v>
      </c>
      <c r="L151" s="73"/>
      <c r="M151" s="244" t="s">
        <v>21</v>
      </c>
      <c r="N151" s="245" t="s">
        <v>41</v>
      </c>
      <c r="O151" s="48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AR151" s="25" t="s">
        <v>290</v>
      </c>
      <c r="AT151" s="25" t="s">
        <v>200</v>
      </c>
      <c r="AU151" s="25" t="s">
        <v>79</v>
      </c>
      <c r="AY151" s="25" t="s">
        <v>197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25" t="s">
        <v>77</v>
      </c>
      <c r="BK151" s="248">
        <f>ROUND(I151*H151,2)</f>
        <v>0</v>
      </c>
      <c r="BL151" s="25" t="s">
        <v>290</v>
      </c>
      <c r="BM151" s="25" t="s">
        <v>510</v>
      </c>
    </row>
    <row r="152" s="1" customFormat="1">
      <c r="B152" s="47"/>
      <c r="C152" s="75"/>
      <c r="D152" s="249" t="s">
        <v>207</v>
      </c>
      <c r="E152" s="75"/>
      <c r="F152" s="250" t="s">
        <v>818</v>
      </c>
      <c r="G152" s="75"/>
      <c r="H152" s="75"/>
      <c r="I152" s="205"/>
      <c r="J152" s="75"/>
      <c r="K152" s="75"/>
      <c r="L152" s="73"/>
      <c r="M152" s="251"/>
      <c r="N152" s="48"/>
      <c r="O152" s="48"/>
      <c r="P152" s="48"/>
      <c r="Q152" s="48"/>
      <c r="R152" s="48"/>
      <c r="S152" s="48"/>
      <c r="T152" s="96"/>
      <c r="AT152" s="25" t="s">
        <v>207</v>
      </c>
      <c r="AU152" s="25" t="s">
        <v>79</v>
      </c>
    </row>
    <row r="153" s="1" customFormat="1" ht="14.5" customHeight="1">
      <c r="B153" s="47"/>
      <c r="C153" s="237" t="s">
        <v>358</v>
      </c>
      <c r="D153" s="237" t="s">
        <v>200</v>
      </c>
      <c r="E153" s="238" t="s">
        <v>1882</v>
      </c>
      <c r="F153" s="239" t="s">
        <v>1883</v>
      </c>
      <c r="G153" s="240" t="s">
        <v>265</v>
      </c>
      <c r="H153" s="241">
        <v>6</v>
      </c>
      <c r="I153" s="242"/>
      <c r="J153" s="243">
        <f>ROUND(I153*H153,2)</f>
        <v>0</v>
      </c>
      <c r="K153" s="239" t="s">
        <v>21</v>
      </c>
      <c r="L153" s="73"/>
      <c r="M153" s="244" t="s">
        <v>21</v>
      </c>
      <c r="N153" s="245" t="s">
        <v>41</v>
      </c>
      <c r="O153" s="48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5" t="s">
        <v>290</v>
      </c>
      <c r="AT153" s="25" t="s">
        <v>200</v>
      </c>
      <c r="AU153" s="25" t="s">
        <v>79</v>
      </c>
      <c r="AY153" s="25" t="s">
        <v>197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25" t="s">
        <v>77</v>
      </c>
      <c r="BK153" s="248">
        <f>ROUND(I153*H153,2)</f>
        <v>0</v>
      </c>
      <c r="BL153" s="25" t="s">
        <v>290</v>
      </c>
      <c r="BM153" s="25" t="s">
        <v>519</v>
      </c>
    </row>
    <row r="154" s="1" customFormat="1">
      <c r="B154" s="47"/>
      <c r="C154" s="75"/>
      <c r="D154" s="249" t="s">
        <v>207</v>
      </c>
      <c r="E154" s="75"/>
      <c r="F154" s="250" t="s">
        <v>1883</v>
      </c>
      <c r="G154" s="75"/>
      <c r="H154" s="75"/>
      <c r="I154" s="205"/>
      <c r="J154" s="75"/>
      <c r="K154" s="75"/>
      <c r="L154" s="73"/>
      <c r="M154" s="251"/>
      <c r="N154" s="48"/>
      <c r="O154" s="48"/>
      <c r="P154" s="48"/>
      <c r="Q154" s="48"/>
      <c r="R154" s="48"/>
      <c r="S154" s="48"/>
      <c r="T154" s="96"/>
      <c r="AT154" s="25" t="s">
        <v>207</v>
      </c>
      <c r="AU154" s="25" t="s">
        <v>79</v>
      </c>
    </row>
    <row r="155" s="1" customFormat="1" ht="23" customHeight="1">
      <c r="B155" s="47"/>
      <c r="C155" s="237" t="s">
        <v>363</v>
      </c>
      <c r="D155" s="237" t="s">
        <v>200</v>
      </c>
      <c r="E155" s="238" t="s">
        <v>821</v>
      </c>
      <c r="F155" s="239" t="s">
        <v>822</v>
      </c>
      <c r="G155" s="240" t="s">
        <v>265</v>
      </c>
      <c r="H155" s="241">
        <v>3</v>
      </c>
      <c r="I155" s="242"/>
      <c r="J155" s="243">
        <f>ROUND(I155*H155,2)</f>
        <v>0</v>
      </c>
      <c r="K155" s="239" t="s">
        <v>21</v>
      </c>
      <c r="L155" s="73"/>
      <c r="M155" s="244" t="s">
        <v>21</v>
      </c>
      <c r="N155" s="245" t="s">
        <v>41</v>
      </c>
      <c r="O155" s="48"/>
      <c r="P155" s="246">
        <f>O155*H155</f>
        <v>0</v>
      </c>
      <c r="Q155" s="246">
        <v>4.0000000000000003E-05</v>
      </c>
      <c r="R155" s="246">
        <f>Q155*H155</f>
        <v>0.00012000000000000002</v>
      </c>
      <c r="S155" s="246">
        <v>0</v>
      </c>
      <c r="T155" s="247">
        <f>S155*H155</f>
        <v>0</v>
      </c>
      <c r="AR155" s="25" t="s">
        <v>290</v>
      </c>
      <c r="AT155" s="25" t="s">
        <v>200</v>
      </c>
      <c r="AU155" s="25" t="s">
        <v>79</v>
      </c>
      <c r="AY155" s="25" t="s">
        <v>197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25" t="s">
        <v>77</v>
      </c>
      <c r="BK155" s="248">
        <f>ROUND(I155*H155,2)</f>
        <v>0</v>
      </c>
      <c r="BL155" s="25" t="s">
        <v>290</v>
      </c>
      <c r="BM155" s="25" t="s">
        <v>529</v>
      </c>
    </row>
    <row r="156" s="1" customFormat="1">
      <c r="B156" s="47"/>
      <c r="C156" s="75"/>
      <c r="D156" s="249" t="s">
        <v>207</v>
      </c>
      <c r="E156" s="75"/>
      <c r="F156" s="250" t="s">
        <v>822</v>
      </c>
      <c r="G156" s="75"/>
      <c r="H156" s="75"/>
      <c r="I156" s="205"/>
      <c r="J156" s="75"/>
      <c r="K156" s="75"/>
      <c r="L156" s="73"/>
      <c r="M156" s="251"/>
      <c r="N156" s="48"/>
      <c r="O156" s="48"/>
      <c r="P156" s="48"/>
      <c r="Q156" s="48"/>
      <c r="R156" s="48"/>
      <c r="S156" s="48"/>
      <c r="T156" s="96"/>
      <c r="AT156" s="25" t="s">
        <v>207</v>
      </c>
      <c r="AU156" s="25" t="s">
        <v>79</v>
      </c>
    </row>
    <row r="157" s="1" customFormat="1" ht="23" customHeight="1">
      <c r="B157" s="47"/>
      <c r="C157" s="237" t="s">
        <v>368</v>
      </c>
      <c r="D157" s="237" t="s">
        <v>200</v>
      </c>
      <c r="E157" s="238" t="s">
        <v>1884</v>
      </c>
      <c r="F157" s="239" t="s">
        <v>1885</v>
      </c>
      <c r="G157" s="240" t="s">
        <v>265</v>
      </c>
      <c r="H157" s="241">
        <v>4</v>
      </c>
      <c r="I157" s="242"/>
      <c r="J157" s="243">
        <f>ROUND(I157*H157,2)</f>
        <v>0</v>
      </c>
      <c r="K157" s="239" t="s">
        <v>21</v>
      </c>
      <c r="L157" s="73"/>
      <c r="M157" s="244" t="s">
        <v>21</v>
      </c>
      <c r="N157" s="245" t="s">
        <v>41</v>
      </c>
      <c r="O157" s="48"/>
      <c r="P157" s="246">
        <f>O157*H157</f>
        <v>0</v>
      </c>
      <c r="Q157" s="246">
        <v>4.0000000000000003E-05</v>
      </c>
      <c r="R157" s="246">
        <f>Q157*H157</f>
        <v>0.00016000000000000001</v>
      </c>
      <c r="S157" s="246">
        <v>0</v>
      </c>
      <c r="T157" s="247">
        <f>S157*H157</f>
        <v>0</v>
      </c>
      <c r="AR157" s="25" t="s">
        <v>290</v>
      </c>
      <c r="AT157" s="25" t="s">
        <v>200</v>
      </c>
      <c r="AU157" s="25" t="s">
        <v>79</v>
      </c>
      <c r="AY157" s="25" t="s">
        <v>197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25" t="s">
        <v>77</v>
      </c>
      <c r="BK157" s="248">
        <f>ROUND(I157*H157,2)</f>
        <v>0</v>
      </c>
      <c r="BL157" s="25" t="s">
        <v>290</v>
      </c>
      <c r="BM157" s="25" t="s">
        <v>538</v>
      </c>
    </row>
    <row r="158" s="1" customFormat="1">
      <c r="B158" s="47"/>
      <c r="C158" s="75"/>
      <c r="D158" s="249" t="s">
        <v>207</v>
      </c>
      <c r="E158" s="75"/>
      <c r="F158" s="250" t="s">
        <v>1885</v>
      </c>
      <c r="G158" s="75"/>
      <c r="H158" s="75"/>
      <c r="I158" s="205"/>
      <c r="J158" s="75"/>
      <c r="K158" s="75"/>
      <c r="L158" s="73"/>
      <c r="M158" s="251"/>
      <c r="N158" s="48"/>
      <c r="O158" s="48"/>
      <c r="P158" s="48"/>
      <c r="Q158" s="48"/>
      <c r="R158" s="48"/>
      <c r="S158" s="48"/>
      <c r="T158" s="96"/>
      <c r="AT158" s="25" t="s">
        <v>207</v>
      </c>
      <c r="AU158" s="25" t="s">
        <v>79</v>
      </c>
    </row>
    <row r="159" s="1" customFormat="1" ht="23" customHeight="1">
      <c r="B159" s="47"/>
      <c r="C159" s="237" t="s">
        <v>373</v>
      </c>
      <c r="D159" s="237" t="s">
        <v>200</v>
      </c>
      <c r="E159" s="238" t="s">
        <v>823</v>
      </c>
      <c r="F159" s="239" t="s">
        <v>824</v>
      </c>
      <c r="G159" s="240" t="s">
        <v>223</v>
      </c>
      <c r="H159" s="241">
        <v>21</v>
      </c>
      <c r="I159" s="242"/>
      <c r="J159" s="243">
        <f>ROUND(I159*H159,2)</f>
        <v>0</v>
      </c>
      <c r="K159" s="239" t="s">
        <v>21</v>
      </c>
      <c r="L159" s="73"/>
      <c r="M159" s="244" t="s">
        <v>21</v>
      </c>
      <c r="N159" s="245" t="s">
        <v>41</v>
      </c>
      <c r="O159" s="48"/>
      <c r="P159" s="246">
        <f>O159*H159</f>
        <v>0</v>
      </c>
      <c r="Q159" s="246">
        <v>0.00077999999999999999</v>
      </c>
      <c r="R159" s="246">
        <f>Q159*H159</f>
        <v>0.016379999999999999</v>
      </c>
      <c r="S159" s="246">
        <v>0</v>
      </c>
      <c r="T159" s="247">
        <f>S159*H159</f>
        <v>0</v>
      </c>
      <c r="AR159" s="25" t="s">
        <v>290</v>
      </c>
      <c r="AT159" s="25" t="s">
        <v>200</v>
      </c>
      <c r="AU159" s="25" t="s">
        <v>79</v>
      </c>
      <c r="AY159" s="25" t="s">
        <v>197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25" t="s">
        <v>77</v>
      </c>
      <c r="BK159" s="248">
        <f>ROUND(I159*H159,2)</f>
        <v>0</v>
      </c>
      <c r="BL159" s="25" t="s">
        <v>290</v>
      </c>
      <c r="BM159" s="25" t="s">
        <v>547</v>
      </c>
    </row>
    <row r="160" s="1" customFormat="1">
      <c r="B160" s="47"/>
      <c r="C160" s="75"/>
      <c r="D160" s="249" t="s">
        <v>207</v>
      </c>
      <c r="E160" s="75"/>
      <c r="F160" s="250" t="s">
        <v>824</v>
      </c>
      <c r="G160" s="75"/>
      <c r="H160" s="75"/>
      <c r="I160" s="205"/>
      <c r="J160" s="75"/>
      <c r="K160" s="75"/>
      <c r="L160" s="73"/>
      <c r="M160" s="251"/>
      <c r="N160" s="48"/>
      <c r="O160" s="48"/>
      <c r="P160" s="48"/>
      <c r="Q160" s="48"/>
      <c r="R160" s="48"/>
      <c r="S160" s="48"/>
      <c r="T160" s="96"/>
      <c r="AT160" s="25" t="s">
        <v>207</v>
      </c>
      <c r="AU160" s="25" t="s">
        <v>79</v>
      </c>
    </row>
    <row r="161" s="1" customFormat="1" ht="23" customHeight="1">
      <c r="B161" s="47"/>
      <c r="C161" s="237" t="s">
        <v>379</v>
      </c>
      <c r="D161" s="237" t="s">
        <v>200</v>
      </c>
      <c r="E161" s="238" t="s">
        <v>827</v>
      </c>
      <c r="F161" s="239" t="s">
        <v>828</v>
      </c>
      <c r="G161" s="240" t="s">
        <v>438</v>
      </c>
      <c r="H161" s="241">
        <v>2</v>
      </c>
      <c r="I161" s="242"/>
      <c r="J161" s="243">
        <f>ROUND(I161*H161,2)</f>
        <v>0</v>
      </c>
      <c r="K161" s="239" t="s">
        <v>21</v>
      </c>
      <c r="L161" s="73"/>
      <c r="M161" s="244" t="s">
        <v>21</v>
      </c>
      <c r="N161" s="245" t="s">
        <v>41</v>
      </c>
      <c r="O161" s="48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AR161" s="25" t="s">
        <v>290</v>
      </c>
      <c r="AT161" s="25" t="s">
        <v>200</v>
      </c>
      <c r="AU161" s="25" t="s">
        <v>79</v>
      </c>
      <c r="AY161" s="25" t="s">
        <v>197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25" t="s">
        <v>77</v>
      </c>
      <c r="BK161" s="248">
        <f>ROUND(I161*H161,2)</f>
        <v>0</v>
      </c>
      <c r="BL161" s="25" t="s">
        <v>290</v>
      </c>
      <c r="BM161" s="25" t="s">
        <v>561</v>
      </c>
    </row>
    <row r="162" s="1" customFormat="1">
      <c r="B162" s="47"/>
      <c r="C162" s="75"/>
      <c r="D162" s="249" t="s">
        <v>207</v>
      </c>
      <c r="E162" s="75"/>
      <c r="F162" s="250" t="s">
        <v>828</v>
      </c>
      <c r="G162" s="75"/>
      <c r="H162" s="75"/>
      <c r="I162" s="205"/>
      <c r="J162" s="75"/>
      <c r="K162" s="75"/>
      <c r="L162" s="73"/>
      <c r="M162" s="251"/>
      <c r="N162" s="48"/>
      <c r="O162" s="48"/>
      <c r="P162" s="48"/>
      <c r="Q162" s="48"/>
      <c r="R162" s="48"/>
      <c r="S162" s="48"/>
      <c r="T162" s="96"/>
      <c r="AT162" s="25" t="s">
        <v>207</v>
      </c>
      <c r="AU162" s="25" t="s">
        <v>79</v>
      </c>
    </row>
    <row r="163" s="1" customFormat="1" ht="34.5" customHeight="1">
      <c r="B163" s="47"/>
      <c r="C163" s="237" t="s">
        <v>387</v>
      </c>
      <c r="D163" s="237" t="s">
        <v>200</v>
      </c>
      <c r="E163" s="238" t="s">
        <v>829</v>
      </c>
      <c r="F163" s="239" t="s">
        <v>830</v>
      </c>
      <c r="G163" s="240" t="s">
        <v>223</v>
      </c>
      <c r="H163" s="241">
        <v>21</v>
      </c>
      <c r="I163" s="242"/>
      <c r="J163" s="243">
        <f>ROUND(I163*H163,2)</f>
        <v>0</v>
      </c>
      <c r="K163" s="239" t="s">
        <v>21</v>
      </c>
      <c r="L163" s="73"/>
      <c r="M163" s="244" t="s">
        <v>21</v>
      </c>
      <c r="N163" s="245" t="s">
        <v>41</v>
      </c>
      <c r="O163" s="48"/>
      <c r="P163" s="246">
        <f>O163*H163</f>
        <v>0</v>
      </c>
      <c r="Q163" s="246">
        <v>6.9999999999999994E-05</v>
      </c>
      <c r="R163" s="246">
        <f>Q163*H163</f>
        <v>0.00147</v>
      </c>
      <c r="S163" s="246">
        <v>0</v>
      </c>
      <c r="T163" s="247">
        <f>S163*H163</f>
        <v>0</v>
      </c>
      <c r="AR163" s="25" t="s">
        <v>290</v>
      </c>
      <c r="AT163" s="25" t="s">
        <v>200</v>
      </c>
      <c r="AU163" s="25" t="s">
        <v>79</v>
      </c>
      <c r="AY163" s="25" t="s">
        <v>197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25" t="s">
        <v>77</v>
      </c>
      <c r="BK163" s="248">
        <f>ROUND(I163*H163,2)</f>
        <v>0</v>
      </c>
      <c r="BL163" s="25" t="s">
        <v>290</v>
      </c>
      <c r="BM163" s="25" t="s">
        <v>573</v>
      </c>
    </row>
    <row r="164" s="1" customFormat="1">
      <c r="B164" s="47"/>
      <c r="C164" s="75"/>
      <c r="D164" s="249" t="s">
        <v>207</v>
      </c>
      <c r="E164" s="75"/>
      <c r="F164" s="250" t="s">
        <v>830</v>
      </c>
      <c r="G164" s="75"/>
      <c r="H164" s="75"/>
      <c r="I164" s="205"/>
      <c r="J164" s="75"/>
      <c r="K164" s="75"/>
      <c r="L164" s="73"/>
      <c r="M164" s="251"/>
      <c r="N164" s="48"/>
      <c r="O164" s="48"/>
      <c r="P164" s="48"/>
      <c r="Q164" s="48"/>
      <c r="R164" s="48"/>
      <c r="S164" s="48"/>
      <c r="T164" s="96"/>
      <c r="AT164" s="25" t="s">
        <v>207</v>
      </c>
      <c r="AU164" s="25" t="s">
        <v>79</v>
      </c>
    </row>
    <row r="165" s="1" customFormat="1" ht="14.5" customHeight="1">
      <c r="B165" s="47"/>
      <c r="C165" s="237" t="s">
        <v>395</v>
      </c>
      <c r="D165" s="237" t="s">
        <v>200</v>
      </c>
      <c r="E165" s="238" t="s">
        <v>835</v>
      </c>
      <c r="F165" s="239" t="s">
        <v>836</v>
      </c>
      <c r="G165" s="240" t="s">
        <v>265</v>
      </c>
      <c r="H165" s="241">
        <v>5</v>
      </c>
      <c r="I165" s="242"/>
      <c r="J165" s="243">
        <f>ROUND(I165*H165,2)</f>
        <v>0</v>
      </c>
      <c r="K165" s="239" t="s">
        <v>21</v>
      </c>
      <c r="L165" s="73"/>
      <c r="M165" s="244" t="s">
        <v>21</v>
      </c>
      <c r="N165" s="245" t="s">
        <v>41</v>
      </c>
      <c r="O165" s="48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5" t="s">
        <v>290</v>
      </c>
      <c r="AT165" s="25" t="s">
        <v>200</v>
      </c>
      <c r="AU165" s="25" t="s">
        <v>79</v>
      </c>
      <c r="AY165" s="25" t="s">
        <v>197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25" t="s">
        <v>77</v>
      </c>
      <c r="BK165" s="248">
        <f>ROUND(I165*H165,2)</f>
        <v>0</v>
      </c>
      <c r="BL165" s="25" t="s">
        <v>290</v>
      </c>
      <c r="BM165" s="25" t="s">
        <v>584</v>
      </c>
    </row>
    <row r="166" s="1" customFormat="1">
      <c r="B166" s="47"/>
      <c r="C166" s="75"/>
      <c r="D166" s="249" t="s">
        <v>207</v>
      </c>
      <c r="E166" s="75"/>
      <c r="F166" s="250" t="s">
        <v>836</v>
      </c>
      <c r="G166" s="75"/>
      <c r="H166" s="75"/>
      <c r="I166" s="205"/>
      <c r="J166" s="75"/>
      <c r="K166" s="75"/>
      <c r="L166" s="73"/>
      <c r="M166" s="251"/>
      <c r="N166" s="48"/>
      <c r="O166" s="48"/>
      <c r="P166" s="48"/>
      <c r="Q166" s="48"/>
      <c r="R166" s="48"/>
      <c r="S166" s="48"/>
      <c r="T166" s="96"/>
      <c r="AT166" s="25" t="s">
        <v>207</v>
      </c>
      <c r="AU166" s="25" t="s">
        <v>79</v>
      </c>
    </row>
    <row r="167" s="1" customFormat="1" ht="23" customHeight="1">
      <c r="B167" s="47"/>
      <c r="C167" s="237" t="s">
        <v>403</v>
      </c>
      <c r="D167" s="237" t="s">
        <v>200</v>
      </c>
      <c r="E167" s="238" t="s">
        <v>837</v>
      </c>
      <c r="F167" s="239" t="s">
        <v>838</v>
      </c>
      <c r="G167" s="240" t="s">
        <v>265</v>
      </c>
      <c r="H167" s="241">
        <v>1</v>
      </c>
      <c r="I167" s="242"/>
      <c r="J167" s="243">
        <f>ROUND(I167*H167,2)</f>
        <v>0</v>
      </c>
      <c r="K167" s="239" t="s">
        <v>21</v>
      </c>
      <c r="L167" s="73"/>
      <c r="M167" s="244" t="s">
        <v>21</v>
      </c>
      <c r="N167" s="245" t="s">
        <v>41</v>
      </c>
      <c r="O167" s="48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25" t="s">
        <v>290</v>
      </c>
      <c r="AT167" s="25" t="s">
        <v>200</v>
      </c>
      <c r="AU167" s="25" t="s">
        <v>79</v>
      </c>
      <c r="AY167" s="25" t="s">
        <v>197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25" t="s">
        <v>77</v>
      </c>
      <c r="BK167" s="248">
        <f>ROUND(I167*H167,2)</f>
        <v>0</v>
      </c>
      <c r="BL167" s="25" t="s">
        <v>290</v>
      </c>
      <c r="BM167" s="25" t="s">
        <v>597</v>
      </c>
    </row>
    <row r="168" s="1" customFormat="1">
      <c r="B168" s="47"/>
      <c r="C168" s="75"/>
      <c r="D168" s="249" t="s">
        <v>207</v>
      </c>
      <c r="E168" s="75"/>
      <c r="F168" s="250" t="s">
        <v>838</v>
      </c>
      <c r="G168" s="75"/>
      <c r="H168" s="75"/>
      <c r="I168" s="205"/>
      <c r="J168" s="75"/>
      <c r="K168" s="75"/>
      <c r="L168" s="73"/>
      <c r="M168" s="251"/>
      <c r="N168" s="48"/>
      <c r="O168" s="48"/>
      <c r="P168" s="48"/>
      <c r="Q168" s="48"/>
      <c r="R168" s="48"/>
      <c r="S168" s="48"/>
      <c r="T168" s="96"/>
      <c r="AT168" s="25" t="s">
        <v>207</v>
      </c>
      <c r="AU168" s="25" t="s">
        <v>79</v>
      </c>
    </row>
    <row r="169" s="1" customFormat="1" ht="23" customHeight="1">
      <c r="B169" s="47"/>
      <c r="C169" s="237" t="s">
        <v>409</v>
      </c>
      <c r="D169" s="237" t="s">
        <v>200</v>
      </c>
      <c r="E169" s="238" t="s">
        <v>841</v>
      </c>
      <c r="F169" s="239" t="s">
        <v>842</v>
      </c>
      <c r="G169" s="240" t="s">
        <v>223</v>
      </c>
      <c r="H169" s="241">
        <v>21</v>
      </c>
      <c r="I169" s="242"/>
      <c r="J169" s="243">
        <f>ROUND(I169*H169,2)</f>
        <v>0</v>
      </c>
      <c r="K169" s="239" t="s">
        <v>21</v>
      </c>
      <c r="L169" s="73"/>
      <c r="M169" s="244" t="s">
        <v>21</v>
      </c>
      <c r="N169" s="245" t="s">
        <v>41</v>
      </c>
      <c r="O169" s="48"/>
      <c r="P169" s="246">
        <f>O169*H169</f>
        <v>0</v>
      </c>
      <c r="Q169" s="246">
        <v>0.00019000000000000001</v>
      </c>
      <c r="R169" s="246">
        <f>Q169*H169</f>
        <v>0.0039900000000000005</v>
      </c>
      <c r="S169" s="246">
        <v>0</v>
      </c>
      <c r="T169" s="247">
        <f>S169*H169</f>
        <v>0</v>
      </c>
      <c r="AR169" s="25" t="s">
        <v>290</v>
      </c>
      <c r="AT169" s="25" t="s">
        <v>200</v>
      </c>
      <c r="AU169" s="25" t="s">
        <v>79</v>
      </c>
      <c r="AY169" s="25" t="s">
        <v>197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25" t="s">
        <v>77</v>
      </c>
      <c r="BK169" s="248">
        <f>ROUND(I169*H169,2)</f>
        <v>0</v>
      </c>
      <c r="BL169" s="25" t="s">
        <v>290</v>
      </c>
      <c r="BM169" s="25" t="s">
        <v>609</v>
      </c>
    </row>
    <row r="170" s="1" customFormat="1">
      <c r="B170" s="47"/>
      <c r="C170" s="75"/>
      <c r="D170" s="249" t="s">
        <v>207</v>
      </c>
      <c r="E170" s="75"/>
      <c r="F170" s="250" t="s">
        <v>842</v>
      </c>
      <c r="G170" s="75"/>
      <c r="H170" s="75"/>
      <c r="I170" s="205"/>
      <c r="J170" s="75"/>
      <c r="K170" s="75"/>
      <c r="L170" s="73"/>
      <c r="M170" s="251"/>
      <c r="N170" s="48"/>
      <c r="O170" s="48"/>
      <c r="P170" s="48"/>
      <c r="Q170" s="48"/>
      <c r="R170" s="48"/>
      <c r="S170" s="48"/>
      <c r="T170" s="96"/>
      <c r="AT170" s="25" t="s">
        <v>207</v>
      </c>
      <c r="AU170" s="25" t="s">
        <v>79</v>
      </c>
    </row>
    <row r="171" s="1" customFormat="1" ht="23" customHeight="1">
      <c r="B171" s="47"/>
      <c r="C171" s="237" t="s">
        <v>414</v>
      </c>
      <c r="D171" s="237" t="s">
        <v>200</v>
      </c>
      <c r="E171" s="238" t="s">
        <v>843</v>
      </c>
      <c r="F171" s="239" t="s">
        <v>844</v>
      </c>
      <c r="G171" s="240" t="s">
        <v>223</v>
      </c>
      <c r="H171" s="241">
        <v>21</v>
      </c>
      <c r="I171" s="242"/>
      <c r="J171" s="243">
        <f>ROUND(I171*H171,2)</f>
        <v>0</v>
      </c>
      <c r="K171" s="239" t="s">
        <v>21</v>
      </c>
      <c r="L171" s="73"/>
      <c r="M171" s="244" t="s">
        <v>21</v>
      </c>
      <c r="N171" s="245" t="s">
        <v>41</v>
      </c>
      <c r="O171" s="48"/>
      <c r="P171" s="246">
        <f>O171*H171</f>
        <v>0</v>
      </c>
      <c r="Q171" s="246">
        <v>1.0000000000000001E-05</v>
      </c>
      <c r="R171" s="246">
        <f>Q171*H171</f>
        <v>0.00021000000000000001</v>
      </c>
      <c r="S171" s="246">
        <v>0</v>
      </c>
      <c r="T171" s="247">
        <f>S171*H171</f>
        <v>0</v>
      </c>
      <c r="AR171" s="25" t="s">
        <v>290</v>
      </c>
      <c r="AT171" s="25" t="s">
        <v>200</v>
      </c>
      <c r="AU171" s="25" t="s">
        <v>79</v>
      </c>
      <c r="AY171" s="25" t="s">
        <v>197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25" t="s">
        <v>77</v>
      </c>
      <c r="BK171" s="248">
        <f>ROUND(I171*H171,2)</f>
        <v>0</v>
      </c>
      <c r="BL171" s="25" t="s">
        <v>290</v>
      </c>
      <c r="BM171" s="25" t="s">
        <v>619</v>
      </c>
    </row>
    <row r="172" s="1" customFormat="1">
      <c r="B172" s="47"/>
      <c r="C172" s="75"/>
      <c r="D172" s="249" t="s">
        <v>207</v>
      </c>
      <c r="E172" s="75"/>
      <c r="F172" s="250" t="s">
        <v>844</v>
      </c>
      <c r="G172" s="75"/>
      <c r="H172" s="75"/>
      <c r="I172" s="205"/>
      <c r="J172" s="75"/>
      <c r="K172" s="75"/>
      <c r="L172" s="73"/>
      <c r="M172" s="251"/>
      <c r="N172" s="48"/>
      <c r="O172" s="48"/>
      <c r="P172" s="48"/>
      <c r="Q172" s="48"/>
      <c r="R172" s="48"/>
      <c r="S172" s="48"/>
      <c r="T172" s="96"/>
      <c r="AT172" s="25" t="s">
        <v>207</v>
      </c>
      <c r="AU172" s="25" t="s">
        <v>79</v>
      </c>
    </row>
    <row r="173" s="1" customFormat="1" ht="23" customHeight="1">
      <c r="B173" s="47"/>
      <c r="C173" s="237" t="s">
        <v>420</v>
      </c>
      <c r="D173" s="237" t="s">
        <v>200</v>
      </c>
      <c r="E173" s="238" t="s">
        <v>1886</v>
      </c>
      <c r="F173" s="239" t="s">
        <v>1887</v>
      </c>
      <c r="G173" s="240" t="s">
        <v>406</v>
      </c>
      <c r="H173" s="241">
        <v>0.021999999999999999</v>
      </c>
      <c r="I173" s="242"/>
      <c r="J173" s="243">
        <f>ROUND(I173*H173,2)</f>
        <v>0</v>
      </c>
      <c r="K173" s="239" t="s">
        <v>21</v>
      </c>
      <c r="L173" s="73"/>
      <c r="M173" s="244" t="s">
        <v>21</v>
      </c>
      <c r="N173" s="245" t="s">
        <v>41</v>
      </c>
      <c r="O173" s="48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AR173" s="25" t="s">
        <v>290</v>
      </c>
      <c r="AT173" s="25" t="s">
        <v>200</v>
      </c>
      <c r="AU173" s="25" t="s">
        <v>79</v>
      </c>
      <c r="AY173" s="25" t="s">
        <v>197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25" t="s">
        <v>77</v>
      </c>
      <c r="BK173" s="248">
        <f>ROUND(I173*H173,2)</f>
        <v>0</v>
      </c>
      <c r="BL173" s="25" t="s">
        <v>290</v>
      </c>
      <c r="BM173" s="25" t="s">
        <v>630</v>
      </c>
    </row>
    <row r="174" s="1" customFormat="1">
      <c r="B174" s="47"/>
      <c r="C174" s="75"/>
      <c r="D174" s="249" t="s">
        <v>207</v>
      </c>
      <c r="E174" s="75"/>
      <c r="F174" s="250" t="s">
        <v>1887</v>
      </c>
      <c r="G174" s="75"/>
      <c r="H174" s="75"/>
      <c r="I174" s="205"/>
      <c r="J174" s="75"/>
      <c r="K174" s="75"/>
      <c r="L174" s="73"/>
      <c r="M174" s="251"/>
      <c r="N174" s="48"/>
      <c r="O174" s="48"/>
      <c r="P174" s="48"/>
      <c r="Q174" s="48"/>
      <c r="R174" s="48"/>
      <c r="S174" s="48"/>
      <c r="T174" s="96"/>
      <c r="AT174" s="25" t="s">
        <v>207</v>
      </c>
      <c r="AU174" s="25" t="s">
        <v>79</v>
      </c>
    </row>
    <row r="175" s="1" customFormat="1" ht="23" customHeight="1">
      <c r="B175" s="47"/>
      <c r="C175" s="237" t="s">
        <v>427</v>
      </c>
      <c r="D175" s="237" t="s">
        <v>200</v>
      </c>
      <c r="E175" s="238" t="s">
        <v>845</v>
      </c>
      <c r="F175" s="239" t="s">
        <v>846</v>
      </c>
      <c r="G175" s="240" t="s">
        <v>406</v>
      </c>
      <c r="H175" s="241">
        <v>0.021999999999999999</v>
      </c>
      <c r="I175" s="242"/>
      <c r="J175" s="243">
        <f>ROUND(I175*H175,2)</f>
        <v>0</v>
      </c>
      <c r="K175" s="239" t="s">
        <v>21</v>
      </c>
      <c r="L175" s="73"/>
      <c r="M175" s="244" t="s">
        <v>21</v>
      </c>
      <c r="N175" s="245" t="s">
        <v>41</v>
      </c>
      <c r="O175" s="48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AR175" s="25" t="s">
        <v>290</v>
      </c>
      <c r="AT175" s="25" t="s">
        <v>200</v>
      </c>
      <c r="AU175" s="25" t="s">
        <v>79</v>
      </c>
      <c r="AY175" s="25" t="s">
        <v>197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25" t="s">
        <v>77</v>
      </c>
      <c r="BK175" s="248">
        <f>ROUND(I175*H175,2)</f>
        <v>0</v>
      </c>
      <c r="BL175" s="25" t="s">
        <v>290</v>
      </c>
      <c r="BM175" s="25" t="s">
        <v>642</v>
      </c>
    </row>
    <row r="176" s="1" customFormat="1">
      <c r="B176" s="47"/>
      <c r="C176" s="75"/>
      <c r="D176" s="249" t="s">
        <v>207</v>
      </c>
      <c r="E176" s="75"/>
      <c r="F176" s="250" t="s">
        <v>846</v>
      </c>
      <c r="G176" s="75"/>
      <c r="H176" s="75"/>
      <c r="I176" s="205"/>
      <c r="J176" s="75"/>
      <c r="K176" s="75"/>
      <c r="L176" s="73"/>
      <c r="M176" s="251"/>
      <c r="N176" s="48"/>
      <c r="O176" s="48"/>
      <c r="P176" s="48"/>
      <c r="Q176" s="48"/>
      <c r="R176" s="48"/>
      <c r="S176" s="48"/>
      <c r="T176" s="96"/>
      <c r="AT176" s="25" t="s">
        <v>207</v>
      </c>
      <c r="AU176" s="25" t="s">
        <v>79</v>
      </c>
    </row>
    <row r="177" s="11" customFormat="1" ht="29.88" customHeight="1">
      <c r="B177" s="221"/>
      <c r="C177" s="222"/>
      <c r="D177" s="223" t="s">
        <v>69</v>
      </c>
      <c r="E177" s="235" t="s">
        <v>433</v>
      </c>
      <c r="F177" s="235" t="s">
        <v>434</v>
      </c>
      <c r="G177" s="222"/>
      <c r="H177" s="222"/>
      <c r="I177" s="225"/>
      <c r="J177" s="236">
        <f>BK177</f>
        <v>0</v>
      </c>
      <c r="K177" s="222"/>
      <c r="L177" s="227"/>
      <c r="M177" s="228"/>
      <c r="N177" s="229"/>
      <c r="O177" s="229"/>
      <c r="P177" s="230">
        <f>SUM(P178:P199)</f>
        <v>0</v>
      </c>
      <c r="Q177" s="229"/>
      <c r="R177" s="230">
        <f>SUM(R178:R199)</f>
        <v>0.04728000000000001</v>
      </c>
      <c r="S177" s="229"/>
      <c r="T177" s="231">
        <f>SUM(T178:T199)</f>
        <v>0</v>
      </c>
      <c r="AR177" s="232" t="s">
        <v>79</v>
      </c>
      <c r="AT177" s="233" t="s">
        <v>69</v>
      </c>
      <c r="AU177" s="233" t="s">
        <v>77</v>
      </c>
      <c r="AY177" s="232" t="s">
        <v>197</v>
      </c>
      <c r="BK177" s="234">
        <f>SUM(BK178:BK199)</f>
        <v>0</v>
      </c>
    </row>
    <row r="178" s="1" customFormat="1" ht="14.5" customHeight="1">
      <c r="B178" s="47"/>
      <c r="C178" s="237" t="s">
        <v>435</v>
      </c>
      <c r="D178" s="237" t="s">
        <v>200</v>
      </c>
      <c r="E178" s="238" t="s">
        <v>847</v>
      </c>
      <c r="F178" s="239" t="s">
        <v>848</v>
      </c>
      <c r="G178" s="240" t="s">
        <v>265</v>
      </c>
      <c r="H178" s="241">
        <v>1</v>
      </c>
      <c r="I178" s="242"/>
      <c r="J178" s="243">
        <f>ROUND(I178*H178,2)</f>
        <v>0</v>
      </c>
      <c r="K178" s="239" t="s">
        <v>21</v>
      </c>
      <c r="L178" s="73"/>
      <c r="M178" s="244" t="s">
        <v>21</v>
      </c>
      <c r="N178" s="245" t="s">
        <v>41</v>
      </c>
      <c r="O178" s="48"/>
      <c r="P178" s="246">
        <f>O178*H178</f>
        <v>0</v>
      </c>
      <c r="Q178" s="246">
        <v>0.0082500000000000004</v>
      </c>
      <c r="R178" s="246">
        <f>Q178*H178</f>
        <v>0.0082500000000000004</v>
      </c>
      <c r="S178" s="246">
        <v>0</v>
      </c>
      <c r="T178" s="247">
        <f>S178*H178</f>
        <v>0</v>
      </c>
      <c r="AR178" s="25" t="s">
        <v>290</v>
      </c>
      <c r="AT178" s="25" t="s">
        <v>200</v>
      </c>
      <c r="AU178" s="25" t="s">
        <v>79</v>
      </c>
      <c r="AY178" s="25" t="s">
        <v>197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25" t="s">
        <v>77</v>
      </c>
      <c r="BK178" s="248">
        <f>ROUND(I178*H178,2)</f>
        <v>0</v>
      </c>
      <c r="BL178" s="25" t="s">
        <v>290</v>
      </c>
      <c r="BM178" s="25" t="s">
        <v>653</v>
      </c>
    </row>
    <row r="179" s="1" customFormat="1">
      <c r="B179" s="47"/>
      <c r="C179" s="75"/>
      <c r="D179" s="249" t="s">
        <v>207</v>
      </c>
      <c r="E179" s="75"/>
      <c r="F179" s="250" t="s">
        <v>848</v>
      </c>
      <c r="G179" s="75"/>
      <c r="H179" s="75"/>
      <c r="I179" s="205"/>
      <c r="J179" s="75"/>
      <c r="K179" s="75"/>
      <c r="L179" s="73"/>
      <c r="M179" s="251"/>
      <c r="N179" s="48"/>
      <c r="O179" s="48"/>
      <c r="P179" s="48"/>
      <c r="Q179" s="48"/>
      <c r="R179" s="48"/>
      <c r="S179" s="48"/>
      <c r="T179" s="96"/>
      <c r="AT179" s="25" t="s">
        <v>207</v>
      </c>
      <c r="AU179" s="25" t="s">
        <v>79</v>
      </c>
    </row>
    <row r="180" s="1" customFormat="1" ht="23" customHeight="1">
      <c r="B180" s="47"/>
      <c r="C180" s="263" t="s">
        <v>440</v>
      </c>
      <c r="D180" s="263" t="s">
        <v>269</v>
      </c>
      <c r="E180" s="264" t="s">
        <v>849</v>
      </c>
      <c r="F180" s="265" t="s">
        <v>850</v>
      </c>
      <c r="G180" s="266" t="s">
        <v>265</v>
      </c>
      <c r="H180" s="267">
        <v>1</v>
      </c>
      <c r="I180" s="268"/>
      <c r="J180" s="269">
        <f>ROUND(I180*H180,2)</f>
        <v>0</v>
      </c>
      <c r="K180" s="265" t="s">
        <v>21</v>
      </c>
      <c r="L180" s="270"/>
      <c r="M180" s="271" t="s">
        <v>21</v>
      </c>
      <c r="N180" s="272" t="s">
        <v>41</v>
      </c>
      <c r="O180" s="48"/>
      <c r="P180" s="246">
        <f>O180*H180</f>
        <v>0</v>
      </c>
      <c r="Q180" s="246">
        <v>0.016</v>
      </c>
      <c r="R180" s="246">
        <f>Q180*H180</f>
        <v>0.016</v>
      </c>
      <c r="S180" s="246">
        <v>0</v>
      </c>
      <c r="T180" s="247">
        <f>S180*H180</f>
        <v>0</v>
      </c>
      <c r="AR180" s="25" t="s">
        <v>373</v>
      </c>
      <c r="AT180" s="25" t="s">
        <v>269</v>
      </c>
      <c r="AU180" s="25" t="s">
        <v>79</v>
      </c>
      <c r="AY180" s="25" t="s">
        <v>197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25" t="s">
        <v>77</v>
      </c>
      <c r="BK180" s="248">
        <f>ROUND(I180*H180,2)</f>
        <v>0</v>
      </c>
      <c r="BL180" s="25" t="s">
        <v>290</v>
      </c>
      <c r="BM180" s="25" t="s">
        <v>664</v>
      </c>
    </row>
    <row r="181" s="1" customFormat="1">
      <c r="B181" s="47"/>
      <c r="C181" s="75"/>
      <c r="D181" s="249" t="s">
        <v>207</v>
      </c>
      <c r="E181" s="75"/>
      <c r="F181" s="250" t="s">
        <v>850</v>
      </c>
      <c r="G181" s="75"/>
      <c r="H181" s="75"/>
      <c r="I181" s="205"/>
      <c r="J181" s="75"/>
      <c r="K181" s="75"/>
      <c r="L181" s="73"/>
      <c r="M181" s="251"/>
      <c r="N181" s="48"/>
      <c r="O181" s="48"/>
      <c r="P181" s="48"/>
      <c r="Q181" s="48"/>
      <c r="R181" s="48"/>
      <c r="S181" s="48"/>
      <c r="T181" s="96"/>
      <c r="AT181" s="25" t="s">
        <v>207</v>
      </c>
      <c r="AU181" s="25" t="s">
        <v>79</v>
      </c>
    </row>
    <row r="182" s="1" customFormat="1" ht="14.5" customHeight="1">
      <c r="B182" s="47"/>
      <c r="C182" s="237" t="s">
        <v>444</v>
      </c>
      <c r="D182" s="237" t="s">
        <v>200</v>
      </c>
      <c r="E182" s="238" t="s">
        <v>1481</v>
      </c>
      <c r="F182" s="239" t="s">
        <v>1482</v>
      </c>
      <c r="G182" s="240" t="s">
        <v>438</v>
      </c>
      <c r="H182" s="241">
        <v>1</v>
      </c>
      <c r="I182" s="242"/>
      <c r="J182" s="243">
        <f>ROUND(I182*H182,2)</f>
        <v>0</v>
      </c>
      <c r="K182" s="239" t="s">
        <v>21</v>
      </c>
      <c r="L182" s="73"/>
      <c r="M182" s="244" t="s">
        <v>21</v>
      </c>
      <c r="N182" s="245" t="s">
        <v>41</v>
      </c>
      <c r="O182" s="48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AR182" s="25" t="s">
        <v>290</v>
      </c>
      <c r="AT182" s="25" t="s">
        <v>200</v>
      </c>
      <c r="AU182" s="25" t="s">
        <v>79</v>
      </c>
      <c r="AY182" s="25" t="s">
        <v>197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25" t="s">
        <v>77</v>
      </c>
      <c r="BK182" s="248">
        <f>ROUND(I182*H182,2)</f>
        <v>0</v>
      </c>
      <c r="BL182" s="25" t="s">
        <v>290</v>
      </c>
      <c r="BM182" s="25" t="s">
        <v>677</v>
      </c>
    </row>
    <row r="183" s="1" customFormat="1">
      <c r="B183" s="47"/>
      <c r="C183" s="75"/>
      <c r="D183" s="249" t="s">
        <v>207</v>
      </c>
      <c r="E183" s="75"/>
      <c r="F183" s="250" t="s">
        <v>1482</v>
      </c>
      <c r="G183" s="75"/>
      <c r="H183" s="75"/>
      <c r="I183" s="205"/>
      <c r="J183" s="75"/>
      <c r="K183" s="75"/>
      <c r="L183" s="73"/>
      <c r="M183" s="251"/>
      <c r="N183" s="48"/>
      <c r="O183" s="48"/>
      <c r="P183" s="48"/>
      <c r="Q183" s="48"/>
      <c r="R183" s="48"/>
      <c r="S183" s="48"/>
      <c r="T183" s="96"/>
      <c r="AT183" s="25" t="s">
        <v>207</v>
      </c>
      <c r="AU183" s="25" t="s">
        <v>79</v>
      </c>
    </row>
    <row r="184" s="1" customFormat="1" ht="23" customHeight="1">
      <c r="B184" s="47"/>
      <c r="C184" s="237" t="s">
        <v>449</v>
      </c>
      <c r="D184" s="237" t="s">
        <v>200</v>
      </c>
      <c r="E184" s="238" t="s">
        <v>851</v>
      </c>
      <c r="F184" s="239" t="s">
        <v>852</v>
      </c>
      <c r="G184" s="240" t="s">
        <v>438</v>
      </c>
      <c r="H184" s="241">
        <v>1</v>
      </c>
      <c r="I184" s="242"/>
      <c r="J184" s="243">
        <f>ROUND(I184*H184,2)</f>
        <v>0</v>
      </c>
      <c r="K184" s="239" t="s">
        <v>21</v>
      </c>
      <c r="L184" s="73"/>
      <c r="M184" s="244" t="s">
        <v>21</v>
      </c>
      <c r="N184" s="245" t="s">
        <v>41</v>
      </c>
      <c r="O184" s="48"/>
      <c r="P184" s="246">
        <f>O184*H184</f>
        <v>0</v>
      </c>
      <c r="Q184" s="246">
        <v>0.018790000000000001</v>
      </c>
      <c r="R184" s="246">
        <f>Q184*H184</f>
        <v>0.018790000000000001</v>
      </c>
      <c r="S184" s="246">
        <v>0</v>
      </c>
      <c r="T184" s="247">
        <f>S184*H184</f>
        <v>0</v>
      </c>
      <c r="AR184" s="25" t="s">
        <v>290</v>
      </c>
      <c r="AT184" s="25" t="s">
        <v>200</v>
      </c>
      <c r="AU184" s="25" t="s">
        <v>79</v>
      </c>
      <c r="AY184" s="25" t="s">
        <v>197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25" t="s">
        <v>77</v>
      </c>
      <c r="BK184" s="248">
        <f>ROUND(I184*H184,2)</f>
        <v>0</v>
      </c>
      <c r="BL184" s="25" t="s">
        <v>290</v>
      </c>
      <c r="BM184" s="25" t="s">
        <v>688</v>
      </c>
    </row>
    <row r="185" s="1" customFormat="1">
      <c r="B185" s="47"/>
      <c r="C185" s="75"/>
      <c r="D185" s="249" t="s">
        <v>207</v>
      </c>
      <c r="E185" s="75"/>
      <c r="F185" s="250" t="s">
        <v>852</v>
      </c>
      <c r="G185" s="75"/>
      <c r="H185" s="75"/>
      <c r="I185" s="205"/>
      <c r="J185" s="75"/>
      <c r="K185" s="75"/>
      <c r="L185" s="73"/>
      <c r="M185" s="251"/>
      <c r="N185" s="48"/>
      <c r="O185" s="48"/>
      <c r="P185" s="48"/>
      <c r="Q185" s="48"/>
      <c r="R185" s="48"/>
      <c r="S185" s="48"/>
      <c r="T185" s="96"/>
      <c r="AT185" s="25" t="s">
        <v>207</v>
      </c>
      <c r="AU185" s="25" t="s">
        <v>79</v>
      </c>
    </row>
    <row r="186" s="1" customFormat="1" ht="14.5" customHeight="1">
      <c r="B186" s="47"/>
      <c r="C186" s="237" t="s">
        <v>454</v>
      </c>
      <c r="D186" s="237" t="s">
        <v>200</v>
      </c>
      <c r="E186" s="238" t="s">
        <v>1888</v>
      </c>
      <c r="F186" s="239" t="s">
        <v>1889</v>
      </c>
      <c r="G186" s="240" t="s">
        <v>438</v>
      </c>
      <c r="H186" s="241">
        <v>1</v>
      </c>
      <c r="I186" s="242"/>
      <c r="J186" s="243">
        <f>ROUND(I186*H186,2)</f>
        <v>0</v>
      </c>
      <c r="K186" s="239" t="s">
        <v>21</v>
      </c>
      <c r="L186" s="73"/>
      <c r="M186" s="244" t="s">
        <v>21</v>
      </c>
      <c r="N186" s="245" t="s">
        <v>41</v>
      </c>
      <c r="O186" s="48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AR186" s="25" t="s">
        <v>290</v>
      </c>
      <c r="AT186" s="25" t="s">
        <v>200</v>
      </c>
      <c r="AU186" s="25" t="s">
        <v>79</v>
      </c>
      <c r="AY186" s="25" t="s">
        <v>197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25" t="s">
        <v>77</v>
      </c>
      <c r="BK186" s="248">
        <f>ROUND(I186*H186,2)</f>
        <v>0</v>
      </c>
      <c r="BL186" s="25" t="s">
        <v>290</v>
      </c>
      <c r="BM186" s="25" t="s">
        <v>701</v>
      </c>
    </row>
    <row r="187" s="1" customFormat="1">
      <c r="B187" s="47"/>
      <c r="C187" s="75"/>
      <c r="D187" s="249" t="s">
        <v>207</v>
      </c>
      <c r="E187" s="75"/>
      <c r="F187" s="250" t="s">
        <v>1889</v>
      </c>
      <c r="G187" s="75"/>
      <c r="H187" s="75"/>
      <c r="I187" s="205"/>
      <c r="J187" s="75"/>
      <c r="K187" s="75"/>
      <c r="L187" s="73"/>
      <c r="M187" s="251"/>
      <c r="N187" s="48"/>
      <c r="O187" s="48"/>
      <c r="P187" s="48"/>
      <c r="Q187" s="48"/>
      <c r="R187" s="48"/>
      <c r="S187" s="48"/>
      <c r="T187" s="96"/>
      <c r="AT187" s="25" t="s">
        <v>207</v>
      </c>
      <c r="AU187" s="25" t="s">
        <v>79</v>
      </c>
    </row>
    <row r="188" s="1" customFormat="1" ht="23" customHeight="1">
      <c r="B188" s="47"/>
      <c r="C188" s="237" t="s">
        <v>459</v>
      </c>
      <c r="D188" s="237" t="s">
        <v>200</v>
      </c>
      <c r="E188" s="238" t="s">
        <v>1890</v>
      </c>
      <c r="F188" s="239" t="s">
        <v>1891</v>
      </c>
      <c r="G188" s="240" t="s">
        <v>438</v>
      </c>
      <c r="H188" s="241">
        <v>1</v>
      </c>
      <c r="I188" s="242"/>
      <c r="J188" s="243">
        <f>ROUND(I188*H188,2)</f>
        <v>0</v>
      </c>
      <c r="K188" s="239" t="s">
        <v>21</v>
      </c>
      <c r="L188" s="73"/>
      <c r="M188" s="244" t="s">
        <v>21</v>
      </c>
      <c r="N188" s="245" t="s">
        <v>41</v>
      </c>
      <c r="O188" s="48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AR188" s="25" t="s">
        <v>290</v>
      </c>
      <c r="AT188" s="25" t="s">
        <v>200</v>
      </c>
      <c r="AU188" s="25" t="s">
        <v>79</v>
      </c>
      <c r="AY188" s="25" t="s">
        <v>197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25" t="s">
        <v>77</v>
      </c>
      <c r="BK188" s="248">
        <f>ROUND(I188*H188,2)</f>
        <v>0</v>
      </c>
      <c r="BL188" s="25" t="s">
        <v>290</v>
      </c>
      <c r="BM188" s="25" t="s">
        <v>712</v>
      </c>
    </row>
    <row r="189" s="1" customFormat="1">
      <c r="B189" s="47"/>
      <c r="C189" s="75"/>
      <c r="D189" s="249" t="s">
        <v>207</v>
      </c>
      <c r="E189" s="75"/>
      <c r="F189" s="250" t="s">
        <v>1891</v>
      </c>
      <c r="G189" s="75"/>
      <c r="H189" s="75"/>
      <c r="I189" s="205"/>
      <c r="J189" s="75"/>
      <c r="K189" s="75"/>
      <c r="L189" s="73"/>
      <c r="M189" s="251"/>
      <c r="N189" s="48"/>
      <c r="O189" s="48"/>
      <c r="P189" s="48"/>
      <c r="Q189" s="48"/>
      <c r="R189" s="48"/>
      <c r="S189" s="48"/>
      <c r="T189" s="96"/>
      <c r="AT189" s="25" t="s">
        <v>207</v>
      </c>
      <c r="AU189" s="25" t="s">
        <v>79</v>
      </c>
    </row>
    <row r="190" s="1" customFormat="1" ht="23" customHeight="1">
      <c r="B190" s="47"/>
      <c r="C190" s="237" t="s">
        <v>463</v>
      </c>
      <c r="D190" s="237" t="s">
        <v>200</v>
      </c>
      <c r="E190" s="238" t="s">
        <v>853</v>
      </c>
      <c r="F190" s="239" t="s">
        <v>854</v>
      </c>
      <c r="G190" s="240" t="s">
        <v>438</v>
      </c>
      <c r="H190" s="241">
        <v>2</v>
      </c>
      <c r="I190" s="242"/>
      <c r="J190" s="243">
        <f>ROUND(I190*H190,2)</f>
        <v>0</v>
      </c>
      <c r="K190" s="239" t="s">
        <v>21</v>
      </c>
      <c r="L190" s="73"/>
      <c r="M190" s="244" t="s">
        <v>21</v>
      </c>
      <c r="N190" s="245" t="s">
        <v>41</v>
      </c>
      <c r="O190" s="48"/>
      <c r="P190" s="246">
        <f>O190*H190</f>
        <v>0</v>
      </c>
      <c r="Q190" s="246">
        <v>0.00029999999999999997</v>
      </c>
      <c r="R190" s="246">
        <f>Q190*H190</f>
        <v>0.00059999999999999995</v>
      </c>
      <c r="S190" s="246">
        <v>0</v>
      </c>
      <c r="T190" s="247">
        <f>S190*H190</f>
        <v>0</v>
      </c>
      <c r="AR190" s="25" t="s">
        <v>290</v>
      </c>
      <c r="AT190" s="25" t="s">
        <v>200</v>
      </c>
      <c r="AU190" s="25" t="s">
        <v>79</v>
      </c>
      <c r="AY190" s="25" t="s">
        <v>197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25" t="s">
        <v>77</v>
      </c>
      <c r="BK190" s="248">
        <f>ROUND(I190*H190,2)</f>
        <v>0</v>
      </c>
      <c r="BL190" s="25" t="s">
        <v>290</v>
      </c>
      <c r="BM190" s="25" t="s">
        <v>722</v>
      </c>
    </row>
    <row r="191" s="1" customFormat="1">
      <c r="B191" s="47"/>
      <c r="C191" s="75"/>
      <c r="D191" s="249" t="s">
        <v>207</v>
      </c>
      <c r="E191" s="75"/>
      <c r="F191" s="250" t="s">
        <v>854</v>
      </c>
      <c r="G191" s="75"/>
      <c r="H191" s="75"/>
      <c r="I191" s="205"/>
      <c r="J191" s="75"/>
      <c r="K191" s="75"/>
      <c r="L191" s="73"/>
      <c r="M191" s="251"/>
      <c r="N191" s="48"/>
      <c r="O191" s="48"/>
      <c r="P191" s="48"/>
      <c r="Q191" s="48"/>
      <c r="R191" s="48"/>
      <c r="S191" s="48"/>
      <c r="T191" s="96"/>
      <c r="AT191" s="25" t="s">
        <v>207</v>
      </c>
      <c r="AU191" s="25" t="s">
        <v>79</v>
      </c>
    </row>
    <row r="192" s="1" customFormat="1" ht="14.5" customHeight="1">
      <c r="B192" s="47"/>
      <c r="C192" s="237" t="s">
        <v>467</v>
      </c>
      <c r="D192" s="237" t="s">
        <v>200</v>
      </c>
      <c r="E192" s="238" t="s">
        <v>1485</v>
      </c>
      <c r="F192" s="239" t="s">
        <v>1486</v>
      </c>
      <c r="G192" s="240" t="s">
        <v>438</v>
      </c>
      <c r="H192" s="241">
        <v>2</v>
      </c>
      <c r="I192" s="242"/>
      <c r="J192" s="243">
        <f>ROUND(I192*H192,2)</f>
        <v>0</v>
      </c>
      <c r="K192" s="239" t="s">
        <v>21</v>
      </c>
      <c r="L192" s="73"/>
      <c r="M192" s="244" t="s">
        <v>21</v>
      </c>
      <c r="N192" s="245" t="s">
        <v>41</v>
      </c>
      <c r="O192" s="48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AR192" s="25" t="s">
        <v>290</v>
      </c>
      <c r="AT192" s="25" t="s">
        <v>200</v>
      </c>
      <c r="AU192" s="25" t="s">
        <v>79</v>
      </c>
      <c r="AY192" s="25" t="s">
        <v>197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25" t="s">
        <v>77</v>
      </c>
      <c r="BK192" s="248">
        <f>ROUND(I192*H192,2)</f>
        <v>0</v>
      </c>
      <c r="BL192" s="25" t="s">
        <v>290</v>
      </c>
      <c r="BM192" s="25" t="s">
        <v>734</v>
      </c>
    </row>
    <row r="193" s="1" customFormat="1">
      <c r="B193" s="47"/>
      <c r="C193" s="75"/>
      <c r="D193" s="249" t="s">
        <v>207</v>
      </c>
      <c r="E193" s="75"/>
      <c r="F193" s="250" t="s">
        <v>1486</v>
      </c>
      <c r="G193" s="75"/>
      <c r="H193" s="75"/>
      <c r="I193" s="205"/>
      <c r="J193" s="75"/>
      <c r="K193" s="75"/>
      <c r="L193" s="73"/>
      <c r="M193" s="251"/>
      <c r="N193" s="48"/>
      <c r="O193" s="48"/>
      <c r="P193" s="48"/>
      <c r="Q193" s="48"/>
      <c r="R193" s="48"/>
      <c r="S193" s="48"/>
      <c r="T193" s="96"/>
      <c r="AT193" s="25" t="s">
        <v>207</v>
      </c>
      <c r="AU193" s="25" t="s">
        <v>79</v>
      </c>
    </row>
    <row r="194" s="1" customFormat="1" ht="14.5" customHeight="1">
      <c r="B194" s="47"/>
      <c r="C194" s="237" t="s">
        <v>471</v>
      </c>
      <c r="D194" s="237" t="s">
        <v>200</v>
      </c>
      <c r="E194" s="238" t="s">
        <v>855</v>
      </c>
      <c r="F194" s="239" t="s">
        <v>856</v>
      </c>
      <c r="G194" s="240" t="s">
        <v>438</v>
      </c>
      <c r="H194" s="241">
        <v>1</v>
      </c>
      <c r="I194" s="242"/>
      <c r="J194" s="243">
        <f>ROUND(I194*H194,2)</f>
        <v>0</v>
      </c>
      <c r="K194" s="239" t="s">
        <v>21</v>
      </c>
      <c r="L194" s="73"/>
      <c r="M194" s="244" t="s">
        <v>21</v>
      </c>
      <c r="N194" s="245" t="s">
        <v>41</v>
      </c>
      <c r="O194" s="48"/>
      <c r="P194" s="246">
        <f>O194*H194</f>
        <v>0</v>
      </c>
      <c r="Q194" s="246">
        <v>0.0018</v>
      </c>
      <c r="R194" s="246">
        <f>Q194*H194</f>
        <v>0.0018</v>
      </c>
      <c r="S194" s="246">
        <v>0</v>
      </c>
      <c r="T194" s="247">
        <f>S194*H194</f>
        <v>0</v>
      </c>
      <c r="AR194" s="25" t="s">
        <v>290</v>
      </c>
      <c r="AT194" s="25" t="s">
        <v>200</v>
      </c>
      <c r="AU194" s="25" t="s">
        <v>79</v>
      </c>
      <c r="AY194" s="25" t="s">
        <v>197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25" t="s">
        <v>77</v>
      </c>
      <c r="BK194" s="248">
        <f>ROUND(I194*H194,2)</f>
        <v>0</v>
      </c>
      <c r="BL194" s="25" t="s">
        <v>290</v>
      </c>
      <c r="BM194" s="25" t="s">
        <v>746</v>
      </c>
    </row>
    <row r="195" s="1" customFormat="1">
      <c r="B195" s="47"/>
      <c r="C195" s="75"/>
      <c r="D195" s="249" t="s">
        <v>207</v>
      </c>
      <c r="E195" s="75"/>
      <c r="F195" s="250" t="s">
        <v>856</v>
      </c>
      <c r="G195" s="75"/>
      <c r="H195" s="75"/>
      <c r="I195" s="205"/>
      <c r="J195" s="75"/>
      <c r="K195" s="75"/>
      <c r="L195" s="73"/>
      <c r="M195" s="251"/>
      <c r="N195" s="48"/>
      <c r="O195" s="48"/>
      <c r="P195" s="48"/>
      <c r="Q195" s="48"/>
      <c r="R195" s="48"/>
      <c r="S195" s="48"/>
      <c r="T195" s="96"/>
      <c r="AT195" s="25" t="s">
        <v>207</v>
      </c>
      <c r="AU195" s="25" t="s">
        <v>79</v>
      </c>
    </row>
    <row r="196" s="1" customFormat="1" ht="14.5" customHeight="1">
      <c r="B196" s="47"/>
      <c r="C196" s="237" t="s">
        <v>475</v>
      </c>
      <c r="D196" s="237" t="s">
        <v>200</v>
      </c>
      <c r="E196" s="238" t="s">
        <v>1892</v>
      </c>
      <c r="F196" s="239" t="s">
        <v>1893</v>
      </c>
      <c r="G196" s="240" t="s">
        <v>438</v>
      </c>
      <c r="H196" s="241">
        <v>1</v>
      </c>
      <c r="I196" s="242"/>
      <c r="J196" s="243">
        <f>ROUND(I196*H196,2)</f>
        <v>0</v>
      </c>
      <c r="K196" s="239" t="s">
        <v>21</v>
      </c>
      <c r="L196" s="73"/>
      <c r="M196" s="244" t="s">
        <v>21</v>
      </c>
      <c r="N196" s="245" t="s">
        <v>41</v>
      </c>
      <c r="O196" s="48"/>
      <c r="P196" s="246">
        <f>O196*H196</f>
        <v>0</v>
      </c>
      <c r="Q196" s="246">
        <v>0.0018400000000000001</v>
      </c>
      <c r="R196" s="246">
        <f>Q196*H196</f>
        <v>0.0018400000000000001</v>
      </c>
      <c r="S196" s="246">
        <v>0</v>
      </c>
      <c r="T196" s="247">
        <f>S196*H196</f>
        <v>0</v>
      </c>
      <c r="AR196" s="25" t="s">
        <v>290</v>
      </c>
      <c r="AT196" s="25" t="s">
        <v>200</v>
      </c>
      <c r="AU196" s="25" t="s">
        <v>79</v>
      </c>
      <c r="AY196" s="25" t="s">
        <v>197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25" t="s">
        <v>77</v>
      </c>
      <c r="BK196" s="248">
        <f>ROUND(I196*H196,2)</f>
        <v>0</v>
      </c>
      <c r="BL196" s="25" t="s">
        <v>290</v>
      </c>
      <c r="BM196" s="25" t="s">
        <v>759</v>
      </c>
    </row>
    <row r="197" s="1" customFormat="1">
      <c r="B197" s="47"/>
      <c r="C197" s="75"/>
      <c r="D197" s="249" t="s">
        <v>207</v>
      </c>
      <c r="E197" s="75"/>
      <c r="F197" s="250" t="s">
        <v>1893</v>
      </c>
      <c r="G197" s="75"/>
      <c r="H197" s="75"/>
      <c r="I197" s="205"/>
      <c r="J197" s="75"/>
      <c r="K197" s="75"/>
      <c r="L197" s="73"/>
      <c r="M197" s="251"/>
      <c r="N197" s="48"/>
      <c r="O197" s="48"/>
      <c r="P197" s="48"/>
      <c r="Q197" s="48"/>
      <c r="R197" s="48"/>
      <c r="S197" s="48"/>
      <c r="T197" s="96"/>
      <c r="AT197" s="25" t="s">
        <v>207</v>
      </c>
      <c r="AU197" s="25" t="s">
        <v>79</v>
      </c>
    </row>
    <row r="198" s="1" customFormat="1" ht="23" customHeight="1">
      <c r="B198" s="47"/>
      <c r="C198" s="237" t="s">
        <v>482</v>
      </c>
      <c r="D198" s="237" t="s">
        <v>200</v>
      </c>
      <c r="E198" s="238" t="s">
        <v>1894</v>
      </c>
      <c r="F198" s="239" t="s">
        <v>1895</v>
      </c>
      <c r="G198" s="240" t="s">
        <v>814</v>
      </c>
      <c r="H198" s="298"/>
      <c r="I198" s="242"/>
      <c r="J198" s="243">
        <f>ROUND(I198*H198,2)</f>
        <v>0</v>
      </c>
      <c r="K198" s="239" t="s">
        <v>21</v>
      </c>
      <c r="L198" s="73"/>
      <c r="M198" s="244" t="s">
        <v>21</v>
      </c>
      <c r="N198" s="245" t="s">
        <v>41</v>
      </c>
      <c r="O198" s="48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AR198" s="25" t="s">
        <v>290</v>
      </c>
      <c r="AT198" s="25" t="s">
        <v>200</v>
      </c>
      <c r="AU198" s="25" t="s">
        <v>79</v>
      </c>
      <c r="AY198" s="25" t="s">
        <v>197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25" t="s">
        <v>77</v>
      </c>
      <c r="BK198" s="248">
        <f>ROUND(I198*H198,2)</f>
        <v>0</v>
      </c>
      <c r="BL198" s="25" t="s">
        <v>290</v>
      </c>
      <c r="BM198" s="25" t="s">
        <v>772</v>
      </c>
    </row>
    <row r="199" s="1" customFormat="1">
      <c r="B199" s="47"/>
      <c r="C199" s="75"/>
      <c r="D199" s="249" t="s">
        <v>207</v>
      </c>
      <c r="E199" s="75"/>
      <c r="F199" s="250" t="s">
        <v>1895</v>
      </c>
      <c r="G199" s="75"/>
      <c r="H199" s="75"/>
      <c r="I199" s="205"/>
      <c r="J199" s="75"/>
      <c r="K199" s="75"/>
      <c r="L199" s="73"/>
      <c r="M199" s="251"/>
      <c r="N199" s="48"/>
      <c r="O199" s="48"/>
      <c r="P199" s="48"/>
      <c r="Q199" s="48"/>
      <c r="R199" s="48"/>
      <c r="S199" s="48"/>
      <c r="T199" s="96"/>
      <c r="AT199" s="25" t="s">
        <v>207</v>
      </c>
      <c r="AU199" s="25" t="s">
        <v>79</v>
      </c>
    </row>
    <row r="200" s="11" customFormat="1" ht="29.88" customHeight="1">
      <c r="B200" s="221"/>
      <c r="C200" s="222"/>
      <c r="D200" s="223" t="s">
        <v>69</v>
      </c>
      <c r="E200" s="235" t="s">
        <v>859</v>
      </c>
      <c r="F200" s="235" t="s">
        <v>860</v>
      </c>
      <c r="G200" s="222"/>
      <c r="H200" s="222"/>
      <c r="I200" s="225"/>
      <c r="J200" s="236">
        <f>BK200</f>
        <v>0</v>
      </c>
      <c r="K200" s="222"/>
      <c r="L200" s="227"/>
      <c r="M200" s="228"/>
      <c r="N200" s="229"/>
      <c r="O200" s="229"/>
      <c r="P200" s="230">
        <f>SUM(P201:P206)</f>
        <v>0</v>
      </c>
      <c r="Q200" s="229"/>
      <c r="R200" s="230">
        <f>SUM(R201:R206)</f>
        <v>0.0183</v>
      </c>
      <c r="S200" s="229"/>
      <c r="T200" s="231">
        <f>SUM(T201:T206)</f>
        <v>0</v>
      </c>
      <c r="AR200" s="232" t="s">
        <v>79</v>
      </c>
      <c r="AT200" s="233" t="s">
        <v>69</v>
      </c>
      <c r="AU200" s="233" t="s">
        <v>77</v>
      </c>
      <c r="AY200" s="232" t="s">
        <v>197</v>
      </c>
      <c r="BK200" s="234">
        <f>SUM(BK201:BK206)</f>
        <v>0</v>
      </c>
    </row>
    <row r="201" s="1" customFormat="1" ht="34.5" customHeight="1">
      <c r="B201" s="47"/>
      <c r="C201" s="237" t="s">
        <v>488</v>
      </c>
      <c r="D201" s="237" t="s">
        <v>200</v>
      </c>
      <c r="E201" s="238" t="s">
        <v>861</v>
      </c>
      <c r="F201" s="239" t="s">
        <v>862</v>
      </c>
      <c r="G201" s="240" t="s">
        <v>438</v>
      </c>
      <c r="H201" s="241">
        <v>1</v>
      </c>
      <c r="I201" s="242"/>
      <c r="J201" s="243">
        <f>ROUND(I201*H201,2)</f>
        <v>0</v>
      </c>
      <c r="K201" s="239" t="s">
        <v>21</v>
      </c>
      <c r="L201" s="73"/>
      <c r="M201" s="244" t="s">
        <v>21</v>
      </c>
      <c r="N201" s="245" t="s">
        <v>41</v>
      </c>
      <c r="O201" s="48"/>
      <c r="P201" s="246">
        <f>O201*H201</f>
        <v>0</v>
      </c>
      <c r="Q201" s="246">
        <v>0.017649999999999999</v>
      </c>
      <c r="R201" s="246">
        <f>Q201*H201</f>
        <v>0.017649999999999999</v>
      </c>
      <c r="S201" s="246">
        <v>0</v>
      </c>
      <c r="T201" s="247">
        <f>S201*H201</f>
        <v>0</v>
      </c>
      <c r="AR201" s="25" t="s">
        <v>290</v>
      </c>
      <c r="AT201" s="25" t="s">
        <v>200</v>
      </c>
      <c r="AU201" s="25" t="s">
        <v>79</v>
      </c>
      <c r="AY201" s="25" t="s">
        <v>197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25" t="s">
        <v>77</v>
      </c>
      <c r="BK201" s="248">
        <f>ROUND(I201*H201,2)</f>
        <v>0</v>
      </c>
      <c r="BL201" s="25" t="s">
        <v>290</v>
      </c>
      <c r="BM201" s="25" t="s">
        <v>897</v>
      </c>
    </row>
    <row r="202" s="1" customFormat="1">
      <c r="B202" s="47"/>
      <c r="C202" s="75"/>
      <c r="D202" s="249" t="s">
        <v>207</v>
      </c>
      <c r="E202" s="75"/>
      <c r="F202" s="250" t="s">
        <v>862</v>
      </c>
      <c r="G202" s="75"/>
      <c r="H202" s="75"/>
      <c r="I202" s="205"/>
      <c r="J202" s="75"/>
      <c r="K202" s="75"/>
      <c r="L202" s="73"/>
      <c r="M202" s="251"/>
      <c r="N202" s="48"/>
      <c r="O202" s="48"/>
      <c r="P202" s="48"/>
      <c r="Q202" s="48"/>
      <c r="R202" s="48"/>
      <c r="S202" s="48"/>
      <c r="T202" s="96"/>
      <c r="AT202" s="25" t="s">
        <v>207</v>
      </c>
      <c r="AU202" s="25" t="s">
        <v>79</v>
      </c>
    </row>
    <row r="203" s="1" customFormat="1" ht="14.5" customHeight="1">
      <c r="B203" s="47"/>
      <c r="C203" s="237" t="s">
        <v>495</v>
      </c>
      <c r="D203" s="237" t="s">
        <v>200</v>
      </c>
      <c r="E203" s="238" t="s">
        <v>863</v>
      </c>
      <c r="F203" s="239" t="s">
        <v>864</v>
      </c>
      <c r="G203" s="240" t="s">
        <v>438</v>
      </c>
      <c r="H203" s="241">
        <v>1</v>
      </c>
      <c r="I203" s="242"/>
      <c r="J203" s="243">
        <f>ROUND(I203*H203,2)</f>
        <v>0</v>
      </c>
      <c r="K203" s="239" t="s">
        <v>21</v>
      </c>
      <c r="L203" s="73"/>
      <c r="M203" s="244" t="s">
        <v>21</v>
      </c>
      <c r="N203" s="245" t="s">
        <v>41</v>
      </c>
      <c r="O203" s="48"/>
      <c r="P203" s="246">
        <f>O203*H203</f>
        <v>0</v>
      </c>
      <c r="Q203" s="246">
        <v>0.00014999999999999999</v>
      </c>
      <c r="R203" s="246">
        <f>Q203*H203</f>
        <v>0.00014999999999999999</v>
      </c>
      <c r="S203" s="246">
        <v>0</v>
      </c>
      <c r="T203" s="247">
        <f>S203*H203</f>
        <v>0</v>
      </c>
      <c r="AR203" s="25" t="s">
        <v>290</v>
      </c>
      <c r="AT203" s="25" t="s">
        <v>200</v>
      </c>
      <c r="AU203" s="25" t="s">
        <v>79</v>
      </c>
      <c r="AY203" s="25" t="s">
        <v>197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25" t="s">
        <v>77</v>
      </c>
      <c r="BK203" s="248">
        <f>ROUND(I203*H203,2)</f>
        <v>0</v>
      </c>
      <c r="BL203" s="25" t="s">
        <v>290</v>
      </c>
      <c r="BM203" s="25" t="s">
        <v>1391</v>
      </c>
    </row>
    <row r="204" s="1" customFormat="1">
      <c r="B204" s="47"/>
      <c r="C204" s="75"/>
      <c r="D204" s="249" t="s">
        <v>207</v>
      </c>
      <c r="E204" s="75"/>
      <c r="F204" s="250" t="s">
        <v>864</v>
      </c>
      <c r="G204" s="75"/>
      <c r="H204" s="75"/>
      <c r="I204" s="205"/>
      <c r="J204" s="75"/>
      <c r="K204" s="75"/>
      <c r="L204" s="73"/>
      <c r="M204" s="251"/>
      <c r="N204" s="48"/>
      <c r="O204" s="48"/>
      <c r="P204" s="48"/>
      <c r="Q204" s="48"/>
      <c r="R204" s="48"/>
      <c r="S204" s="48"/>
      <c r="T204" s="96"/>
      <c r="AT204" s="25" t="s">
        <v>207</v>
      </c>
      <c r="AU204" s="25" t="s">
        <v>79</v>
      </c>
    </row>
    <row r="205" s="1" customFormat="1" ht="14.5" customHeight="1">
      <c r="B205" s="47"/>
      <c r="C205" s="237" t="s">
        <v>501</v>
      </c>
      <c r="D205" s="237" t="s">
        <v>200</v>
      </c>
      <c r="E205" s="238" t="s">
        <v>865</v>
      </c>
      <c r="F205" s="239" t="s">
        <v>866</v>
      </c>
      <c r="G205" s="240" t="s">
        <v>438</v>
      </c>
      <c r="H205" s="241">
        <v>1</v>
      </c>
      <c r="I205" s="242"/>
      <c r="J205" s="243">
        <f>ROUND(I205*H205,2)</f>
        <v>0</v>
      </c>
      <c r="K205" s="239" t="s">
        <v>21</v>
      </c>
      <c r="L205" s="73"/>
      <c r="M205" s="244" t="s">
        <v>21</v>
      </c>
      <c r="N205" s="245" t="s">
        <v>41</v>
      </c>
      <c r="O205" s="48"/>
      <c r="P205" s="246">
        <f>O205*H205</f>
        <v>0</v>
      </c>
      <c r="Q205" s="246">
        <v>0.00050000000000000001</v>
      </c>
      <c r="R205" s="246">
        <f>Q205*H205</f>
        <v>0.00050000000000000001</v>
      </c>
      <c r="S205" s="246">
        <v>0</v>
      </c>
      <c r="T205" s="247">
        <f>S205*H205</f>
        <v>0</v>
      </c>
      <c r="AR205" s="25" t="s">
        <v>290</v>
      </c>
      <c r="AT205" s="25" t="s">
        <v>200</v>
      </c>
      <c r="AU205" s="25" t="s">
        <v>79</v>
      </c>
      <c r="AY205" s="25" t="s">
        <v>197</v>
      </c>
      <c r="BE205" s="248">
        <f>IF(N205="základní",J205,0)</f>
        <v>0</v>
      </c>
      <c r="BF205" s="248">
        <f>IF(N205="snížená",J205,0)</f>
        <v>0</v>
      </c>
      <c r="BG205" s="248">
        <f>IF(N205="zákl. přenesená",J205,0)</f>
        <v>0</v>
      </c>
      <c r="BH205" s="248">
        <f>IF(N205="sníž. přenesená",J205,0)</f>
        <v>0</v>
      </c>
      <c r="BI205" s="248">
        <f>IF(N205="nulová",J205,0)</f>
        <v>0</v>
      </c>
      <c r="BJ205" s="25" t="s">
        <v>77</v>
      </c>
      <c r="BK205" s="248">
        <f>ROUND(I205*H205,2)</f>
        <v>0</v>
      </c>
      <c r="BL205" s="25" t="s">
        <v>290</v>
      </c>
      <c r="BM205" s="25" t="s">
        <v>949</v>
      </c>
    </row>
    <row r="206" s="1" customFormat="1">
      <c r="B206" s="47"/>
      <c r="C206" s="75"/>
      <c r="D206" s="249" t="s">
        <v>207</v>
      </c>
      <c r="E206" s="75"/>
      <c r="F206" s="250" t="s">
        <v>866</v>
      </c>
      <c r="G206" s="75"/>
      <c r="H206" s="75"/>
      <c r="I206" s="205"/>
      <c r="J206" s="75"/>
      <c r="K206" s="75"/>
      <c r="L206" s="73"/>
      <c r="M206" s="299"/>
      <c r="N206" s="300"/>
      <c r="O206" s="300"/>
      <c r="P206" s="300"/>
      <c r="Q206" s="300"/>
      <c r="R206" s="300"/>
      <c r="S206" s="300"/>
      <c r="T206" s="301"/>
      <c r="AT206" s="25" t="s">
        <v>207</v>
      </c>
      <c r="AU206" s="25" t="s">
        <v>79</v>
      </c>
    </row>
    <row r="207" s="1" customFormat="1" ht="6.96" customHeight="1">
      <c r="B207" s="68"/>
      <c r="C207" s="69"/>
      <c r="D207" s="69"/>
      <c r="E207" s="69"/>
      <c r="F207" s="69"/>
      <c r="G207" s="69"/>
      <c r="H207" s="69"/>
      <c r="I207" s="180"/>
      <c r="J207" s="69"/>
      <c r="K207" s="69"/>
      <c r="L207" s="73"/>
    </row>
  </sheetData>
  <sheetProtection sheet="1" autoFilter="0" formatColumns="0" formatRows="0" objects="1" scenarios="1" spinCount="100000" saltValue="+XueM+ifYHrsiUNWXWLJnxmMXoSwdFKZmKPYrHJ0Ii5XeB/F6aW2RcKK2nMldaT0jD79LOK8oEpRXohR7UrXEQ==" hashValue="CTP/CgmKdpRN0UhPA3Ssw1AjGSH/960EKIBDemP7Q9cgNaAeFgpBTAInaCcmmkWvGdQcOjD4kqy1tuLPARrR0Q==" algorithmName="SHA-512" password="CC35"/>
  <autoFilter ref="C89:K20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8:H78"/>
    <mergeCell ref="E80:H80"/>
    <mergeCell ref="E82:H82"/>
    <mergeCell ref="G1:H1"/>
    <mergeCell ref="L2:V2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124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 s="1" customFormat="1">
      <c r="B8" s="47"/>
      <c r="C8" s="48"/>
      <c r="D8" s="41" t="s">
        <v>146</v>
      </c>
      <c r="E8" s="48"/>
      <c r="F8" s="48"/>
      <c r="G8" s="48"/>
      <c r="H8" s="48"/>
      <c r="I8" s="158"/>
      <c r="J8" s="48"/>
      <c r="K8" s="52"/>
    </row>
    <row r="9" s="1" customFormat="1" ht="36.96" customHeight="1">
      <c r="B9" s="47"/>
      <c r="C9" s="48"/>
      <c r="D9" s="48"/>
      <c r="E9" s="159" t="s">
        <v>1896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58"/>
      <c r="J10" s="48"/>
      <c r="K10" s="52"/>
    </row>
    <row r="11" s="1" customFormat="1" ht="14.4" customHeight="1">
      <c r="B11" s="47"/>
      <c r="C11" s="48"/>
      <c r="D11" s="41" t="s">
        <v>20</v>
      </c>
      <c r="E11" s="48"/>
      <c r="F11" s="36" t="s">
        <v>21</v>
      </c>
      <c r="G11" s="48"/>
      <c r="H11" s="48"/>
      <c r="I11" s="160" t="s">
        <v>22</v>
      </c>
      <c r="J11" s="36" t="s">
        <v>21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60" t="s">
        <v>25</v>
      </c>
      <c r="J12" s="161" t="str">
        <f>'Rekapitulace stavby'!AN8</f>
        <v>14. 3. 2017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58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60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60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58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60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60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58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60" t="s">
        <v>28</v>
      </c>
      <c r="J20" s="36" t="str">
        <f>IF('Rekapitulace stavby'!AN16="","",'Rekapitulace stavby'!AN16)</f>
        <v/>
      </c>
      <c r="K20" s="52"/>
    </row>
    <row r="21" s="1" customFormat="1" ht="18" customHeight="1">
      <c r="B21" s="47"/>
      <c r="C21" s="48"/>
      <c r="D21" s="48"/>
      <c r="E21" s="36" t="str">
        <f>IF('Rekapitulace stavby'!E17="","",'Rekapitulace stavby'!E17)</f>
        <v xml:space="preserve"> </v>
      </c>
      <c r="F21" s="48"/>
      <c r="G21" s="48"/>
      <c r="H21" s="48"/>
      <c r="I21" s="160" t="s">
        <v>30</v>
      </c>
      <c r="J21" s="36" t="str">
        <f>IF('Rekapitulace stavby'!AN17="","",'Rekapitulace stavby'!AN17)</f>
        <v/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58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58"/>
      <c r="J23" s="48"/>
      <c r="K23" s="52"/>
    </row>
    <row r="24" s="7" customFormat="1" ht="14.5" customHeight="1">
      <c r="B24" s="162"/>
      <c r="C24" s="163"/>
      <c r="D24" s="163"/>
      <c r="E24" s="45" t="s">
        <v>21</v>
      </c>
      <c r="F24" s="45"/>
      <c r="G24" s="45"/>
      <c r="H24" s="45"/>
      <c r="I24" s="164"/>
      <c r="J24" s="163"/>
      <c r="K24" s="165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58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66"/>
      <c r="J26" s="107"/>
      <c r="K26" s="167"/>
    </row>
    <row r="27" s="1" customFormat="1" ht="25.44" customHeight="1">
      <c r="B27" s="47"/>
      <c r="C27" s="48"/>
      <c r="D27" s="168" t="s">
        <v>36</v>
      </c>
      <c r="E27" s="48"/>
      <c r="F27" s="48"/>
      <c r="G27" s="48"/>
      <c r="H27" s="48"/>
      <c r="I27" s="158"/>
      <c r="J27" s="169">
        <f>ROUND(J79,2)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70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71">
        <f>ROUND(SUM(BE79:BE130), 2)</f>
        <v>0</v>
      </c>
      <c r="G30" s="48"/>
      <c r="H30" s="48"/>
      <c r="I30" s="172">
        <v>0.20999999999999999</v>
      </c>
      <c r="J30" s="171">
        <f>ROUND(ROUND((SUM(BE79:BE130)),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71">
        <f>ROUND(SUM(BF79:BF130), 2)</f>
        <v>0</v>
      </c>
      <c r="G31" s="48"/>
      <c r="H31" s="48"/>
      <c r="I31" s="172">
        <v>0.14999999999999999</v>
      </c>
      <c r="J31" s="171">
        <f>ROUND(ROUND((SUM(BF79:BF130)),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71">
        <f>ROUND(SUM(BG79:BG130), 2)</f>
        <v>0</v>
      </c>
      <c r="G32" s="48"/>
      <c r="H32" s="48"/>
      <c r="I32" s="172">
        <v>0.20999999999999999</v>
      </c>
      <c r="J32" s="171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71">
        <f>ROUND(SUM(BH79:BH130), 2)</f>
        <v>0</v>
      </c>
      <c r="G33" s="48"/>
      <c r="H33" s="48"/>
      <c r="I33" s="172">
        <v>0.14999999999999999</v>
      </c>
      <c r="J33" s="171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71">
        <f>ROUND(SUM(BI79:BI130), 2)</f>
        <v>0</v>
      </c>
      <c r="G34" s="48"/>
      <c r="H34" s="48"/>
      <c r="I34" s="172">
        <v>0</v>
      </c>
      <c r="J34" s="171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58"/>
      <c r="J35" s="48"/>
      <c r="K35" s="52"/>
    </row>
    <row r="36" s="1" customFormat="1" ht="25.44" customHeight="1">
      <c r="B36" s="47"/>
      <c r="C36" s="173"/>
      <c r="D36" s="174" t="s">
        <v>46</v>
      </c>
      <c r="E36" s="99"/>
      <c r="F36" s="99"/>
      <c r="G36" s="175" t="s">
        <v>47</v>
      </c>
      <c r="H36" s="176" t="s">
        <v>48</v>
      </c>
      <c r="I36" s="177"/>
      <c r="J36" s="178">
        <f>SUM(J27:J34)</f>
        <v>0</v>
      </c>
      <c r="K36" s="179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80"/>
      <c r="J37" s="69"/>
      <c r="K37" s="70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7"/>
      <c r="C42" s="31" t="s">
        <v>158</v>
      </c>
      <c r="D42" s="48"/>
      <c r="E42" s="48"/>
      <c r="F42" s="48"/>
      <c r="G42" s="48"/>
      <c r="H42" s="48"/>
      <c r="I42" s="158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58"/>
      <c r="J43" s="48"/>
      <c r="K43" s="52"/>
    </row>
    <row r="44" s="1" customFormat="1" ht="14.4" customHeight="1">
      <c r="B44" s="47"/>
      <c r="C44" s="41" t="s">
        <v>18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14.5" customHeight="1">
      <c r="B45" s="47"/>
      <c r="C45" s="48"/>
      <c r="D45" s="48"/>
      <c r="E45" s="157" t="str">
        <f>E7</f>
        <v>Stavební úpravy a rekonstrukce výtahu</v>
      </c>
      <c r="F45" s="41"/>
      <c r="G45" s="41"/>
      <c r="H45" s="41"/>
      <c r="I45" s="158"/>
      <c r="J45" s="48"/>
      <c r="K45" s="52"/>
    </row>
    <row r="46" s="1" customFormat="1" ht="14.4" customHeight="1">
      <c r="B46" s="47"/>
      <c r="C46" s="41" t="s">
        <v>146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5" customHeight="1">
      <c r="B47" s="47"/>
      <c r="C47" s="48"/>
      <c r="D47" s="48"/>
      <c r="E47" s="159" t="str">
        <f>E9</f>
        <v>plot - Živý plot</v>
      </c>
      <c r="F47" s="48"/>
      <c r="G47" s="48"/>
      <c r="H47" s="48"/>
      <c r="I47" s="158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58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Hradec Králové, Vocelova 1338 - SOŠ a SOU</v>
      </c>
      <c r="G49" s="48"/>
      <c r="H49" s="48"/>
      <c r="I49" s="160" t="s">
        <v>25</v>
      </c>
      <c r="J49" s="161" t="str">
        <f>IF(J12="","",J12)</f>
        <v>14. 3. 2017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58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60" t="s">
        <v>33</v>
      </c>
      <c r="J51" s="45" t="str">
        <f>E21</f>
        <v xml:space="preserve"> 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58"/>
      <c r="J52" s="185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58"/>
      <c r="J53" s="48"/>
      <c r="K53" s="52"/>
    </row>
    <row r="54" s="1" customFormat="1" ht="29.28" customHeight="1">
      <c r="B54" s="47"/>
      <c r="C54" s="186" t="s">
        <v>159</v>
      </c>
      <c r="D54" s="173"/>
      <c r="E54" s="173"/>
      <c r="F54" s="173"/>
      <c r="G54" s="173"/>
      <c r="H54" s="173"/>
      <c r="I54" s="187"/>
      <c r="J54" s="188" t="s">
        <v>160</v>
      </c>
      <c r="K54" s="189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58"/>
      <c r="J55" s="48"/>
      <c r="K55" s="52"/>
    </row>
    <row r="56" s="1" customFormat="1" ht="29.28" customHeight="1">
      <c r="B56" s="47"/>
      <c r="C56" s="190" t="s">
        <v>161</v>
      </c>
      <c r="D56" s="48"/>
      <c r="E56" s="48"/>
      <c r="F56" s="48"/>
      <c r="G56" s="48"/>
      <c r="H56" s="48"/>
      <c r="I56" s="158"/>
      <c r="J56" s="169">
        <f>J79</f>
        <v>0</v>
      </c>
      <c r="K56" s="52"/>
      <c r="AU56" s="25" t="s">
        <v>162</v>
      </c>
    </row>
    <row r="57" s="8" customFormat="1" ht="24.96" customHeight="1">
      <c r="B57" s="191"/>
      <c r="C57" s="192"/>
      <c r="D57" s="193" t="s">
        <v>163</v>
      </c>
      <c r="E57" s="194"/>
      <c r="F57" s="194"/>
      <c r="G57" s="194"/>
      <c r="H57" s="194"/>
      <c r="I57" s="195"/>
      <c r="J57" s="196">
        <f>J80</f>
        <v>0</v>
      </c>
      <c r="K57" s="197"/>
    </row>
    <row r="58" s="9" customFormat="1" ht="19.92" customHeight="1">
      <c r="B58" s="198"/>
      <c r="C58" s="199"/>
      <c r="D58" s="200" t="s">
        <v>1850</v>
      </c>
      <c r="E58" s="201"/>
      <c r="F58" s="201"/>
      <c r="G58" s="201"/>
      <c r="H58" s="201"/>
      <c r="I58" s="202"/>
      <c r="J58" s="203">
        <f>J81</f>
        <v>0</v>
      </c>
      <c r="K58" s="204"/>
    </row>
    <row r="59" s="9" customFormat="1" ht="19.92" customHeight="1">
      <c r="B59" s="198"/>
      <c r="C59" s="199"/>
      <c r="D59" s="200" t="s">
        <v>168</v>
      </c>
      <c r="E59" s="201"/>
      <c r="F59" s="201"/>
      <c r="G59" s="201"/>
      <c r="H59" s="201"/>
      <c r="I59" s="202"/>
      <c r="J59" s="203">
        <f>J128</f>
        <v>0</v>
      </c>
      <c r="K59" s="204"/>
    </row>
    <row r="60" s="1" customFormat="1" ht="21.84" customHeight="1">
      <c r="B60" s="47"/>
      <c r="C60" s="48"/>
      <c r="D60" s="48"/>
      <c r="E60" s="48"/>
      <c r="F60" s="48"/>
      <c r="G60" s="48"/>
      <c r="H60" s="48"/>
      <c r="I60" s="158"/>
      <c r="J60" s="48"/>
      <c r="K60" s="52"/>
    </row>
    <row r="61" s="1" customFormat="1" ht="6.96" customHeight="1">
      <c r="B61" s="68"/>
      <c r="C61" s="69"/>
      <c r="D61" s="69"/>
      <c r="E61" s="69"/>
      <c r="F61" s="69"/>
      <c r="G61" s="69"/>
      <c r="H61" s="69"/>
      <c r="I61" s="180"/>
      <c r="J61" s="69"/>
      <c r="K61" s="70"/>
    </row>
    <row r="65" s="1" customFormat="1" ht="6.96" customHeight="1">
      <c r="B65" s="71"/>
      <c r="C65" s="72"/>
      <c r="D65" s="72"/>
      <c r="E65" s="72"/>
      <c r="F65" s="72"/>
      <c r="G65" s="72"/>
      <c r="H65" s="72"/>
      <c r="I65" s="183"/>
      <c r="J65" s="72"/>
      <c r="K65" s="72"/>
      <c r="L65" s="73"/>
    </row>
    <row r="66" s="1" customFormat="1" ht="36.96" customHeight="1">
      <c r="B66" s="47"/>
      <c r="C66" s="74" t="s">
        <v>181</v>
      </c>
      <c r="D66" s="75"/>
      <c r="E66" s="75"/>
      <c r="F66" s="75"/>
      <c r="G66" s="75"/>
      <c r="H66" s="75"/>
      <c r="I66" s="205"/>
      <c r="J66" s="75"/>
      <c r="K66" s="75"/>
      <c r="L66" s="73"/>
    </row>
    <row r="67" s="1" customFormat="1" ht="6.96" customHeight="1">
      <c r="B67" s="47"/>
      <c r="C67" s="75"/>
      <c r="D67" s="75"/>
      <c r="E67" s="75"/>
      <c r="F67" s="75"/>
      <c r="G67" s="75"/>
      <c r="H67" s="75"/>
      <c r="I67" s="205"/>
      <c r="J67" s="75"/>
      <c r="K67" s="75"/>
      <c r="L67" s="73"/>
    </row>
    <row r="68" s="1" customFormat="1" ht="14.4" customHeight="1">
      <c r="B68" s="47"/>
      <c r="C68" s="77" t="s">
        <v>18</v>
      </c>
      <c r="D68" s="75"/>
      <c r="E68" s="75"/>
      <c r="F68" s="75"/>
      <c r="G68" s="75"/>
      <c r="H68" s="75"/>
      <c r="I68" s="205"/>
      <c r="J68" s="75"/>
      <c r="K68" s="75"/>
      <c r="L68" s="73"/>
    </row>
    <row r="69" s="1" customFormat="1" ht="14.5" customHeight="1">
      <c r="B69" s="47"/>
      <c r="C69" s="75"/>
      <c r="D69" s="75"/>
      <c r="E69" s="206" t="str">
        <f>E7</f>
        <v>Stavební úpravy a rekonstrukce výtahu</v>
      </c>
      <c r="F69" s="77"/>
      <c r="G69" s="77"/>
      <c r="H69" s="77"/>
      <c r="I69" s="205"/>
      <c r="J69" s="75"/>
      <c r="K69" s="75"/>
      <c r="L69" s="73"/>
    </row>
    <row r="70" s="1" customFormat="1" ht="14.4" customHeight="1">
      <c r="B70" s="47"/>
      <c r="C70" s="77" t="s">
        <v>146</v>
      </c>
      <c r="D70" s="75"/>
      <c r="E70" s="75"/>
      <c r="F70" s="75"/>
      <c r="G70" s="75"/>
      <c r="H70" s="75"/>
      <c r="I70" s="205"/>
      <c r="J70" s="75"/>
      <c r="K70" s="75"/>
      <c r="L70" s="73"/>
    </row>
    <row r="71" s="1" customFormat="1" ht="15" customHeight="1">
      <c r="B71" s="47"/>
      <c r="C71" s="75"/>
      <c r="D71" s="75"/>
      <c r="E71" s="83" t="str">
        <f>E9</f>
        <v>plot - Živý plot</v>
      </c>
      <c r="F71" s="75"/>
      <c r="G71" s="75"/>
      <c r="H71" s="75"/>
      <c r="I71" s="205"/>
      <c r="J71" s="75"/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205"/>
      <c r="J72" s="75"/>
      <c r="K72" s="75"/>
      <c r="L72" s="73"/>
    </row>
    <row r="73" s="1" customFormat="1" ht="18" customHeight="1">
      <c r="B73" s="47"/>
      <c r="C73" s="77" t="s">
        <v>23</v>
      </c>
      <c r="D73" s="75"/>
      <c r="E73" s="75"/>
      <c r="F73" s="209" t="str">
        <f>F12</f>
        <v>Hradec Králové, Vocelova 1338 - SOŠ a SOU</v>
      </c>
      <c r="G73" s="75"/>
      <c r="H73" s="75"/>
      <c r="I73" s="210" t="s">
        <v>25</v>
      </c>
      <c r="J73" s="86" t="str">
        <f>IF(J12="","",J12)</f>
        <v>14. 3. 2017</v>
      </c>
      <c r="K73" s="75"/>
      <c r="L73" s="73"/>
    </row>
    <row r="74" s="1" customFormat="1" ht="6.96" customHeight="1">
      <c r="B74" s="47"/>
      <c r="C74" s="75"/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>
      <c r="B75" s="47"/>
      <c r="C75" s="77" t="s">
        <v>27</v>
      </c>
      <c r="D75" s="75"/>
      <c r="E75" s="75"/>
      <c r="F75" s="209" t="str">
        <f>E15</f>
        <v xml:space="preserve"> </v>
      </c>
      <c r="G75" s="75"/>
      <c r="H75" s="75"/>
      <c r="I75" s="210" t="s">
        <v>33</v>
      </c>
      <c r="J75" s="209" t="str">
        <f>E21</f>
        <v xml:space="preserve"> </v>
      </c>
      <c r="K75" s="75"/>
      <c r="L75" s="73"/>
    </row>
    <row r="76" s="1" customFormat="1" ht="14.4" customHeight="1">
      <c r="B76" s="47"/>
      <c r="C76" s="77" t="s">
        <v>31</v>
      </c>
      <c r="D76" s="75"/>
      <c r="E76" s="75"/>
      <c r="F76" s="209" t="str">
        <f>IF(E18="","",E18)</f>
        <v/>
      </c>
      <c r="G76" s="75"/>
      <c r="H76" s="75"/>
      <c r="I76" s="205"/>
      <c r="J76" s="75"/>
      <c r="K76" s="75"/>
      <c r="L76" s="73"/>
    </row>
    <row r="77" s="1" customFormat="1" ht="10.32" customHeight="1">
      <c r="B77" s="47"/>
      <c r="C77" s="75"/>
      <c r="D77" s="75"/>
      <c r="E77" s="75"/>
      <c r="F77" s="75"/>
      <c r="G77" s="75"/>
      <c r="H77" s="75"/>
      <c r="I77" s="205"/>
      <c r="J77" s="75"/>
      <c r="K77" s="75"/>
      <c r="L77" s="73"/>
    </row>
    <row r="78" s="10" customFormat="1" ht="29.28" customHeight="1">
      <c r="B78" s="211"/>
      <c r="C78" s="212" t="s">
        <v>182</v>
      </c>
      <c r="D78" s="213" t="s">
        <v>55</v>
      </c>
      <c r="E78" s="213" t="s">
        <v>51</v>
      </c>
      <c r="F78" s="213" t="s">
        <v>183</v>
      </c>
      <c r="G78" s="213" t="s">
        <v>184</v>
      </c>
      <c r="H78" s="213" t="s">
        <v>185</v>
      </c>
      <c r="I78" s="214" t="s">
        <v>186</v>
      </c>
      <c r="J78" s="213" t="s">
        <v>160</v>
      </c>
      <c r="K78" s="215" t="s">
        <v>187</v>
      </c>
      <c r="L78" s="216"/>
      <c r="M78" s="103" t="s">
        <v>188</v>
      </c>
      <c r="N78" s="104" t="s">
        <v>40</v>
      </c>
      <c r="O78" s="104" t="s">
        <v>189</v>
      </c>
      <c r="P78" s="104" t="s">
        <v>190</v>
      </c>
      <c r="Q78" s="104" t="s">
        <v>191</v>
      </c>
      <c r="R78" s="104" t="s">
        <v>192</v>
      </c>
      <c r="S78" s="104" t="s">
        <v>193</v>
      </c>
      <c r="T78" s="105" t="s">
        <v>194</v>
      </c>
    </row>
    <row r="79" s="1" customFormat="1" ht="29.28" customHeight="1">
      <c r="B79" s="47"/>
      <c r="C79" s="109" t="s">
        <v>161</v>
      </c>
      <c r="D79" s="75"/>
      <c r="E79" s="75"/>
      <c r="F79" s="75"/>
      <c r="G79" s="75"/>
      <c r="H79" s="75"/>
      <c r="I79" s="205"/>
      <c r="J79" s="217">
        <f>BK79</f>
        <v>0</v>
      </c>
      <c r="K79" s="75"/>
      <c r="L79" s="73"/>
      <c r="M79" s="106"/>
      <c r="N79" s="107"/>
      <c r="O79" s="107"/>
      <c r="P79" s="218">
        <f>P80</f>
        <v>0</v>
      </c>
      <c r="Q79" s="107"/>
      <c r="R79" s="218">
        <f>R80</f>
        <v>7.2282000000000002</v>
      </c>
      <c r="S79" s="107"/>
      <c r="T79" s="219">
        <f>T80</f>
        <v>0</v>
      </c>
      <c r="AT79" s="25" t="s">
        <v>69</v>
      </c>
      <c r="AU79" s="25" t="s">
        <v>162</v>
      </c>
      <c r="BK79" s="220">
        <f>BK80</f>
        <v>0</v>
      </c>
    </row>
    <row r="80" s="11" customFormat="1" ht="37.44" customHeight="1">
      <c r="B80" s="221"/>
      <c r="C80" s="222"/>
      <c r="D80" s="223" t="s">
        <v>69</v>
      </c>
      <c r="E80" s="224" t="s">
        <v>195</v>
      </c>
      <c r="F80" s="224" t="s">
        <v>196</v>
      </c>
      <c r="G80" s="222"/>
      <c r="H80" s="222"/>
      <c r="I80" s="225"/>
      <c r="J80" s="226">
        <f>BK80</f>
        <v>0</v>
      </c>
      <c r="K80" s="222"/>
      <c r="L80" s="227"/>
      <c r="M80" s="228"/>
      <c r="N80" s="229"/>
      <c r="O80" s="229"/>
      <c r="P80" s="230">
        <f>P81+P128</f>
        <v>0</v>
      </c>
      <c r="Q80" s="229"/>
      <c r="R80" s="230">
        <f>R81+R128</f>
        <v>7.2282000000000002</v>
      </c>
      <c r="S80" s="229"/>
      <c r="T80" s="231">
        <f>T81+T128</f>
        <v>0</v>
      </c>
      <c r="AR80" s="232" t="s">
        <v>77</v>
      </c>
      <c r="AT80" s="233" t="s">
        <v>69</v>
      </c>
      <c r="AU80" s="233" t="s">
        <v>70</v>
      </c>
      <c r="AY80" s="232" t="s">
        <v>197</v>
      </c>
      <c r="BK80" s="234">
        <f>BK81+BK128</f>
        <v>0</v>
      </c>
    </row>
    <row r="81" s="11" customFormat="1" ht="19.92" customHeight="1">
      <c r="B81" s="221"/>
      <c r="C81" s="222"/>
      <c r="D81" s="223" t="s">
        <v>69</v>
      </c>
      <c r="E81" s="235" t="s">
        <v>77</v>
      </c>
      <c r="F81" s="235" t="s">
        <v>1852</v>
      </c>
      <c r="G81" s="222"/>
      <c r="H81" s="222"/>
      <c r="I81" s="225"/>
      <c r="J81" s="236">
        <f>BK81</f>
        <v>0</v>
      </c>
      <c r="K81" s="222"/>
      <c r="L81" s="227"/>
      <c r="M81" s="228"/>
      <c r="N81" s="229"/>
      <c r="O81" s="229"/>
      <c r="P81" s="230">
        <f>SUM(P82:P127)</f>
        <v>0</v>
      </c>
      <c r="Q81" s="229"/>
      <c r="R81" s="230">
        <f>SUM(R82:R127)</f>
        <v>7.2282000000000002</v>
      </c>
      <c r="S81" s="229"/>
      <c r="T81" s="231">
        <f>SUM(T82:T127)</f>
        <v>0</v>
      </c>
      <c r="AR81" s="232" t="s">
        <v>77</v>
      </c>
      <c r="AT81" s="233" t="s">
        <v>69</v>
      </c>
      <c r="AU81" s="233" t="s">
        <v>77</v>
      </c>
      <c r="AY81" s="232" t="s">
        <v>197</v>
      </c>
      <c r="BK81" s="234">
        <f>SUM(BK82:BK127)</f>
        <v>0</v>
      </c>
    </row>
    <row r="82" s="1" customFormat="1" ht="23" customHeight="1">
      <c r="B82" s="47"/>
      <c r="C82" s="237" t="s">
        <v>77</v>
      </c>
      <c r="D82" s="237" t="s">
        <v>200</v>
      </c>
      <c r="E82" s="238" t="s">
        <v>1897</v>
      </c>
      <c r="F82" s="239" t="s">
        <v>1898</v>
      </c>
      <c r="G82" s="240" t="s">
        <v>213</v>
      </c>
      <c r="H82" s="241">
        <v>293</v>
      </c>
      <c r="I82" s="242"/>
      <c r="J82" s="243">
        <f>ROUND(I82*H82,2)</f>
        <v>0</v>
      </c>
      <c r="K82" s="239" t="s">
        <v>204</v>
      </c>
      <c r="L82" s="73"/>
      <c r="M82" s="244" t="s">
        <v>21</v>
      </c>
      <c r="N82" s="245" t="s">
        <v>41</v>
      </c>
      <c r="O82" s="48"/>
      <c r="P82" s="246">
        <f>O82*H82</f>
        <v>0</v>
      </c>
      <c r="Q82" s="246">
        <v>0</v>
      </c>
      <c r="R82" s="246">
        <f>Q82*H82</f>
        <v>0</v>
      </c>
      <c r="S82" s="246">
        <v>0</v>
      </c>
      <c r="T82" s="247">
        <f>S82*H82</f>
        <v>0</v>
      </c>
      <c r="AR82" s="25" t="s">
        <v>205</v>
      </c>
      <c r="AT82" s="25" t="s">
        <v>200</v>
      </c>
      <c r="AU82" s="25" t="s">
        <v>79</v>
      </c>
      <c r="AY82" s="25" t="s">
        <v>197</v>
      </c>
      <c r="BE82" s="248">
        <f>IF(N82="základní",J82,0)</f>
        <v>0</v>
      </c>
      <c r="BF82" s="248">
        <f>IF(N82="snížená",J82,0)</f>
        <v>0</v>
      </c>
      <c r="BG82" s="248">
        <f>IF(N82="zákl. přenesená",J82,0)</f>
        <v>0</v>
      </c>
      <c r="BH82" s="248">
        <f>IF(N82="sníž. přenesená",J82,0)</f>
        <v>0</v>
      </c>
      <c r="BI82" s="248">
        <f>IF(N82="nulová",J82,0)</f>
        <v>0</v>
      </c>
      <c r="BJ82" s="25" t="s">
        <v>77</v>
      </c>
      <c r="BK82" s="248">
        <f>ROUND(I82*H82,2)</f>
        <v>0</v>
      </c>
      <c r="BL82" s="25" t="s">
        <v>205</v>
      </c>
      <c r="BM82" s="25" t="s">
        <v>1899</v>
      </c>
    </row>
    <row r="83" s="1" customFormat="1">
      <c r="B83" s="47"/>
      <c r="C83" s="75"/>
      <c r="D83" s="249" t="s">
        <v>207</v>
      </c>
      <c r="E83" s="75"/>
      <c r="F83" s="250" t="s">
        <v>1900</v>
      </c>
      <c r="G83" s="75"/>
      <c r="H83" s="75"/>
      <c r="I83" s="205"/>
      <c r="J83" s="75"/>
      <c r="K83" s="75"/>
      <c r="L83" s="73"/>
      <c r="M83" s="251"/>
      <c r="N83" s="48"/>
      <c r="O83" s="48"/>
      <c r="P83" s="48"/>
      <c r="Q83" s="48"/>
      <c r="R83" s="48"/>
      <c r="S83" s="48"/>
      <c r="T83" s="96"/>
      <c r="AT83" s="25" t="s">
        <v>207</v>
      </c>
      <c r="AU83" s="25" t="s">
        <v>79</v>
      </c>
    </row>
    <row r="84" s="1" customFormat="1" ht="23" customHeight="1">
      <c r="B84" s="47"/>
      <c r="C84" s="237" t="s">
        <v>79</v>
      </c>
      <c r="D84" s="237" t="s">
        <v>200</v>
      </c>
      <c r="E84" s="238" t="s">
        <v>1901</v>
      </c>
      <c r="F84" s="239" t="s">
        <v>1902</v>
      </c>
      <c r="G84" s="240" t="s">
        <v>213</v>
      </c>
      <c r="H84" s="241">
        <v>8</v>
      </c>
      <c r="I84" s="242"/>
      <c r="J84" s="243">
        <f>ROUND(I84*H84,2)</f>
        <v>0</v>
      </c>
      <c r="K84" s="239" t="s">
        <v>204</v>
      </c>
      <c r="L84" s="73"/>
      <c r="M84" s="244" t="s">
        <v>21</v>
      </c>
      <c r="N84" s="245" t="s">
        <v>41</v>
      </c>
      <c r="O84" s="48"/>
      <c r="P84" s="246">
        <f>O84*H84</f>
        <v>0</v>
      </c>
      <c r="Q84" s="246">
        <v>0</v>
      </c>
      <c r="R84" s="246">
        <f>Q84*H84</f>
        <v>0</v>
      </c>
      <c r="S84" s="246">
        <v>0</v>
      </c>
      <c r="T84" s="247">
        <f>S84*H84</f>
        <v>0</v>
      </c>
      <c r="AR84" s="25" t="s">
        <v>205</v>
      </c>
      <c r="AT84" s="25" t="s">
        <v>200</v>
      </c>
      <c r="AU84" s="25" t="s">
        <v>79</v>
      </c>
      <c r="AY84" s="25" t="s">
        <v>197</v>
      </c>
      <c r="BE84" s="248">
        <f>IF(N84="základní",J84,0)</f>
        <v>0</v>
      </c>
      <c r="BF84" s="248">
        <f>IF(N84="snížená",J84,0)</f>
        <v>0</v>
      </c>
      <c r="BG84" s="248">
        <f>IF(N84="zákl. přenesená",J84,0)</f>
        <v>0</v>
      </c>
      <c r="BH84" s="248">
        <f>IF(N84="sníž. přenesená",J84,0)</f>
        <v>0</v>
      </c>
      <c r="BI84" s="248">
        <f>IF(N84="nulová",J84,0)</f>
        <v>0</v>
      </c>
      <c r="BJ84" s="25" t="s">
        <v>77</v>
      </c>
      <c r="BK84" s="248">
        <f>ROUND(I84*H84,2)</f>
        <v>0</v>
      </c>
      <c r="BL84" s="25" t="s">
        <v>205</v>
      </c>
      <c r="BM84" s="25" t="s">
        <v>1903</v>
      </c>
    </row>
    <row r="85" s="1" customFormat="1">
      <c r="B85" s="47"/>
      <c r="C85" s="75"/>
      <c r="D85" s="249" t="s">
        <v>207</v>
      </c>
      <c r="E85" s="75"/>
      <c r="F85" s="250" t="s">
        <v>1904</v>
      </c>
      <c r="G85" s="75"/>
      <c r="H85" s="75"/>
      <c r="I85" s="205"/>
      <c r="J85" s="75"/>
      <c r="K85" s="75"/>
      <c r="L85" s="73"/>
      <c r="M85" s="251"/>
      <c r="N85" s="48"/>
      <c r="O85" s="48"/>
      <c r="P85" s="48"/>
      <c r="Q85" s="48"/>
      <c r="R85" s="48"/>
      <c r="S85" s="48"/>
      <c r="T85" s="96"/>
      <c r="AT85" s="25" t="s">
        <v>207</v>
      </c>
      <c r="AU85" s="25" t="s">
        <v>79</v>
      </c>
    </row>
    <row r="86" s="1" customFormat="1" ht="23" customHeight="1">
      <c r="B86" s="47"/>
      <c r="C86" s="237" t="s">
        <v>198</v>
      </c>
      <c r="D86" s="237" t="s">
        <v>200</v>
      </c>
      <c r="E86" s="238" t="s">
        <v>1905</v>
      </c>
      <c r="F86" s="239" t="s">
        <v>1906</v>
      </c>
      <c r="G86" s="240" t="s">
        <v>265</v>
      </c>
      <c r="H86" s="241">
        <v>2</v>
      </c>
      <c r="I86" s="242"/>
      <c r="J86" s="243">
        <f>ROUND(I86*H86,2)</f>
        <v>0</v>
      </c>
      <c r="K86" s="239" t="s">
        <v>204</v>
      </c>
      <c r="L86" s="73"/>
      <c r="M86" s="244" t="s">
        <v>21</v>
      </c>
      <c r="N86" s="245" t="s">
        <v>41</v>
      </c>
      <c r="O86" s="48"/>
      <c r="P86" s="246">
        <f>O86*H86</f>
        <v>0</v>
      </c>
      <c r="Q86" s="246">
        <v>0</v>
      </c>
      <c r="R86" s="246">
        <f>Q86*H86</f>
        <v>0</v>
      </c>
      <c r="S86" s="246">
        <v>0</v>
      </c>
      <c r="T86" s="247">
        <f>S86*H86</f>
        <v>0</v>
      </c>
      <c r="AR86" s="25" t="s">
        <v>205</v>
      </c>
      <c r="AT86" s="25" t="s">
        <v>200</v>
      </c>
      <c r="AU86" s="25" t="s">
        <v>79</v>
      </c>
      <c r="AY86" s="25" t="s">
        <v>197</v>
      </c>
      <c r="BE86" s="248">
        <f>IF(N86="základní",J86,0)</f>
        <v>0</v>
      </c>
      <c r="BF86" s="248">
        <f>IF(N86="snížená",J86,0)</f>
        <v>0</v>
      </c>
      <c r="BG86" s="248">
        <f>IF(N86="zákl. přenesená",J86,0)</f>
        <v>0</v>
      </c>
      <c r="BH86" s="248">
        <f>IF(N86="sníž. přenesená",J86,0)</f>
        <v>0</v>
      </c>
      <c r="BI86" s="248">
        <f>IF(N86="nulová",J86,0)</f>
        <v>0</v>
      </c>
      <c r="BJ86" s="25" t="s">
        <v>77</v>
      </c>
      <c r="BK86" s="248">
        <f>ROUND(I86*H86,2)</f>
        <v>0</v>
      </c>
      <c r="BL86" s="25" t="s">
        <v>205</v>
      </c>
      <c r="BM86" s="25" t="s">
        <v>1907</v>
      </c>
    </row>
    <row r="87" s="1" customFormat="1">
      <c r="B87" s="47"/>
      <c r="C87" s="75"/>
      <c r="D87" s="249" t="s">
        <v>207</v>
      </c>
      <c r="E87" s="75"/>
      <c r="F87" s="250" t="s">
        <v>1908</v>
      </c>
      <c r="G87" s="75"/>
      <c r="H87" s="75"/>
      <c r="I87" s="205"/>
      <c r="J87" s="75"/>
      <c r="K87" s="75"/>
      <c r="L87" s="73"/>
      <c r="M87" s="251"/>
      <c r="N87" s="48"/>
      <c r="O87" s="48"/>
      <c r="P87" s="48"/>
      <c r="Q87" s="48"/>
      <c r="R87" s="48"/>
      <c r="S87" s="48"/>
      <c r="T87" s="96"/>
      <c r="AT87" s="25" t="s">
        <v>207</v>
      </c>
      <c r="AU87" s="25" t="s">
        <v>79</v>
      </c>
    </row>
    <row r="88" s="1" customFormat="1" ht="23" customHeight="1">
      <c r="B88" s="47"/>
      <c r="C88" s="237" t="s">
        <v>205</v>
      </c>
      <c r="D88" s="237" t="s">
        <v>200</v>
      </c>
      <c r="E88" s="238" t="s">
        <v>1909</v>
      </c>
      <c r="F88" s="239" t="s">
        <v>1910</v>
      </c>
      <c r="G88" s="240" t="s">
        <v>265</v>
      </c>
      <c r="H88" s="241">
        <v>982</v>
      </c>
      <c r="I88" s="242"/>
      <c r="J88" s="243">
        <f>ROUND(I88*H88,2)</f>
        <v>0</v>
      </c>
      <c r="K88" s="239" t="s">
        <v>204</v>
      </c>
      <c r="L88" s="73"/>
      <c r="M88" s="244" t="s">
        <v>21</v>
      </c>
      <c r="N88" s="245" t="s">
        <v>41</v>
      </c>
      <c r="O88" s="48"/>
      <c r="P88" s="246">
        <f>O88*H88</f>
        <v>0</v>
      </c>
      <c r="Q88" s="246">
        <v>0</v>
      </c>
      <c r="R88" s="246">
        <f>Q88*H88</f>
        <v>0</v>
      </c>
      <c r="S88" s="246">
        <v>0</v>
      </c>
      <c r="T88" s="247">
        <f>S88*H88</f>
        <v>0</v>
      </c>
      <c r="AR88" s="25" t="s">
        <v>205</v>
      </c>
      <c r="AT88" s="25" t="s">
        <v>200</v>
      </c>
      <c r="AU88" s="25" t="s">
        <v>79</v>
      </c>
      <c r="AY88" s="25" t="s">
        <v>197</v>
      </c>
      <c r="BE88" s="248">
        <f>IF(N88="základní",J88,0)</f>
        <v>0</v>
      </c>
      <c r="BF88" s="248">
        <f>IF(N88="snížená",J88,0)</f>
        <v>0</v>
      </c>
      <c r="BG88" s="248">
        <f>IF(N88="zákl. přenesená",J88,0)</f>
        <v>0</v>
      </c>
      <c r="BH88" s="248">
        <f>IF(N88="sníž. přenesená",J88,0)</f>
        <v>0</v>
      </c>
      <c r="BI88" s="248">
        <f>IF(N88="nulová",J88,0)</f>
        <v>0</v>
      </c>
      <c r="BJ88" s="25" t="s">
        <v>77</v>
      </c>
      <c r="BK88" s="248">
        <f>ROUND(I88*H88,2)</f>
        <v>0</v>
      </c>
      <c r="BL88" s="25" t="s">
        <v>205</v>
      </c>
      <c r="BM88" s="25" t="s">
        <v>1911</v>
      </c>
    </row>
    <row r="89" s="1" customFormat="1">
      <c r="B89" s="47"/>
      <c r="C89" s="75"/>
      <c r="D89" s="249" t="s">
        <v>207</v>
      </c>
      <c r="E89" s="75"/>
      <c r="F89" s="250" t="s">
        <v>1912</v>
      </c>
      <c r="G89" s="75"/>
      <c r="H89" s="75"/>
      <c r="I89" s="205"/>
      <c r="J89" s="75"/>
      <c r="K89" s="75"/>
      <c r="L89" s="73"/>
      <c r="M89" s="251"/>
      <c r="N89" s="48"/>
      <c r="O89" s="48"/>
      <c r="P89" s="48"/>
      <c r="Q89" s="48"/>
      <c r="R89" s="48"/>
      <c r="S89" s="48"/>
      <c r="T89" s="96"/>
      <c r="AT89" s="25" t="s">
        <v>207</v>
      </c>
      <c r="AU89" s="25" t="s">
        <v>79</v>
      </c>
    </row>
    <row r="90" s="1" customFormat="1" ht="23" customHeight="1">
      <c r="B90" s="47"/>
      <c r="C90" s="237" t="s">
        <v>229</v>
      </c>
      <c r="D90" s="237" t="s">
        <v>200</v>
      </c>
      <c r="E90" s="238" t="s">
        <v>1913</v>
      </c>
      <c r="F90" s="239" t="s">
        <v>1914</v>
      </c>
      <c r="G90" s="240" t="s">
        <v>213</v>
      </c>
      <c r="H90" s="241">
        <v>293</v>
      </c>
      <c r="I90" s="242"/>
      <c r="J90" s="243">
        <f>ROUND(I90*H90,2)</f>
        <v>0</v>
      </c>
      <c r="K90" s="239" t="s">
        <v>204</v>
      </c>
      <c r="L90" s="73"/>
      <c r="M90" s="244" t="s">
        <v>21</v>
      </c>
      <c r="N90" s="245" t="s">
        <v>41</v>
      </c>
      <c r="O90" s="48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AR90" s="25" t="s">
        <v>205</v>
      </c>
      <c r="AT90" s="25" t="s">
        <v>200</v>
      </c>
      <c r="AU90" s="25" t="s">
        <v>79</v>
      </c>
      <c r="AY90" s="25" t="s">
        <v>197</v>
      </c>
      <c r="BE90" s="248">
        <f>IF(N90="základní",J90,0)</f>
        <v>0</v>
      </c>
      <c r="BF90" s="248">
        <f>IF(N90="snížená",J90,0)</f>
        <v>0</v>
      </c>
      <c r="BG90" s="248">
        <f>IF(N90="zákl. přenesená",J90,0)</f>
        <v>0</v>
      </c>
      <c r="BH90" s="248">
        <f>IF(N90="sníž. přenesená",J90,0)</f>
        <v>0</v>
      </c>
      <c r="BI90" s="248">
        <f>IF(N90="nulová",J90,0)</f>
        <v>0</v>
      </c>
      <c r="BJ90" s="25" t="s">
        <v>77</v>
      </c>
      <c r="BK90" s="248">
        <f>ROUND(I90*H90,2)</f>
        <v>0</v>
      </c>
      <c r="BL90" s="25" t="s">
        <v>205</v>
      </c>
      <c r="BM90" s="25" t="s">
        <v>1915</v>
      </c>
    </row>
    <row r="91" s="1" customFormat="1">
      <c r="B91" s="47"/>
      <c r="C91" s="75"/>
      <c r="D91" s="249" t="s">
        <v>207</v>
      </c>
      <c r="E91" s="75"/>
      <c r="F91" s="250" t="s">
        <v>1916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207</v>
      </c>
      <c r="AU91" s="25" t="s">
        <v>79</v>
      </c>
    </row>
    <row r="92" s="1" customFormat="1" ht="23" customHeight="1">
      <c r="B92" s="47"/>
      <c r="C92" s="237" t="s">
        <v>227</v>
      </c>
      <c r="D92" s="237" t="s">
        <v>200</v>
      </c>
      <c r="E92" s="238" t="s">
        <v>1917</v>
      </c>
      <c r="F92" s="239" t="s">
        <v>1918</v>
      </c>
      <c r="G92" s="240" t="s">
        <v>213</v>
      </c>
      <c r="H92" s="241">
        <v>293</v>
      </c>
      <c r="I92" s="242"/>
      <c r="J92" s="243">
        <f>ROUND(I92*H92,2)</f>
        <v>0</v>
      </c>
      <c r="K92" s="239" t="s">
        <v>204</v>
      </c>
      <c r="L92" s="73"/>
      <c r="M92" s="244" t="s">
        <v>21</v>
      </c>
      <c r="N92" s="245" t="s">
        <v>41</v>
      </c>
      <c r="O92" s="48"/>
      <c r="P92" s="246">
        <f>O92*H92</f>
        <v>0</v>
      </c>
      <c r="Q92" s="246">
        <v>0</v>
      </c>
      <c r="R92" s="246">
        <f>Q92*H92</f>
        <v>0</v>
      </c>
      <c r="S92" s="246">
        <v>0</v>
      </c>
      <c r="T92" s="247">
        <f>S92*H92</f>
        <v>0</v>
      </c>
      <c r="AR92" s="25" t="s">
        <v>205</v>
      </c>
      <c r="AT92" s="25" t="s">
        <v>200</v>
      </c>
      <c r="AU92" s="25" t="s">
        <v>79</v>
      </c>
      <c r="AY92" s="25" t="s">
        <v>197</v>
      </c>
      <c r="BE92" s="248">
        <f>IF(N92="základní",J92,0)</f>
        <v>0</v>
      </c>
      <c r="BF92" s="248">
        <f>IF(N92="snížená",J92,0)</f>
        <v>0</v>
      </c>
      <c r="BG92" s="248">
        <f>IF(N92="zákl. přenesená",J92,0)</f>
        <v>0</v>
      </c>
      <c r="BH92" s="248">
        <f>IF(N92="sníž. přenesená",J92,0)</f>
        <v>0</v>
      </c>
      <c r="BI92" s="248">
        <f>IF(N92="nulová",J92,0)</f>
        <v>0</v>
      </c>
      <c r="BJ92" s="25" t="s">
        <v>77</v>
      </c>
      <c r="BK92" s="248">
        <f>ROUND(I92*H92,2)</f>
        <v>0</v>
      </c>
      <c r="BL92" s="25" t="s">
        <v>205</v>
      </c>
      <c r="BM92" s="25" t="s">
        <v>1919</v>
      </c>
    </row>
    <row r="93" s="1" customFormat="1">
      <c r="B93" s="47"/>
      <c r="C93" s="75"/>
      <c r="D93" s="249" t="s">
        <v>207</v>
      </c>
      <c r="E93" s="75"/>
      <c r="F93" s="250" t="s">
        <v>1920</v>
      </c>
      <c r="G93" s="75"/>
      <c r="H93" s="75"/>
      <c r="I93" s="205"/>
      <c r="J93" s="75"/>
      <c r="K93" s="75"/>
      <c r="L93" s="73"/>
      <c r="M93" s="251"/>
      <c r="N93" s="48"/>
      <c r="O93" s="48"/>
      <c r="P93" s="48"/>
      <c r="Q93" s="48"/>
      <c r="R93" s="48"/>
      <c r="S93" s="48"/>
      <c r="T93" s="96"/>
      <c r="AT93" s="25" t="s">
        <v>207</v>
      </c>
      <c r="AU93" s="25" t="s">
        <v>79</v>
      </c>
    </row>
    <row r="94" s="1" customFormat="1" ht="14.5" customHeight="1">
      <c r="B94" s="47"/>
      <c r="C94" s="237" t="s">
        <v>239</v>
      </c>
      <c r="D94" s="237" t="s">
        <v>200</v>
      </c>
      <c r="E94" s="238" t="s">
        <v>1921</v>
      </c>
      <c r="F94" s="239" t="s">
        <v>1922</v>
      </c>
      <c r="G94" s="240" t="s">
        <v>213</v>
      </c>
      <c r="H94" s="241">
        <v>293</v>
      </c>
      <c r="I94" s="242"/>
      <c r="J94" s="243">
        <f>ROUND(I94*H94,2)</f>
        <v>0</v>
      </c>
      <c r="K94" s="239" t="s">
        <v>204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</v>
      </c>
      <c r="R94" s="246">
        <f>Q94*H94</f>
        <v>0</v>
      </c>
      <c r="S94" s="246">
        <v>0</v>
      </c>
      <c r="T94" s="247">
        <f>S94*H94</f>
        <v>0</v>
      </c>
      <c r="AR94" s="25" t="s">
        <v>205</v>
      </c>
      <c r="AT94" s="25" t="s">
        <v>200</v>
      </c>
      <c r="AU94" s="25" t="s">
        <v>79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205</v>
      </c>
      <c r="BM94" s="25" t="s">
        <v>1923</v>
      </c>
    </row>
    <row r="95" s="1" customFormat="1">
      <c r="B95" s="47"/>
      <c r="C95" s="75"/>
      <c r="D95" s="249" t="s">
        <v>207</v>
      </c>
      <c r="E95" s="75"/>
      <c r="F95" s="250" t="s">
        <v>1924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79</v>
      </c>
    </row>
    <row r="96" s="1" customFormat="1" ht="23" customHeight="1">
      <c r="B96" s="47"/>
      <c r="C96" s="237" t="s">
        <v>245</v>
      </c>
      <c r="D96" s="237" t="s">
        <v>200</v>
      </c>
      <c r="E96" s="238" t="s">
        <v>1925</v>
      </c>
      <c r="F96" s="239" t="s">
        <v>1926</v>
      </c>
      <c r="G96" s="240" t="s">
        <v>265</v>
      </c>
      <c r="H96" s="241">
        <v>982</v>
      </c>
      <c r="I96" s="242"/>
      <c r="J96" s="243">
        <f>ROUND(I96*H96,2)</f>
        <v>0</v>
      </c>
      <c r="K96" s="239" t="s">
        <v>204</v>
      </c>
      <c r="L96" s="73"/>
      <c r="M96" s="244" t="s">
        <v>21</v>
      </c>
      <c r="N96" s="245" t="s">
        <v>41</v>
      </c>
      <c r="O96" s="48"/>
      <c r="P96" s="246">
        <f>O96*H96</f>
        <v>0</v>
      </c>
      <c r="Q96" s="246">
        <v>0</v>
      </c>
      <c r="R96" s="246">
        <f>Q96*H96</f>
        <v>0</v>
      </c>
      <c r="S96" s="246">
        <v>0</v>
      </c>
      <c r="T96" s="247">
        <f>S96*H96</f>
        <v>0</v>
      </c>
      <c r="AR96" s="25" t="s">
        <v>205</v>
      </c>
      <c r="AT96" s="25" t="s">
        <v>200</v>
      </c>
      <c r="AU96" s="25" t="s">
        <v>79</v>
      </c>
      <c r="AY96" s="25" t="s">
        <v>197</v>
      </c>
      <c r="BE96" s="248">
        <f>IF(N96="základní",J96,0)</f>
        <v>0</v>
      </c>
      <c r="BF96" s="248">
        <f>IF(N96="snížená",J96,0)</f>
        <v>0</v>
      </c>
      <c r="BG96" s="248">
        <f>IF(N96="zákl. přenesená",J96,0)</f>
        <v>0</v>
      </c>
      <c r="BH96" s="248">
        <f>IF(N96="sníž. přenesená",J96,0)</f>
        <v>0</v>
      </c>
      <c r="BI96" s="248">
        <f>IF(N96="nulová",J96,0)</f>
        <v>0</v>
      </c>
      <c r="BJ96" s="25" t="s">
        <v>77</v>
      </c>
      <c r="BK96" s="248">
        <f>ROUND(I96*H96,2)</f>
        <v>0</v>
      </c>
      <c r="BL96" s="25" t="s">
        <v>205</v>
      </c>
      <c r="BM96" s="25" t="s">
        <v>1927</v>
      </c>
    </row>
    <row r="97" s="1" customFormat="1">
      <c r="B97" s="47"/>
      <c r="C97" s="75"/>
      <c r="D97" s="249" t="s">
        <v>207</v>
      </c>
      <c r="E97" s="75"/>
      <c r="F97" s="250" t="s">
        <v>1928</v>
      </c>
      <c r="G97" s="75"/>
      <c r="H97" s="75"/>
      <c r="I97" s="205"/>
      <c r="J97" s="75"/>
      <c r="K97" s="75"/>
      <c r="L97" s="73"/>
      <c r="M97" s="251"/>
      <c r="N97" s="48"/>
      <c r="O97" s="48"/>
      <c r="P97" s="48"/>
      <c r="Q97" s="48"/>
      <c r="R97" s="48"/>
      <c r="S97" s="48"/>
      <c r="T97" s="96"/>
      <c r="AT97" s="25" t="s">
        <v>207</v>
      </c>
      <c r="AU97" s="25" t="s">
        <v>79</v>
      </c>
    </row>
    <row r="98" s="1" customFormat="1" ht="23" customHeight="1">
      <c r="B98" s="47"/>
      <c r="C98" s="263" t="s">
        <v>250</v>
      </c>
      <c r="D98" s="263" t="s">
        <v>269</v>
      </c>
      <c r="E98" s="264" t="s">
        <v>1929</v>
      </c>
      <c r="F98" s="265" t="s">
        <v>1930</v>
      </c>
      <c r="G98" s="266" t="s">
        <v>265</v>
      </c>
      <c r="H98" s="267">
        <v>553</v>
      </c>
      <c r="I98" s="268"/>
      <c r="J98" s="269">
        <f>ROUND(I98*H98,2)</f>
        <v>0</v>
      </c>
      <c r="K98" s="265" t="s">
        <v>21</v>
      </c>
      <c r="L98" s="270"/>
      <c r="M98" s="271" t="s">
        <v>21</v>
      </c>
      <c r="N98" s="272" t="s">
        <v>41</v>
      </c>
      <c r="O98" s="48"/>
      <c r="P98" s="246">
        <f>O98*H98</f>
        <v>0</v>
      </c>
      <c r="Q98" s="246">
        <v>0.0011999999999999999</v>
      </c>
      <c r="R98" s="246">
        <f>Q98*H98</f>
        <v>0.66359999999999997</v>
      </c>
      <c r="S98" s="246">
        <v>0</v>
      </c>
      <c r="T98" s="247">
        <f>S98*H98</f>
        <v>0</v>
      </c>
      <c r="AR98" s="25" t="s">
        <v>245</v>
      </c>
      <c r="AT98" s="25" t="s">
        <v>269</v>
      </c>
      <c r="AU98" s="25" t="s">
        <v>79</v>
      </c>
      <c r="AY98" s="25" t="s">
        <v>197</v>
      </c>
      <c r="BE98" s="248">
        <f>IF(N98="základní",J98,0)</f>
        <v>0</v>
      </c>
      <c r="BF98" s="248">
        <f>IF(N98="snížená",J98,0)</f>
        <v>0</v>
      </c>
      <c r="BG98" s="248">
        <f>IF(N98="zákl. přenesená",J98,0)</f>
        <v>0</v>
      </c>
      <c r="BH98" s="248">
        <f>IF(N98="sníž. přenesená",J98,0)</f>
        <v>0</v>
      </c>
      <c r="BI98" s="248">
        <f>IF(N98="nulová",J98,0)</f>
        <v>0</v>
      </c>
      <c r="BJ98" s="25" t="s">
        <v>77</v>
      </c>
      <c r="BK98" s="248">
        <f>ROUND(I98*H98,2)</f>
        <v>0</v>
      </c>
      <c r="BL98" s="25" t="s">
        <v>205</v>
      </c>
      <c r="BM98" s="25" t="s">
        <v>1931</v>
      </c>
    </row>
    <row r="99" s="1" customFormat="1" ht="23" customHeight="1">
      <c r="B99" s="47"/>
      <c r="C99" s="263" t="s">
        <v>256</v>
      </c>
      <c r="D99" s="263" t="s">
        <v>269</v>
      </c>
      <c r="E99" s="264" t="s">
        <v>1932</v>
      </c>
      <c r="F99" s="265" t="s">
        <v>1933</v>
      </c>
      <c r="G99" s="266" t="s">
        <v>265</v>
      </c>
      <c r="H99" s="267">
        <v>207</v>
      </c>
      <c r="I99" s="268"/>
      <c r="J99" s="269">
        <f>ROUND(I99*H99,2)</f>
        <v>0</v>
      </c>
      <c r="K99" s="265" t="s">
        <v>21</v>
      </c>
      <c r="L99" s="270"/>
      <c r="M99" s="271" t="s">
        <v>21</v>
      </c>
      <c r="N99" s="272" t="s">
        <v>41</v>
      </c>
      <c r="O99" s="48"/>
      <c r="P99" s="246">
        <f>O99*H99</f>
        <v>0</v>
      </c>
      <c r="Q99" s="246">
        <v>0.0011999999999999999</v>
      </c>
      <c r="R99" s="246">
        <f>Q99*H99</f>
        <v>0.24839999999999998</v>
      </c>
      <c r="S99" s="246">
        <v>0</v>
      </c>
      <c r="T99" s="247">
        <f>S99*H99</f>
        <v>0</v>
      </c>
      <c r="AR99" s="25" t="s">
        <v>245</v>
      </c>
      <c r="AT99" s="25" t="s">
        <v>269</v>
      </c>
      <c r="AU99" s="25" t="s">
        <v>79</v>
      </c>
      <c r="AY99" s="25" t="s">
        <v>197</v>
      </c>
      <c r="BE99" s="248">
        <f>IF(N99="základní",J99,0)</f>
        <v>0</v>
      </c>
      <c r="BF99" s="248">
        <f>IF(N99="snížená",J99,0)</f>
        <v>0</v>
      </c>
      <c r="BG99" s="248">
        <f>IF(N99="zákl. přenesená",J99,0)</f>
        <v>0</v>
      </c>
      <c r="BH99" s="248">
        <f>IF(N99="sníž. přenesená",J99,0)</f>
        <v>0</v>
      </c>
      <c r="BI99" s="248">
        <f>IF(N99="nulová",J99,0)</f>
        <v>0</v>
      </c>
      <c r="BJ99" s="25" t="s">
        <v>77</v>
      </c>
      <c r="BK99" s="248">
        <f>ROUND(I99*H99,2)</f>
        <v>0</v>
      </c>
      <c r="BL99" s="25" t="s">
        <v>205</v>
      </c>
      <c r="BM99" s="25" t="s">
        <v>1934</v>
      </c>
    </row>
    <row r="100" s="1" customFormat="1" ht="23" customHeight="1">
      <c r="B100" s="47"/>
      <c r="C100" s="263" t="s">
        <v>262</v>
      </c>
      <c r="D100" s="263" t="s">
        <v>269</v>
      </c>
      <c r="E100" s="264" t="s">
        <v>1935</v>
      </c>
      <c r="F100" s="265" t="s">
        <v>1936</v>
      </c>
      <c r="G100" s="266" t="s">
        <v>265</v>
      </c>
      <c r="H100" s="267">
        <v>17</v>
      </c>
      <c r="I100" s="268"/>
      <c r="J100" s="269">
        <f>ROUND(I100*H100,2)</f>
        <v>0</v>
      </c>
      <c r="K100" s="265" t="s">
        <v>21</v>
      </c>
      <c r="L100" s="270"/>
      <c r="M100" s="271" t="s">
        <v>21</v>
      </c>
      <c r="N100" s="272" t="s">
        <v>41</v>
      </c>
      <c r="O100" s="48"/>
      <c r="P100" s="246">
        <f>O100*H100</f>
        <v>0</v>
      </c>
      <c r="Q100" s="246">
        <v>0.0011999999999999999</v>
      </c>
      <c r="R100" s="246">
        <f>Q100*H100</f>
        <v>0.020399999999999998</v>
      </c>
      <c r="S100" s="246">
        <v>0</v>
      </c>
      <c r="T100" s="247">
        <f>S100*H100</f>
        <v>0</v>
      </c>
      <c r="AR100" s="25" t="s">
        <v>245</v>
      </c>
      <c r="AT100" s="25" t="s">
        <v>269</v>
      </c>
      <c r="AU100" s="25" t="s">
        <v>79</v>
      </c>
      <c r="AY100" s="25" t="s">
        <v>197</v>
      </c>
      <c r="BE100" s="248">
        <f>IF(N100="základní",J100,0)</f>
        <v>0</v>
      </c>
      <c r="BF100" s="248">
        <f>IF(N100="snížená",J100,0)</f>
        <v>0</v>
      </c>
      <c r="BG100" s="248">
        <f>IF(N100="zákl. přenesená",J100,0)</f>
        <v>0</v>
      </c>
      <c r="BH100" s="248">
        <f>IF(N100="sníž. přenesená",J100,0)</f>
        <v>0</v>
      </c>
      <c r="BI100" s="248">
        <f>IF(N100="nulová",J100,0)</f>
        <v>0</v>
      </c>
      <c r="BJ100" s="25" t="s">
        <v>77</v>
      </c>
      <c r="BK100" s="248">
        <f>ROUND(I100*H100,2)</f>
        <v>0</v>
      </c>
      <c r="BL100" s="25" t="s">
        <v>205</v>
      </c>
      <c r="BM100" s="25" t="s">
        <v>1937</v>
      </c>
    </row>
    <row r="101" s="1" customFormat="1" ht="23" customHeight="1">
      <c r="B101" s="47"/>
      <c r="C101" s="263" t="s">
        <v>268</v>
      </c>
      <c r="D101" s="263" t="s">
        <v>269</v>
      </c>
      <c r="E101" s="264" t="s">
        <v>1938</v>
      </c>
      <c r="F101" s="265" t="s">
        <v>1939</v>
      </c>
      <c r="G101" s="266" t="s">
        <v>265</v>
      </c>
      <c r="H101" s="267">
        <v>31</v>
      </c>
      <c r="I101" s="268"/>
      <c r="J101" s="269">
        <f>ROUND(I101*H101,2)</f>
        <v>0</v>
      </c>
      <c r="K101" s="265" t="s">
        <v>21</v>
      </c>
      <c r="L101" s="270"/>
      <c r="M101" s="271" t="s">
        <v>21</v>
      </c>
      <c r="N101" s="272" t="s">
        <v>41</v>
      </c>
      <c r="O101" s="48"/>
      <c r="P101" s="246">
        <f>O101*H101</f>
        <v>0</v>
      </c>
      <c r="Q101" s="246">
        <v>0.0011999999999999999</v>
      </c>
      <c r="R101" s="246">
        <f>Q101*H101</f>
        <v>0.037199999999999997</v>
      </c>
      <c r="S101" s="246">
        <v>0</v>
      </c>
      <c r="T101" s="247">
        <f>S101*H101</f>
        <v>0</v>
      </c>
      <c r="AR101" s="25" t="s">
        <v>245</v>
      </c>
      <c r="AT101" s="25" t="s">
        <v>269</v>
      </c>
      <c r="AU101" s="25" t="s">
        <v>79</v>
      </c>
      <c r="AY101" s="25" t="s">
        <v>197</v>
      </c>
      <c r="BE101" s="248">
        <f>IF(N101="základní",J101,0)</f>
        <v>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25" t="s">
        <v>77</v>
      </c>
      <c r="BK101" s="248">
        <f>ROUND(I101*H101,2)</f>
        <v>0</v>
      </c>
      <c r="BL101" s="25" t="s">
        <v>205</v>
      </c>
      <c r="BM101" s="25" t="s">
        <v>1940</v>
      </c>
    </row>
    <row r="102" s="1" customFormat="1" ht="23" customHeight="1">
      <c r="B102" s="47"/>
      <c r="C102" s="263" t="s">
        <v>274</v>
      </c>
      <c r="D102" s="263" t="s">
        <v>269</v>
      </c>
      <c r="E102" s="264" t="s">
        <v>1941</v>
      </c>
      <c r="F102" s="265" t="s">
        <v>1942</v>
      </c>
      <c r="G102" s="266" t="s">
        <v>265</v>
      </c>
      <c r="H102" s="267">
        <v>128</v>
      </c>
      <c r="I102" s="268"/>
      <c r="J102" s="269">
        <f>ROUND(I102*H102,2)</f>
        <v>0</v>
      </c>
      <c r="K102" s="265" t="s">
        <v>21</v>
      </c>
      <c r="L102" s="270"/>
      <c r="M102" s="271" t="s">
        <v>21</v>
      </c>
      <c r="N102" s="272" t="s">
        <v>41</v>
      </c>
      <c r="O102" s="48"/>
      <c r="P102" s="246">
        <f>O102*H102</f>
        <v>0</v>
      </c>
      <c r="Q102" s="246">
        <v>0.0011999999999999999</v>
      </c>
      <c r="R102" s="246">
        <f>Q102*H102</f>
        <v>0.15359999999999999</v>
      </c>
      <c r="S102" s="246">
        <v>0</v>
      </c>
      <c r="T102" s="247">
        <f>S102*H102</f>
        <v>0</v>
      </c>
      <c r="AR102" s="25" t="s">
        <v>245</v>
      </c>
      <c r="AT102" s="25" t="s">
        <v>269</v>
      </c>
      <c r="AU102" s="25" t="s">
        <v>79</v>
      </c>
      <c r="AY102" s="25" t="s">
        <v>197</v>
      </c>
      <c r="BE102" s="248">
        <f>IF(N102="základní",J102,0)</f>
        <v>0</v>
      </c>
      <c r="BF102" s="248">
        <f>IF(N102="snížená",J102,0)</f>
        <v>0</v>
      </c>
      <c r="BG102" s="248">
        <f>IF(N102="zákl. přenesená",J102,0)</f>
        <v>0</v>
      </c>
      <c r="BH102" s="248">
        <f>IF(N102="sníž. přenesená",J102,0)</f>
        <v>0</v>
      </c>
      <c r="BI102" s="248">
        <f>IF(N102="nulová",J102,0)</f>
        <v>0</v>
      </c>
      <c r="BJ102" s="25" t="s">
        <v>77</v>
      </c>
      <c r="BK102" s="248">
        <f>ROUND(I102*H102,2)</f>
        <v>0</v>
      </c>
      <c r="BL102" s="25" t="s">
        <v>205</v>
      </c>
      <c r="BM102" s="25" t="s">
        <v>1943</v>
      </c>
    </row>
    <row r="103" s="1" customFormat="1" ht="23" customHeight="1">
      <c r="B103" s="47"/>
      <c r="C103" s="263" t="s">
        <v>280</v>
      </c>
      <c r="D103" s="263" t="s">
        <v>269</v>
      </c>
      <c r="E103" s="264" t="s">
        <v>1944</v>
      </c>
      <c r="F103" s="265" t="s">
        <v>1945</v>
      </c>
      <c r="G103" s="266" t="s">
        <v>265</v>
      </c>
      <c r="H103" s="267">
        <v>46</v>
      </c>
      <c r="I103" s="268"/>
      <c r="J103" s="269">
        <f>ROUND(I103*H103,2)</f>
        <v>0</v>
      </c>
      <c r="K103" s="265" t="s">
        <v>21</v>
      </c>
      <c r="L103" s="270"/>
      <c r="M103" s="271" t="s">
        <v>21</v>
      </c>
      <c r="N103" s="272" t="s">
        <v>41</v>
      </c>
      <c r="O103" s="48"/>
      <c r="P103" s="246">
        <f>O103*H103</f>
        <v>0</v>
      </c>
      <c r="Q103" s="246">
        <v>0.0011999999999999999</v>
      </c>
      <c r="R103" s="246">
        <f>Q103*H103</f>
        <v>0.055199999999999992</v>
      </c>
      <c r="S103" s="246">
        <v>0</v>
      </c>
      <c r="T103" s="247">
        <f>S103*H103</f>
        <v>0</v>
      </c>
      <c r="AR103" s="25" t="s">
        <v>245</v>
      </c>
      <c r="AT103" s="25" t="s">
        <v>269</v>
      </c>
      <c r="AU103" s="25" t="s">
        <v>79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205</v>
      </c>
      <c r="BM103" s="25" t="s">
        <v>1946</v>
      </c>
    </row>
    <row r="104" s="1" customFormat="1" ht="23" customHeight="1">
      <c r="B104" s="47"/>
      <c r="C104" s="237" t="s">
        <v>10</v>
      </c>
      <c r="D104" s="237" t="s">
        <v>200</v>
      </c>
      <c r="E104" s="238" t="s">
        <v>1947</v>
      </c>
      <c r="F104" s="239" t="s">
        <v>1948</v>
      </c>
      <c r="G104" s="240" t="s">
        <v>265</v>
      </c>
      <c r="H104" s="241">
        <v>2</v>
      </c>
      <c r="I104" s="242"/>
      <c r="J104" s="243">
        <f>ROUND(I104*H104,2)</f>
        <v>0</v>
      </c>
      <c r="K104" s="239" t="s">
        <v>204</v>
      </c>
      <c r="L104" s="73"/>
      <c r="M104" s="244" t="s">
        <v>21</v>
      </c>
      <c r="N104" s="245" t="s">
        <v>41</v>
      </c>
      <c r="O104" s="48"/>
      <c r="P104" s="246">
        <f>O104*H104</f>
        <v>0</v>
      </c>
      <c r="Q104" s="246">
        <v>0</v>
      </c>
      <c r="R104" s="246">
        <f>Q104*H104</f>
        <v>0</v>
      </c>
      <c r="S104" s="246">
        <v>0</v>
      </c>
      <c r="T104" s="247">
        <f>S104*H104</f>
        <v>0</v>
      </c>
      <c r="AR104" s="25" t="s">
        <v>205</v>
      </c>
      <c r="AT104" s="25" t="s">
        <v>200</v>
      </c>
      <c r="AU104" s="25" t="s">
        <v>79</v>
      </c>
      <c r="AY104" s="25" t="s">
        <v>197</v>
      </c>
      <c r="BE104" s="248">
        <f>IF(N104="základní",J104,0)</f>
        <v>0</v>
      </c>
      <c r="BF104" s="248">
        <f>IF(N104="snížená",J104,0)</f>
        <v>0</v>
      </c>
      <c r="BG104" s="248">
        <f>IF(N104="zákl. přenesená",J104,0)</f>
        <v>0</v>
      </c>
      <c r="BH104" s="248">
        <f>IF(N104="sníž. přenesená",J104,0)</f>
        <v>0</v>
      </c>
      <c r="BI104" s="248">
        <f>IF(N104="nulová",J104,0)</f>
        <v>0</v>
      </c>
      <c r="BJ104" s="25" t="s">
        <v>77</v>
      </c>
      <c r="BK104" s="248">
        <f>ROUND(I104*H104,2)</f>
        <v>0</v>
      </c>
      <c r="BL104" s="25" t="s">
        <v>205</v>
      </c>
      <c r="BM104" s="25" t="s">
        <v>1949</v>
      </c>
    </row>
    <row r="105" s="1" customFormat="1">
      <c r="B105" s="47"/>
      <c r="C105" s="75"/>
      <c r="D105" s="249" t="s">
        <v>207</v>
      </c>
      <c r="E105" s="75"/>
      <c r="F105" s="250" t="s">
        <v>1950</v>
      </c>
      <c r="G105" s="75"/>
      <c r="H105" s="75"/>
      <c r="I105" s="205"/>
      <c r="J105" s="75"/>
      <c r="K105" s="75"/>
      <c r="L105" s="73"/>
      <c r="M105" s="251"/>
      <c r="N105" s="48"/>
      <c r="O105" s="48"/>
      <c r="P105" s="48"/>
      <c r="Q105" s="48"/>
      <c r="R105" s="48"/>
      <c r="S105" s="48"/>
      <c r="T105" s="96"/>
      <c r="AT105" s="25" t="s">
        <v>207</v>
      </c>
      <c r="AU105" s="25" t="s">
        <v>79</v>
      </c>
    </row>
    <row r="106" s="1" customFormat="1" ht="23" customHeight="1">
      <c r="B106" s="47"/>
      <c r="C106" s="263" t="s">
        <v>290</v>
      </c>
      <c r="D106" s="263" t="s">
        <v>269</v>
      </c>
      <c r="E106" s="264" t="s">
        <v>1951</v>
      </c>
      <c r="F106" s="265" t="s">
        <v>1952</v>
      </c>
      <c r="G106" s="266" t="s">
        <v>265</v>
      </c>
      <c r="H106" s="267">
        <v>1</v>
      </c>
      <c r="I106" s="268"/>
      <c r="J106" s="269">
        <f>ROUND(I106*H106,2)</f>
        <v>0</v>
      </c>
      <c r="K106" s="265" t="s">
        <v>21</v>
      </c>
      <c r="L106" s="270"/>
      <c r="M106" s="271" t="s">
        <v>21</v>
      </c>
      <c r="N106" s="272" t="s">
        <v>41</v>
      </c>
      <c r="O106" s="48"/>
      <c r="P106" s="246">
        <f>O106*H106</f>
        <v>0</v>
      </c>
      <c r="Q106" s="246">
        <v>0</v>
      </c>
      <c r="R106" s="246">
        <f>Q106*H106</f>
        <v>0</v>
      </c>
      <c r="S106" s="246">
        <v>0</v>
      </c>
      <c r="T106" s="247">
        <f>S106*H106</f>
        <v>0</v>
      </c>
      <c r="AR106" s="25" t="s">
        <v>245</v>
      </c>
      <c r="AT106" s="25" t="s">
        <v>269</v>
      </c>
      <c r="AU106" s="25" t="s">
        <v>79</v>
      </c>
      <c r="AY106" s="25" t="s">
        <v>197</v>
      </c>
      <c r="BE106" s="248">
        <f>IF(N106="základní",J106,0)</f>
        <v>0</v>
      </c>
      <c r="BF106" s="248">
        <f>IF(N106="snížená",J106,0)</f>
        <v>0</v>
      </c>
      <c r="BG106" s="248">
        <f>IF(N106="zákl. přenesená",J106,0)</f>
        <v>0</v>
      </c>
      <c r="BH106" s="248">
        <f>IF(N106="sníž. přenesená",J106,0)</f>
        <v>0</v>
      </c>
      <c r="BI106" s="248">
        <f>IF(N106="nulová",J106,0)</f>
        <v>0</v>
      </c>
      <c r="BJ106" s="25" t="s">
        <v>77</v>
      </c>
      <c r="BK106" s="248">
        <f>ROUND(I106*H106,2)</f>
        <v>0</v>
      </c>
      <c r="BL106" s="25" t="s">
        <v>205</v>
      </c>
      <c r="BM106" s="25" t="s">
        <v>1953</v>
      </c>
    </row>
    <row r="107" s="1" customFormat="1">
      <c r="B107" s="47"/>
      <c r="C107" s="75"/>
      <c r="D107" s="249" t="s">
        <v>207</v>
      </c>
      <c r="E107" s="75"/>
      <c r="F107" s="250" t="s">
        <v>1952</v>
      </c>
      <c r="G107" s="75"/>
      <c r="H107" s="75"/>
      <c r="I107" s="205"/>
      <c r="J107" s="75"/>
      <c r="K107" s="75"/>
      <c r="L107" s="73"/>
      <c r="M107" s="251"/>
      <c r="N107" s="48"/>
      <c r="O107" s="48"/>
      <c r="P107" s="48"/>
      <c r="Q107" s="48"/>
      <c r="R107" s="48"/>
      <c r="S107" s="48"/>
      <c r="T107" s="96"/>
      <c r="AT107" s="25" t="s">
        <v>207</v>
      </c>
      <c r="AU107" s="25" t="s">
        <v>79</v>
      </c>
    </row>
    <row r="108" s="1" customFormat="1" ht="23" customHeight="1">
      <c r="B108" s="47"/>
      <c r="C108" s="263" t="s">
        <v>296</v>
      </c>
      <c r="D108" s="263" t="s">
        <v>269</v>
      </c>
      <c r="E108" s="264" t="s">
        <v>1954</v>
      </c>
      <c r="F108" s="265" t="s">
        <v>1955</v>
      </c>
      <c r="G108" s="266" t="s">
        <v>265</v>
      </c>
      <c r="H108" s="267">
        <v>1</v>
      </c>
      <c r="I108" s="268"/>
      <c r="J108" s="269">
        <f>ROUND(I108*H108,2)</f>
        <v>0</v>
      </c>
      <c r="K108" s="265" t="s">
        <v>21</v>
      </c>
      <c r="L108" s="270"/>
      <c r="M108" s="271" t="s">
        <v>21</v>
      </c>
      <c r="N108" s="272" t="s">
        <v>41</v>
      </c>
      <c r="O108" s="48"/>
      <c r="P108" s="246">
        <f>O108*H108</f>
        <v>0</v>
      </c>
      <c r="Q108" s="246">
        <v>0</v>
      </c>
      <c r="R108" s="246">
        <f>Q108*H108</f>
        <v>0</v>
      </c>
      <c r="S108" s="246">
        <v>0</v>
      </c>
      <c r="T108" s="247">
        <f>S108*H108</f>
        <v>0</v>
      </c>
      <c r="AR108" s="25" t="s">
        <v>245</v>
      </c>
      <c r="AT108" s="25" t="s">
        <v>269</v>
      </c>
      <c r="AU108" s="25" t="s">
        <v>79</v>
      </c>
      <c r="AY108" s="25" t="s">
        <v>197</v>
      </c>
      <c r="BE108" s="248">
        <f>IF(N108="základní",J108,0)</f>
        <v>0</v>
      </c>
      <c r="BF108" s="248">
        <f>IF(N108="snížená",J108,0)</f>
        <v>0</v>
      </c>
      <c r="BG108" s="248">
        <f>IF(N108="zákl. přenesená",J108,0)</f>
        <v>0</v>
      </c>
      <c r="BH108" s="248">
        <f>IF(N108="sníž. přenesená",J108,0)</f>
        <v>0</v>
      </c>
      <c r="BI108" s="248">
        <f>IF(N108="nulová",J108,0)</f>
        <v>0</v>
      </c>
      <c r="BJ108" s="25" t="s">
        <v>77</v>
      </c>
      <c r="BK108" s="248">
        <f>ROUND(I108*H108,2)</f>
        <v>0</v>
      </c>
      <c r="BL108" s="25" t="s">
        <v>205</v>
      </c>
      <c r="BM108" s="25" t="s">
        <v>1956</v>
      </c>
    </row>
    <row r="109" s="1" customFormat="1">
      <c r="B109" s="47"/>
      <c r="C109" s="75"/>
      <c r="D109" s="249" t="s">
        <v>207</v>
      </c>
      <c r="E109" s="75"/>
      <c r="F109" s="250" t="s">
        <v>1952</v>
      </c>
      <c r="G109" s="75"/>
      <c r="H109" s="75"/>
      <c r="I109" s="205"/>
      <c r="J109" s="75"/>
      <c r="K109" s="75"/>
      <c r="L109" s="73"/>
      <c r="M109" s="251"/>
      <c r="N109" s="48"/>
      <c r="O109" s="48"/>
      <c r="P109" s="48"/>
      <c r="Q109" s="48"/>
      <c r="R109" s="48"/>
      <c r="S109" s="48"/>
      <c r="T109" s="96"/>
      <c r="AT109" s="25" t="s">
        <v>207</v>
      </c>
      <c r="AU109" s="25" t="s">
        <v>79</v>
      </c>
    </row>
    <row r="110" s="1" customFormat="1" ht="23" customHeight="1">
      <c r="B110" s="47"/>
      <c r="C110" s="237" t="s">
        <v>301</v>
      </c>
      <c r="D110" s="237" t="s">
        <v>200</v>
      </c>
      <c r="E110" s="238" t="s">
        <v>1957</v>
      </c>
      <c r="F110" s="239" t="s">
        <v>1958</v>
      </c>
      <c r="G110" s="240" t="s">
        <v>265</v>
      </c>
      <c r="H110" s="241">
        <v>2</v>
      </c>
      <c r="I110" s="242"/>
      <c r="J110" s="243">
        <f>ROUND(I110*H110,2)</f>
        <v>0</v>
      </c>
      <c r="K110" s="239" t="s">
        <v>204</v>
      </c>
      <c r="L110" s="73"/>
      <c r="M110" s="244" t="s">
        <v>21</v>
      </c>
      <c r="N110" s="245" t="s">
        <v>41</v>
      </c>
      <c r="O110" s="48"/>
      <c r="P110" s="246">
        <f>O110*H110</f>
        <v>0</v>
      </c>
      <c r="Q110" s="246">
        <v>0</v>
      </c>
      <c r="R110" s="246">
        <f>Q110*H110</f>
        <v>0</v>
      </c>
      <c r="S110" s="246">
        <v>0</v>
      </c>
      <c r="T110" s="247">
        <f>S110*H110</f>
        <v>0</v>
      </c>
      <c r="AR110" s="25" t="s">
        <v>205</v>
      </c>
      <c r="AT110" s="25" t="s">
        <v>200</v>
      </c>
      <c r="AU110" s="25" t="s">
        <v>79</v>
      </c>
      <c r="AY110" s="25" t="s">
        <v>197</v>
      </c>
      <c r="BE110" s="248">
        <f>IF(N110="základní",J110,0)</f>
        <v>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25" t="s">
        <v>77</v>
      </c>
      <c r="BK110" s="248">
        <f>ROUND(I110*H110,2)</f>
        <v>0</v>
      </c>
      <c r="BL110" s="25" t="s">
        <v>205</v>
      </c>
      <c r="BM110" s="25" t="s">
        <v>1959</v>
      </c>
    </row>
    <row r="111" s="1" customFormat="1">
      <c r="B111" s="47"/>
      <c r="C111" s="75"/>
      <c r="D111" s="249" t="s">
        <v>207</v>
      </c>
      <c r="E111" s="75"/>
      <c r="F111" s="250" t="s">
        <v>1960</v>
      </c>
      <c r="G111" s="75"/>
      <c r="H111" s="75"/>
      <c r="I111" s="205"/>
      <c r="J111" s="75"/>
      <c r="K111" s="75"/>
      <c r="L111" s="73"/>
      <c r="M111" s="251"/>
      <c r="N111" s="48"/>
      <c r="O111" s="48"/>
      <c r="P111" s="48"/>
      <c r="Q111" s="48"/>
      <c r="R111" s="48"/>
      <c r="S111" s="48"/>
      <c r="T111" s="96"/>
      <c r="AT111" s="25" t="s">
        <v>207</v>
      </c>
      <c r="AU111" s="25" t="s">
        <v>79</v>
      </c>
    </row>
    <row r="112" s="1" customFormat="1" ht="23" customHeight="1">
      <c r="B112" s="47"/>
      <c r="C112" s="237" t="s">
        <v>307</v>
      </c>
      <c r="D112" s="237" t="s">
        <v>200</v>
      </c>
      <c r="E112" s="238" t="s">
        <v>1961</v>
      </c>
      <c r="F112" s="239" t="s">
        <v>1962</v>
      </c>
      <c r="G112" s="240" t="s">
        <v>213</v>
      </c>
      <c r="H112" s="241">
        <v>879</v>
      </c>
      <c r="I112" s="242"/>
      <c r="J112" s="243">
        <f>ROUND(I112*H112,2)</f>
        <v>0</v>
      </c>
      <c r="K112" s="239" t="s">
        <v>204</v>
      </c>
      <c r="L112" s="73"/>
      <c r="M112" s="244" t="s">
        <v>21</v>
      </c>
      <c r="N112" s="245" t="s">
        <v>41</v>
      </c>
      <c r="O112" s="48"/>
      <c r="P112" s="246">
        <f>O112*H112</f>
        <v>0</v>
      </c>
      <c r="Q112" s="246">
        <v>0</v>
      </c>
      <c r="R112" s="246">
        <f>Q112*H112</f>
        <v>0</v>
      </c>
      <c r="S112" s="246">
        <v>0</v>
      </c>
      <c r="T112" s="247">
        <f>S112*H112</f>
        <v>0</v>
      </c>
      <c r="AR112" s="25" t="s">
        <v>205</v>
      </c>
      <c r="AT112" s="25" t="s">
        <v>200</v>
      </c>
      <c r="AU112" s="25" t="s">
        <v>79</v>
      </c>
      <c r="AY112" s="25" t="s">
        <v>197</v>
      </c>
      <c r="BE112" s="248">
        <f>IF(N112="základní",J112,0)</f>
        <v>0</v>
      </c>
      <c r="BF112" s="248">
        <f>IF(N112="snížená",J112,0)</f>
        <v>0</v>
      </c>
      <c r="BG112" s="248">
        <f>IF(N112="zákl. přenesená",J112,0)</f>
        <v>0</v>
      </c>
      <c r="BH112" s="248">
        <f>IF(N112="sníž. přenesená",J112,0)</f>
        <v>0</v>
      </c>
      <c r="BI112" s="248">
        <f>IF(N112="nulová",J112,0)</f>
        <v>0</v>
      </c>
      <c r="BJ112" s="25" t="s">
        <v>77</v>
      </c>
      <c r="BK112" s="248">
        <f>ROUND(I112*H112,2)</f>
        <v>0</v>
      </c>
      <c r="BL112" s="25" t="s">
        <v>205</v>
      </c>
      <c r="BM112" s="25" t="s">
        <v>1963</v>
      </c>
    </row>
    <row r="113" s="1" customFormat="1">
      <c r="B113" s="47"/>
      <c r="C113" s="75"/>
      <c r="D113" s="249" t="s">
        <v>207</v>
      </c>
      <c r="E113" s="75"/>
      <c r="F113" s="250" t="s">
        <v>1964</v>
      </c>
      <c r="G113" s="75"/>
      <c r="H113" s="75"/>
      <c r="I113" s="205"/>
      <c r="J113" s="75"/>
      <c r="K113" s="75"/>
      <c r="L113" s="73"/>
      <c r="M113" s="251"/>
      <c r="N113" s="48"/>
      <c r="O113" s="48"/>
      <c r="P113" s="48"/>
      <c r="Q113" s="48"/>
      <c r="R113" s="48"/>
      <c r="S113" s="48"/>
      <c r="T113" s="96"/>
      <c r="AT113" s="25" t="s">
        <v>207</v>
      </c>
      <c r="AU113" s="25" t="s">
        <v>79</v>
      </c>
    </row>
    <row r="114" s="12" customFormat="1">
      <c r="B114" s="252"/>
      <c r="C114" s="253"/>
      <c r="D114" s="249" t="s">
        <v>209</v>
      </c>
      <c r="E114" s="254" t="s">
        <v>21</v>
      </c>
      <c r="F114" s="255" t="s">
        <v>1965</v>
      </c>
      <c r="G114" s="253"/>
      <c r="H114" s="256">
        <v>879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AT114" s="262" t="s">
        <v>209</v>
      </c>
      <c r="AU114" s="262" t="s">
        <v>79</v>
      </c>
      <c r="AV114" s="12" t="s">
        <v>79</v>
      </c>
      <c r="AW114" s="12" t="s">
        <v>34</v>
      </c>
      <c r="AX114" s="12" t="s">
        <v>77</v>
      </c>
      <c r="AY114" s="262" t="s">
        <v>197</v>
      </c>
    </row>
    <row r="115" s="1" customFormat="1" ht="23" customHeight="1">
      <c r="B115" s="47"/>
      <c r="C115" s="237" t="s">
        <v>312</v>
      </c>
      <c r="D115" s="237" t="s">
        <v>200</v>
      </c>
      <c r="E115" s="238" t="s">
        <v>1966</v>
      </c>
      <c r="F115" s="239" t="s">
        <v>1967</v>
      </c>
      <c r="G115" s="240" t="s">
        <v>213</v>
      </c>
      <c r="H115" s="241">
        <v>293</v>
      </c>
      <c r="I115" s="242"/>
      <c r="J115" s="243">
        <f>ROUND(I115*H115,2)</f>
        <v>0</v>
      </c>
      <c r="K115" s="239" t="s">
        <v>204</v>
      </c>
      <c r="L115" s="73"/>
      <c r="M115" s="244" t="s">
        <v>21</v>
      </c>
      <c r="N115" s="245" t="s">
        <v>41</v>
      </c>
      <c r="O115" s="48"/>
      <c r="P115" s="246">
        <f>O115*H115</f>
        <v>0</v>
      </c>
      <c r="Q115" s="246">
        <v>0</v>
      </c>
      <c r="R115" s="246">
        <f>Q115*H115</f>
        <v>0</v>
      </c>
      <c r="S115" s="246">
        <v>0</v>
      </c>
      <c r="T115" s="247">
        <f>S115*H115</f>
        <v>0</v>
      </c>
      <c r="AR115" s="25" t="s">
        <v>205</v>
      </c>
      <c r="AT115" s="25" t="s">
        <v>200</v>
      </c>
      <c r="AU115" s="25" t="s">
        <v>79</v>
      </c>
      <c r="AY115" s="25" t="s">
        <v>197</v>
      </c>
      <c r="BE115" s="248">
        <f>IF(N115="základní",J115,0)</f>
        <v>0</v>
      </c>
      <c r="BF115" s="248">
        <f>IF(N115="snížená",J115,0)</f>
        <v>0</v>
      </c>
      <c r="BG115" s="248">
        <f>IF(N115="zákl. přenesená",J115,0)</f>
        <v>0</v>
      </c>
      <c r="BH115" s="248">
        <f>IF(N115="sníž. přenesená",J115,0)</f>
        <v>0</v>
      </c>
      <c r="BI115" s="248">
        <f>IF(N115="nulová",J115,0)</f>
        <v>0</v>
      </c>
      <c r="BJ115" s="25" t="s">
        <v>77</v>
      </c>
      <c r="BK115" s="248">
        <f>ROUND(I115*H115,2)</f>
        <v>0</v>
      </c>
      <c r="BL115" s="25" t="s">
        <v>205</v>
      </c>
      <c r="BM115" s="25" t="s">
        <v>1968</v>
      </c>
    </row>
    <row r="116" s="1" customFormat="1">
      <c r="B116" s="47"/>
      <c r="C116" s="75"/>
      <c r="D116" s="249" t="s">
        <v>207</v>
      </c>
      <c r="E116" s="75"/>
      <c r="F116" s="250" t="s">
        <v>1969</v>
      </c>
      <c r="G116" s="75"/>
      <c r="H116" s="75"/>
      <c r="I116" s="205"/>
      <c r="J116" s="75"/>
      <c r="K116" s="75"/>
      <c r="L116" s="73"/>
      <c r="M116" s="251"/>
      <c r="N116" s="48"/>
      <c r="O116" s="48"/>
      <c r="P116" s="48"/>
      <c r="Q116" s="48"/>
      <c r="R116" s="48"/>
      <c r="S116" s="48"/>
      <c r="T116" s="96"/>
      <c r="AT116" s="25" t="s">
        <v>207</v>
      </c>
      <c r="AU116" s="25" t="s">
        <v>79</v>
      </c>
    </row>
    <row r="117" s="1" customFormat="1" ht="14.5" customHeight="1">
      <c r="B117" s="47"/>
      <c r="C117" s="237" t="s">
        <v>9</v>
      </c>
      <c r="D117" s="237" t="s">
        <v>200</v>
      </c>
      <c r="E117" s="238" t="s">
        <v>1970</v>
      </c>
      <c r="F117" s="239" t="s">
        <v>1971</v>
      </c>
      <c r="G117" s="240" t="s">
        <v>203</v>
      </c>
      <c r="H117" s="241">
        <v>0.050000000000000003</v>
      </c>
      <c r="I117" s="242"/>
      <c r="J117" s="243">
        <f>ROUND(I117*H117,2)</f>
        <v>0</v>
      </c>
      <c r="K117" s="239" t="s">
        <v>204</v>
      </c>
      <c r="L117" s="73"/>
      <c r="M117" s="244" t="s">
        <v>21</v>
      </c>
      <c r="N117" s="245" t="s">
        <v>41</v>
      </c>
      <c r="O117" s="48"/>
      <c r="P117" s="246">
        <f>O117*H117</f>
        <v>0</v>
      </c>
      <c r="Q117" s="246">
        <v>0</v>
      </c>
      <c r="R117" s="246">
        <f>Q117*H117</f>
        <v>0</v>
      </c>
      <c r="S117" s="246">
        <v>0</v>
      </c>
      <c r="T117" s="247">
        <f>S117*H117</f>
        <v>0</v>
      </c>
      <c r="AR117" s="25" t="s">
        <v>205</v>
      </c>
      <c r="AT117" s="25" t="s">
        <v>200</v>
      </c>
      <c r="AU117" s="25" t="s">
        <v>79</v>
      </c>
      <c r="AY117" s="25" t="s">
        <v>197</v>
      </c>
      <c r="BE117" s="248">
        <f>IF(N117="základní",J117,0)</f>
        <v>0</v>
      </c>
      <c r="BF117" s="248">
        <f>IF(N117="snížená",J117,0)</f>
        <v>0</v>
      </c>
      <c r="BG117" s="248">
        <f>IF(N117="zákl. přenesená",J117,0)</f>
        <v>0</v>
      </c>
      <c r="BH117" s="248">
        <f>IF(N117="sníž. přenesená",J117,0)</f>
        <v>0</v>
      </c>
      <c r="BI117" s="248">
        <f>IF(N117="nulová",J117,0)</f>
        <v>0</v>
      </c>
      <c r="BJ117" s="25" t="s">
        <v>77</v>
      </c>
      <c r="BK117" s="248">
        <f>ROUND(I117*H117,2)</f>
        <v>0</v>
      </c>
      <c r="BL117" s="25" t="s">
        <v>205</v>
      </c>
      <c r="BM117" s="25" t="s">
        <v>1972</v>
      </c>
    </row>
    <row r="118" s="1" customFormat="1">
      <c r="B118" s="47"/>
      <c r="C118" s="75"/>
      <c r="D118" s="249" t="s">
        <v>207</v>
      </c>
      <c r="E118" s="75"/>
      <c r="F118" s="250" t="s">
        <v>1973</v>
      </c>
      <c r="G118" s="75"/>
      <c r="H118" s="75"/>
      <c r="I118" s="205"/>
      <c r="J118" s="75"/>
      <c r="K118" s="75"/>
      <c r="L118" s="73"/>
      <c r="M118" s="251"/>
      <c r="N118" s="48"/>
      <c r="O118" s="48"/>
      <c r="P118" s="48"/>
      <c r="Q118" s="48"/>
      <c r="R118" s="48"/>
      <c r="S118" s="48"/>
      <c r="T118" s="96"/>
      <c r="AT118" s="25" t="s">
        <v>207</v>
      </c>
      <c r="AU118" s="25" t="s">
        <v>79</v>
      </c>
    </row>
    <row r="119" s="1" customFormat="1" ht="14.5" customHeight="1">
      <c r="B119" s="47"/>
      <c r="C119" s="263" t="s">
        <v>321</v>
      </c>
      <c r="D119" s="263" t="s">
        <v>269</v>
      </c>
      <c r="E119" s="264" t="s">
        <v>1974</v>
      </c>
      <c r="F119" s="265" t="s">
        <v>1975</v>
      </c>
      <c r="G119" s="266" t="s">
        <v>1179</v>
      </c>
      <c r="H119" s="267">
        <v>14</v>
      </c>
      <c r="I119" s="268"/>
      <c r="J119" s="269">
        <f>ROUND(I119*H119,2)</f>
        <v>0</v>
      </c>
      <c r="K119" s="265" t="s">
        <v>21</v>
      </c>
      <c r="L119" s="270"/>
      <c r="M119" s="271" t="s">
        <v>21</v>
      </c>
      <c r="N119" s="272" t="s">
        <v>41</v>
      </c>
      <c r="O119" s="48"/>
      <c r="P119" s="246">
        <f>O119*H119</f>
        <v>0</v>
      </c>
      <c r="Q119" s="246">
        <v>0.001</v>
      </c>
      <c r="R119" s="246">
        <f>Q119*H119</f>
        <v>0.014</v>
      </c>
      <c r="S119" s="246">
        <v>0</v>
      </c>
      <c r="T119" s="247">
        <f>S119*H119</f>
        <v>0</v>
      </c>
      <c r="AR119" s="25" t="s">
        <v>245</v>
      </c>
      <c r="AT119" s="25" t="s">
        <v>269</v>
      </c>
      <c r="AU119" s="25" t="s">
        <v>79</v>
      </c>
      <c r="AY119" s="25" t="s">
        <v>197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25" t="s">
        <v>77</v>
      </c>
      <c r="BK119" s="248">
        <f>ROUND(I119*H119,2)</f>
        <v>0</v>
      </c>
      <c r="BL119" s="25" t="s">
        <v>205</v>
      </c>
      <c r="BM119" s="25" t="s">
        <v>1976</v>
      </c>
    </row>
    <row r="120" s="1" customFormat="1">
      <c r="B120" s="47"/>
      <c r="C120" s="75"/>
      <c r="D120" s="249" t="s">
        <v>207</v>
      </c>
      <c r="E120" s="75"/>
      <c r="F120" s="250" t="s">
        <v>1975</v>
      </c>
      <c r="G120" s="75"/>
      <c r="H120" s="75"/>
      <c r="I120" s="205"/>
      <c r="J120" s="75"/>
      <c r="K120" s="75"/>
      <c r="L120" s="73"/>
      <c r="M120" s="251"/>
      <c r="N120" s="48"/>
      <c r="O120" s="48"/>
      <c r="P120" s="48"/>
      <c r="Q120" s="48"/>
      <c r="R120" s="48"/>
      <c r="S120" s="48"/>
      <c r="T120" s="96"/>
      <c r="AT120" s="25" t="s">
        <v>207</v>
      </c>
      <c r="AU120" s="25" t="s">
        <v>79</v>
      </c>
    </row>
    <row r="121" s="1" customFormat="1" ht="23" customHeight="1">
      <c r="B121" s="47"/>
      <c r="C121" s="237" t="s">
        <v>325</v>
      </c>
      <c r="D121" s="237" t="s">
        <v>200</v>
      </c>
      <c r="E121" s="238" t="s">
        <v>1977</v>
      </c>
      <c r="F121" s="239" t="s">
        <v>1978</v>
      </c>
      <c r="G121" s="240" t="s">
        <v>213</v>
      </c>
      <c r="H121" s="241">
        <v>293</v>
      </c>
      <c r="I121" s="242"/>
      <c r="J121" s="243">
        <f>ROUND(I121*H121,2)</f>
        <v>0</v>
      </c>
      <c r="K121" s="239" t="s">
        <v>204</v>
      </c>
      <c r="L121" s="73"/>
      <c r="M121" s="244" t="s">
        <v>21</v>
      </c>
      <c r="N121" s="245" t="s">
        <v>41</v>
      </c>
      <c r="O121" s="48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AR121" s="25" t="s">
        <v>205</v>
      </c>
      <c r="AT121" s="25" t="s">
        <v>200</v>
      </c>
      <c r="AU121" s="25" t="s">
        <v>79</v>
      </c>
      <c r="AY121" s="25" t="s">
        <v>197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25" t="s">
        <v>77</v>
      </c>
      <c r="BK121" s="248">
        <f>ROUND(I121*H121,2)</f>
        <v>0</v>
      </c>
      <c r="BL121" s="25" t="s">
        <v>205</v>
      </c>
      <c r="BM121" s="25" t="s">
        <v>1979</v>
      </c>
    </row>
    <row r="122" s="1" customFormat="1">
      <c r="B122" s="47"/>
      <c r="C122" s="75"/>
      <c r="D122" s="249" t="s">
        <v>207</v>
      </c>
      <c r="E122" s="75"/>
      <c r="F122" s="250" t="s">
        <v>1980</v>
      </c>
      <c r="G122" s="75"/>
      <c r="H122" s="75"/>
      <c r="I122" s="205"/>
      <c r="J122" s="75"/>
      <c r="K122" s="75"/>
      <c r="L122" s="73"/>
      <c r="M122" s="251"/>
      <c r="N122" s="48"/>
      <c r="O122" s="48"/>
      <c r="P122" s="48"/>
      <c r="Q122" s="48"/>
      <c r="R122" s="48"/>
      <c r="S122" s="48"/>
      <c r="T122" s="96"/>
      <c r="AT122" s="25" t="s">
        <v>207</v>
      </c>
      <c r="AU122" s="25" t="s">
        <v>79</v>
      </c>
    </row>
    <row r="123" s="1" customFormat="1" ht="14.5" customHeight="1">
      <c r="B123" s="47"/>
      <c r="C123" s="263" t="s">
        <v>331</v>
      </c>
      <c r="D123" s="263" t="s">
        <v>269</v>
      </c>
      <c r="E123" s="264" t="s">
        <v>1981</v>
      </c>
      <c r="F123" s="265" t="s">
        <v>1982</v>
      </c>
      <c r="G123" s="266" t="s">
        <v>203</v>
      </c>
      <c r="H123" s="267">
        <v>30.178999999999998</v>
      </c>
      <c r="I123" s="268"/>
      <c r="J123" s="269">
        <f>ROUND(I123*H123,2)</f>
        <v>0</v>
      </c>
      <c r="K123" s="265" t="s">
        <v>204</v>
      </c>
      <c r="L123" s="270"/>
      <c r="M123" s="271" t="s">
        <v>21</v>
      </c>
      <c r="N123" s="272" t="s">
        <v>41</v>
      </c>
      <c r="O123" s="48"/>
      <c r="P123" s="246">
        <f>O123*H123</f>
        <v>0</v>
      </c>
      <c r="Q123" s="246">
        <v>0.20000000000000001</v>
      </c>
      <c r="R123" s="246">
        <f>Q123*H123</f>
        <v>6.0358000000000001</v>
      </c>
      <c r="S123" s="246">
        <v>0</v>
      </c>
      <c r="T123" s="247">
        <f>S123*H123</f>
        <v>0</v>
      </c>
      <c r="AR123" s="25" t="s">
        <v>245</v>
      </c>
      <c r="AT123" s="25" t="s">
        <v>269</v>
      </c>
      <c r="AU123" s="25" t="s">
        <v>79</v>
      </c>
      <c r="AY123" s="25" t="s">
        <v>197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25" t="s">
        <v>77</v>
      </c>
      <c r="BK123" s="248">
        <f>ROUND(I123*H123,2)</f>
        <v>0</v>
      </c>
      <c r="BL123" s="25" t="s">
        <v>205</v>
      </c>
      <c r="BM123" s="25" t="s">
        <v>1983</v>
      </c>
    </row>
    <row r="124" s="1" customFormat="1">
      <c r="B124" s="47"/>
      <c r="C124" s="75"/>
      <c r="D124" s="249" t="s">
        <v>207</v>
      </c>
      <c r="E124" s="75"/>
      <c r="F124" s="250" t="s">
        <v>1982</v>
      </c>
      <c r="G124" s="75"/>
      <c r="H124" s="75"/>
      <c r="I124" s="205"/>
      <c r="J124" s="75"/>
      <c r="K124" s="75"/>
      <c r="L124" s="73"/>
      <c r="M124" s="251"/>
      <c r="N124" s="48"/>
      <c r="O124" s="48"/>
      <c r="P124" s="48"/>
      <c r="Q124" s="48"/>
      <c r="R124" s="48"/>
      <c r="S124" s="48"/>
      <c r="T124" s="96"/>
      <c r="AT124" s="25" t="s">
        <v>207</v>
      </c>
      <c r="AU124" s="25" t="s">
        <v>79</v>
      </c>
    </row>
    <row r="125" s="12" customFormat="1">
      <c r="B125" s="252"/>
      <c r="C125" s="253"/>
      <c r="D125" s="249" t="s">
        <v>209</v>
      </c>
      <c r="E125" s="254" t="s">
        <v>21</v>
      </c>
      <c r="F125" s="255" t="s">
        <v>1984</v>
      </c>
      <c r="G125" s="253"/>
      <c r="H125" s="256">
        <v>30.178999999999998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AT125" s="262" t="s">
        <v>209</v>
      </c>
      <c r="AU125" s="262" t="s">
        <v>79</v>
      </c>
      <c r="AV125" s="12" t="s">
        <v>79</v>
      </c>
      <c r="AW125" s="12" t="s">
        <v>34</v>
      </c>
      <c r="AX125" s="12" t="s">
        <v>77</v>
      </c>
      <c r="AY125" s="262" t="s">
        <v>197</v>
      </c>
    </row>
    <row r="126" s="1" customFormat="1" ht="23" customHeight="1">
      <c r="B126" s="47"/>
      <c r="C126" s="237" t="s">
        <v>336</v>
      </c>
      <c r="D126" s="237" t="s">
        <v>200</v>
      </c>
      <c r="E126" s="238" t="s">
        <v>1985</v>
      </c>
      <c r="F126" s="239" t="s">
        <v>1986</v>
      </c>
      <c r="G126" s="240" t="s">
        <v>203</v>
      </c>
      <c r="H126" s="241">
        <v>5</v>
      </c>
      <c r="I126" s="242"/>
      <c r="J126" s="243">
        <f>ROUND(I126*H126,2)</f>
        <v>0</v>
      </c>
      <c r="K126" s="239" t="s">
        <v>204</v>
      </c>
      <c r="L126" s="73"/>
      <c r="M126" s="244" t="s">
        <v>21</v>
      </c>
      <c r="N126" s="245" t="s">
        <v>41</v>
      </c>
      <c r="O126" s="48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AR126" s="25" t="s">
        <v>205</v>
      </c>
      <c r="AT126" s="25" t="s">
        <v>200</v>
      </c>
      <c r="AU126" s="25" t="s">
        <v>79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205</v>
      </c>
      <c r="BM126" s="25" t="s">
        <v>1987</v>
      </c>
    </row>
    <row r="127" s="1" customFormat="1">
      <c r="B127" s="47"/>
      <c r="C127" s="75"/>
      <c r="D127" s="249" t="s">
        <v>207</v>
      </c>
      <c r="E127" s="75"/>
      <c r="F127" s="250" t="s">
        <v>1988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79</v>
      </c>
    </row>
    <row r="128" s="11" customFormat="1" ht="29.88" customHeight="1">
      <c r="B128" s="221"/>
      <c r="C128" s="222"/>
      <c r="D128" s="223" t="s">
        <v>69</v>
      </c>
      <c r="E128" s="235" t="s">
        <v>425</v>
      </c>
      <c r="F128" s="235" t="s">
        <v>426</v>
      </c>
      <c r="G128" s="222"/>
      <c r="H128" s="222"/>
      <c r="I128" s="225"/>
      <c r="J128" s="236">
        <f>BK128</f>
        <v>0</v>
      </c>
      <c r="K128" s="222"/>
      <c r="L128" s="227"/>
      <c r="M128" s="228"/>
      <c r="N128" s="229"/>
      <c r="O128" s="229"/>
      <c r="P128" s="230">
        <f>SUM(P129:P130)</f>
        <v>0</v>
      </c>
      <c r="Q128" s="229"/>
      <c r="R128" s="230">
        <f>SUM(R129:R130)</f>
        <v>0</v>
      </c>
      <c r="S128" s="229"/>
      <c r="T128" s="231">
        <f>SUM(T129:T130)</f>
        <v>0</v>
      </c>
      <c r="AR128" s="232" t="s">
        <v>77</v>
      </c>
      <c r="AT128" s="233" t="s">
        <v>69</v>
      </c>
      <c r="AU128" s="233" t="s">
        <v>77</v>
      </c>
      <c r="AY128" s="232" t="s">
        <v>197</v>
      </c>
      <c r="BK128" s="234">
        <f>SUM(BK129:BK130)</f>
        <v>0</v>
      </c>
    </row>
    <row r="129" s="1" customFormat="1" ht="23" customHeight="1">
      <c r="B129" s="47"/>
      <c r="C129" s="237" t="s">
        <v>347</v>
      </c>
      <c r="D129" s="237" t="s">
        <v>200</v>
      </c>
      <c r="E129" s="238" t="s">
        <v>1989</v>
      </c>
      <c r="F129" s="239" t="s">
        <v>1990</v>
      </c>
      <c r="G129" s="240" t="s">
        <v>406</v>
      </c>
      <c r="H129" s="241">
        <v>7.2279999999999998</v>
      </c>
      <c r="I129" s="242"/>
      <c r="J129" s="243">
        <f>ROUND(I129*H129,2)</f>
        <v>0</v>
      </c>
      <c r="K129" s="239" t="s">
        <v>204</v>
      </c>
      <c r="L129" s="73"/>
      <c r="M129" s="244" t="s">
        <v>21</v>
      </c>
      <c r="N129" s="245" t="s">
        <v>41</v>
      </c>
      <c r="O129" s="48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AR129" s="25" t="s">
        <v>205</v>
      </c>
      <c r="AT129" s="25" t="s">
        <v>200</v>
      </c>
      <c r="AU129" s="25" t="s">
        <v>79</v>
      </c>
      <c r="AY129" s="25" t="s">
        <v>197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25" t="s">
        <v>77</v>
      </c>
      <c r="BK129" s="248">
        <f>ROUND(I129*H129,2)</f>
        <v>0</v>
      </c>
      <c r="BL129" s="25" t="s">
        <v>205</v>
      </c>
      <c r="BM129" s="25" t="s">
        <v>1991</v>
      </c>
    </row>
    <row r="130" s="1" customFormat="1">
      <c r="B130" s="47"/>
      <c r="C130" s="75"/>
      <c r="D130" s="249" t="s">
        <v>207</v>
      </c>
      <c r="E130" s="75"/>
      <c r="F130" s="250" t="s">
        <v>1992</v>
      </c>
      <c r="G130" s="75"/>
      <c r="H130" s="75"/>
      <c r="I130" s="205"/>
      <c r="J130" s="75"/>
      <c r="K130" s="75"/>
      <c r="L130" s="73"/>
      <c r="M130" s="299"/>
      <c r="N130" s="300"/>
      <c r="O130" s="300"/>
      <c r="P130" s="300"/>
      <c r="Q130" s="300"/>
      <c r="R130" s="300"/>
      <c r="S130" s="300"/>
      <c r="T130" s="301"/>
      <c r="AT130" s="25" t="s">
        <v>207</v>
      </c>
      <c r="AU130" s="25" t="s">
        <v>79</v>
      </c>
    </row>
    <row r="131" s="1" customFormat="1" ht="6.96" customHeight="1">
      <c r="B131" s="68"/>
      <c r="C131" s="69"/>
      <c r="D131" s="69"/>
      <c r="E131" s="69"/>
      <c r="F131" s="69"/>
      <c r="G131" s="69"/>
      <c r="H131" s="69"/>
      <c r="I131" s="180"/>
      <c r="J131" s="69"/>
      <c r="K131" s="69"/>
      <c r="L131" s="73"/>
    </row>
  </sheetData>
  <sheetProtection sheet="1" autoFilter="0" formatColumns="0" formatRows="0" objects="1" scenarios="1" spinCount="100000" saltValue="iZMkesT39Kmevzz+n5jb+4YK97u+l4ouA3EuZXjfnFdJ4/+5qDWZds+QYQFrPkdz0aCPSXUSKRauzBie3Y/Nww==" hashValue="lHOvkc6YY06sJTj/nhzXh69F/yltCsn0KvkeCmFmWNhRzxzsKTLIdl7jZBv8aGm8ijbkXTYq1KVA3s/kqXcODg==" algorithmName="SHA-512" password="CC35"/>
  <autoFilter ref="C78:K130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 s="1" customFormat="1">
      <c r="B8" s="47"/>
      <c r="C8" s="48"/>
      <c r="D8" s="41" t="s">
        <v>146</v>
      </c>
      <c r="E8" s="48"/>
      <c r="F8" s="48"/>
      <c r="G8" s="48"/>
      <c r="H8" s="48"/>
      <c r="I8" s="158"/>
      <c r="J8" s="48"/>
      <c r="K8" s="52"/>
    </row>
    <row r="9" s="1" customFormat="1" ht="36.96" customHeight="1">
      <c r="B9" s="47"/>
      <c r="C9" s="48"/>
      <c r="D9" s="48"/>
      <c r="E9" s="159" t="s">
        <v>1993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58"/>
      <c r="J10" s="48"/>
      <c r="K10" s="52"/>
    </row>
    <row r="11" s="1" customFormat="1" ht="14.4" customHeight="1">
      <c r="B11" s="47"/>
      <c r="C11" s="48"/>
      <c r="D11" s="41" t="s">
        <v>20</v>
      </c>
      <c r="E11" s="48"/>
      <c r="F11" s="36" t="s">
        <v>21</v>
      </c>
      <c r="G11" s="48"/>
      <c r="H11" s="48"/>
      <c r="I11" s="160" t="s">
        <v>22</v>
      </c>
      <c r="J11" s="36" t="s">
        <v>21</v>
      </c>
      <c r="K11" s="52"/>
    </row>
    <row r="12" s="1" customFormat="1" ht="14.4" customHeight="1">
      <c r="B12" s="47"/>
      <c r="C12" s="48"/>
      <c r="D12" s="41" t="s">
        <v>23</v>
      </c>
      <c r="E12" s="48"/>
      <c r="F12" s="36" t="s">
        <v>24</v>
      </c>
      <c r="G12" s="48"/>
      <c r="H12" s="48"/>
      <c r="I12" s="160" t="s">
        <v>25</v>
      </c>
      <c r="J12" s="161" t="str">
        <f>'Rekapitulace stavby'!AN8</f>
        <v>14. 3. 2017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58"/>
      <c r="J13" s="48"/>
      <c r="K13" s="52"/>
    </row>
    <row r="14" s="1" customFormat="1" ht="14.4" customHeight="1">
      <c r="B14" s="47"/>
      <c r="C14" s="48"/>
      <c r="D14" s="41" t="s">
        <v>27</v>
      </c>
      <c r="E14" s="48"/>
      <c r="F14" s="48"/>
      <c r="G14" s="48"/>
      <c r="H14" s="48"/>
      <c r="I14" s="160" t="s">
        <v>28</v>
      </c>
      <c r="J14" s="36" t="str">
        <f>IF('Rekapitulace stavby'!AN10="","",'Rekapitulace stavby'!AN10)</f>
        <v/>
      </c>
      <c r="K14" s="52"/>
    </row>
    <row r="15" s="1" customFormat="1" ht="18" customHeight="1">
      <c r="B15" s="47"/>
      <c r="C15" s="48"/>
      <c r="D15" s="48"/>
      <c r="E15" s="36" t="str">
        <f>IF('Rekapitulace stavby'!E11="","",'Rekapitulace stavby'!E11)</f>
        <v xml:space="preserve"> </v>
      </c>
      <c r="F15" s="48"/>
      <c r="G15" s="48"/>
      <c r="H15" s="48"/>
      <c r="I15" s="160" t="s">
        <v>30</v>
      </c>
      <c r="J15" s="36" t="str">
        <f>IF('Rekapitulace stavby'!AN11="","",'Rekapitulace stavby'!AN11)</f>
        <v/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58"/>
      <c r="J16" s="48"/>
      <c r="K16" s="52"/>
    </row>
    <row r="17" s="1" customFormat="1" ht="14.4" customHeight="1">
      <c r="B17" s="47"/>
      <c r="C17" s="48"/>
      <c r="D17" s="41" t="s">
        <v>31</v>
      </c>
      <c r="E17" s="48"/>
      <c r="F17" s="48"/>
      <c r="G17" s="48"/>
      <c r="H17" s="48"/>
      <c r="I17" s="160" t="s">
        <v>28</v>
      </c>
      <c r="J17" s="36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60" t="s">
        <v>30</v>
      </c>
      <c r="J18" s="36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58"/>
      <c r="J19" s="48"/>
      <c r="K19" s="52"/>
    </row>
    <row r="20" s="1" customFormat="1" ht="14.4" customHeight="1">
      <c r="B20" s="47"/>
      <c r="C20" s="48"/>
      <c r="D20" s="41" t="s">
        <v>33</v>
      </c>
      <c r="E20" s="48"/>
      <c r="F20" s="48"/>
      <c r="G20" s="48"/>
      <c r="H20" s="48"/>
      <c r="I20" s="160" t="s">
        <v>28</v>
      </c>
      <c r="J20" s="36" t="str">
        <f>IF('Rekapitulace stavby'!AN16="","",'Rekapitulace stavby'!AN16)</f>
        <v/>
      </c>
      <c r="K20" s="52"/>
    </row>
    <row r="21" s="1" customFormat="1" ht="18" customHeight="1">
      <c r="B21" s="47"/>
      <c r="C21" s="48"/>
      <c r="D21" s="48"/>
      <c r="E21" s="36" t="str">
        <f>IF('Rekapitulace stavby'!E17="","",'Rekapitulace stavby'!E17)</f>
        <v xml:space="preserve"> </v>
      </c>
      <c r="F21" s="48"/>
      <c r="G21" s="48"/>
      <c r="H21" s="48"/>
      <c r="I21" s="160" t="s">
        <v>30</v>
      </c>
      <c r="J21" s="36" t="str">
        <f>IF('Rekapitulace stavby'!AN17="","",'Rekapitulace stavby'!AN17)</f>
        <v/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58"/>
      <c r="J22" s="48"/>
      <c r="K22" s="52"/>
    </row>
    <row r="23" s="1" customFormat="1" ht="14.4" customHeight="1">
      <c r="B23" s="47"/>
      <c r="C23" s="48"/>
      <c r="D23" s="41" t="s">
        <v>35</v>
      </c>
      <c r="E23" s="48"/>
      <c r="F23" s="48"/>
      <c r="G23" s="48"/>
      <c r="H23" s="48"/>
      <c r="I23" s="158"/>
      <c r="J23" s="48"/>
      <c r="K23" s="52"/>
    </row>
    <row r="24" s="7" customFormat="1" ht="14.5" customHeight="1">
      <c r="B24" s="162"/>
      <c r="C24" s="163"/>
      <c r="D24" s="163"/>
      <c r="E24" s="45" t="s">
        <v>21</v>
      </c>
      <c r="F24" s="45"/>
      <c r="G24" s="45"/>
      <c r="H24" s="45"/>
      <c r="I24" s="164"/>
      <c r="J24" s="163"/>
      <c r="K24" s="165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58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66"/>
      <c r="J26" s="107"/>
      <c r="K26" s="167"/>
    </row>
    <row r="27" s="1" customFormat="1" ht="25.44" customHeight="1">
      <c r="B27" s="47"/>
      <c r="C27" s="48"/>
      <c r="D27" s="168" t="s">
        <v>36</v>
      </c>
      <c r="E27" s="48"/>
      <c r="F27" s="48"/>
      <c r="G27" s="48"/>
      <c r="H27" s="48"/>
      <c r="I27" s="158"/>
      <c r="J27" s="169">
        <f>ROUND(J81,2)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14.4" customHeight="1">
      <c r="B29" s="47"/>
      <c r="C29" s="48"/>
      <c r="D29" s="48"/>
      <c r="E29" s="48"/>
      <c r="F29" s="53" t="s">
        <v>38</v>
      </c>
      <c r="G29" s="48"/>
      <c r="H29" s="48"/>
      <c r="I29" s="170" t="s">
        <v>37</v>
      </c>
      <c r="J29" s="53" t="s">
        <v>39</v>
      </c>
      <c r="K29" s="52"/>
    </row>
    <row r="30" s="1" customFormat="1" ht="14.4" customHeight="1">
      <c r="B30" s="47"/>
      <c r="C30" s="48"/>
      <c r="D30" s="56" t="s">
        <v>40</v>
      </c>
      <c r="E30" s="56" t="s">
        <v>41</v>
      </c>
      <c r="F30" s="171">
        <f>ROUND(SUM(BE81:BE94), 2)</f>
        <v>0</v>
      </c>
      <c r="G30" s="48"/>
      <c r="H30" s="48"/>
      <c r="I30" s="172">
        <v>0.20999999999999999</v>
      </c>
      <c r="J30" s="171">
        <f>ROUND(ROUND((SUM(BE81:BE94)), 2)*I30, 2)</f>
        <v>0</v>
      </c>
      <c r="K30" s="52"/>
    </row>
    <row r="31" s="1" customFormat="1" ht="14.4" customHeight="1">
      <c r="B31" s="47"/>
      <c r="C31" s="48"/>
      <c r="D31" s="48"/>
      <c r="E31" s="56" t="s">
        <v>42</v>
      </c>
      <c r="F31" s="171">
        <f>ROUND(SUM(BF81:BF94), 2)</f>
        <v>0</v>
      </c>
      <c r="G31" s="48"/>
      <c r="H31" s="48"/>
      <c r="I31" s="172">
        <v>0.14999999999999999</v>
      </c>
      <c r="J31" s="171">
        <f>ROUND(ROUND((SUM(BF81:BF94)),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43</v>
      </c>
      <c r="F32" s="171">
        <f>ROUND(SUM(BG81:BG94), 2)</f>
        <v>0</v>
      </c>
      <c r="G32" s="48"/>
      <c r="H32" s="48"/>
      <c r="I32" s="172">
        <v>0.20999999999999999</v>
      </c>
      <c r="J32" s="171">
        <v>0</v>
      </c>
      <c r="K32" s="52"/>
    </row>
    <row r="33" hidden="1" s="1" customFormat="1" ht="14.4" customHeight="1">
      <c r="B33" s="47"/>
      <c r="C33" s="48"/>
      <c r="D33" s="48"/>
      <c r="E33" s="56" t="s">
        <v>44</v>
      </c>
      <c r="F33" s="171">
        <f>ROUND(SUM(BH81:BH94), 2)</f>
        <v>0</v>
      </c>
      <c r="G33" s="48"/>
      <c r="H33" s="48"/>
      <c r="I33" s="172">
        <v>0.14999999999999999</v>
      </c>
      <c r="J33" s="171">
        <v>0</v>
      </c>
      <c r="K33" s="52"/>
    </row>
    <row r="34" hidden="1" s="1" customFormat="1" ht="14.4" customHeight="1">
      <c r="B34" s="47"/>
      <c r="C34" s="48"/>
      <c r="D34" s="48"/>
      <c r="E34" s="56" t="s">
        <v>45</v>
      </c>
      <c r="F34" s="171">
        <f>ROUND(SUM(BI81:BI94), 2)</f>
        <v>0</v>
      </c>
      <c r="G34" s="48"/>
      <c r="H34" s="48"/>
      <c r="I34" s="172">
        <v>0</v>
      </c>
      <c r="J34" s="171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58"/>
      <c r="J35" s="48"/>
      <c r="K35" s="52"/>
    </row>
    <row r="36" s="1" customFormat="1" ht="25.44" customHeight="1">
      <c r="B36" s="47"/>
      <c r="C36" s="173"/>
      <c r="D36" s="174" t="s">
        <v>46</v>
      </c>
      <c r="E36" s="99"/>
      <c r="F36" s="99"/>
      <c r="G36" s="175" t="s">
        <v>47</v>
      </c>
      <c r="H36" s="176" t="s">
        <v>48</v>
      </c>
      <c r="I36" s="177"/>
      <c r="J36" s="178">
        <f>SUM(J27:J34)</f>
        <v>0</v>
      </c>
      <c r="K36" s="179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80"/>
      <c r="J37" s="69"/>
      <c r="K37" s="70"/>
    </row>
    <row r="41" s="1" customFormat="1" ht="6.96" customHeight="1">
      <c r="B41" s="181"/>
      <c r="C41" s="182"/>
      <c r="D41" s="182"/>
      <c r="E41" s="182"/>
      <c r="F41" s="182"/>
      <c r="G41" s="182"/>
      <c r="H41" s="182"/>
      <c r="I41" s="183"/>
      <c r="J41" s="182"/>
      <c r="K41" s="184"/>
    </row>
    <row r="42" s="1" customFormat="1" ht="36.96" customHeight="1">
      <c r="B42" s="47"/>
      <c r="C42" s="31" t="s">
        <v>158</v>
      </c>
      <c r="D42" s="48"/>
      <c r="E42" s="48"/>
      <c r="F42" s="48"/>
      <c r="G42" s="48"/>
      <c r="H42" s="48"/>
      <c r="I42" s="158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58"/>
      <c r="J43" s="48"/>
      <c r="K43" s="52"/>
    </row>
    <row r="44" s="1" customFormat="1" ht="14.4" customHeight="1">
      <c r="B44" s="47"/>
      <c r="C44" s="41" t="s">
        <v>18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14.5" customHeight="1">
      <c r="B45" s="47"/>
      <c r="C45" s="48"/>
      <c r="D45" s="48"/>
      <c r="E45" s="157" t="str">
        <f>E7</f>
        <v>Stavební úpravy a rekonstrukce výtahu</v>
      </c>
      <c r="F45" s="41"/>
      <c r="G45" s="41"/>
      <c r="H45" s="41"/>
      <c r="I45" s="158"/>
      <c r="J45" s="48"/>
      <c r="K45" s="52"/>
    </row>
    <row r="46" s="1" customFormat="1" ht="14.4" customHeight="1">
      <c r="B46" s="47"/>
      <c r="C46" s="41" t="s">
        <v>146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5" customHeight="1">
      <c r="B47" s="47"/>
      <c r="C47" s="48"/>
      <c r="D47" s="48"/>
      <c r="E47" s="159" t="str">
        <f>E9</f>
        <v>vrn - Vedlejší a ostatní náklady</v>
      </c>
      <c r="F47" s="48"/>
      <c r="G47" s="48"/>
      <c r="H47" s="48"/>
      <c r="I47" s="158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58"/>
      <c r="J48" s="48"/>
      <c r="K48" s="52"/>
    </row>
    <row r="49" s="1" customFormat="1" ht="18" customHeight="1">
      <c r="B49" s="47"/>
      <c r="C49" s="41" t="s">
        <v>23</v>
      </c>
      <c r="D49" s="48"/>
      <c r="E49" s="48"/>
      <c r="F49" s="36" t="str">
        <f>F12</f>
        <v>Hradec Králové, Vocelova 1338 - SOŠ a SOU</v>
      </c>
      <c r="G49" s="48"/>
      <c r="H49" s="48"/>
      <c r="I49" s="160" t="s">
        <v>25</v>
      </c>
      <c r="J49" s="161" t="str">
        <f>IF(J12="","",J12)</f>
        <v>14. 3. 2017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58"/>
      <c r="J50" s="48"/>
      <c r="K50" s="52"/>
    </row>
    <row r="51" s="1" customFormat="1">
      <c r="B51" s="47"/>
      <c r="C51" s="41" t="s">
        <v>27</v>
      </c>
      <c r="D51" s="48"/>
      <c r="E51" s="48"/>
      <c r="F51" s="36" t="str">
        <f>E15</f>
        <v xml:space="preserve"> </v>
      </c>
      <c r="G51" s="48"/>
      <c r="H51" s="48"/>
      <c r="I51" s="160" t="s">
        <v>33</v>
      </c>
      <c r="J51" s="45" t="str">
        <f>E21</f>
        <v xml:space="preserve"> </v>
      </c>
      <c r="K51" s="52"/>
    </row>
    <row r="52" s="1" customFormat="1" ht="14.4" customHeight="1">
      <c r="B52" s="47"/>
      <c r="C52" s="41" t="s">
        <v>31</v>
      </c>
      <c r="D52" s="48"/>
      <c r="E52" s="48"/>
      <c r="F52" s="36" t="str">
        <f>IF(E18="","",E18)</f>
        <v/>
      </c>
      <c r="G52" s="48"/>
      <c r="H52" s="48"/>
      <c r="I52" s="158"/>
      <c r="J52" s="185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58"/>
      <c r="J53" s="48"/>
      <c r="K53" s="52"/>
    </row>
    <row r="54" s="1" customFormat="1" ht="29.28" customHeight="1">
      <c r="B54" s="47"/>
      <c r="C54" s="186" t="s">
        <v>159</v>
      </c>
      <c r="D54" s="173"/>
      <c r="E54" s="173"/>
      <c r="F54" s="173"/>
      <c r="G54" s="173"/>
      <c r="H54" s="173"/>
      <c r="I54" s="187"/>
      <c r="J54" s="188" t="s">
        <v>160</v>
      </c>
      <c r="K54" s="189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58"/>
      <c r="J55" s="48"/>
      <c r="K55" s="52"/>
    </row>
    <row r="56" s="1" customFormat="1" ht="29.28" customHeight="1">
      <c r="B56" s="47"/>
      <c r="C56" s="190" t="s">
        <v>161</v>
      </c>
      <c r="D56" s="48"/>
      <c r="E56" s="48"/>
      <c r="F56" s="48"/>
      <c r="G56" s="48"/>
      <c r="H56" s="48"/>
      <c r="I56" s="158"/>
      <c r="J56" s="169">
        <f>J81</f>
        <v>0</v>
      </c>
      <c r="K56" s="52"/>
      <c r="AU56" s="25" t="s">
        <v>162</v>
      </c>
    </row>
    <row r="57" s="8" customFormat="1" ht="24.96" customHeight="1">
      <c r="B57" s="191"/>
      <c r="C57" s="192"/>
      <c r="D57" s="193" t="s">
        <v>1994</v>
      </c>
      <c r="E57" s="194"/>
      <c r="F57" s="194"/>
      <c r="G57" s="194"/>
      <c r="H57" s="194"/>
      <c r="I57" s="195"/>
      <c r="J57" s="196">
        <f>J82</f>
        <v>0</v>
      </c>
      <c r="K57" s="197"/>
    </row>
    <row r="58" s="9" customFormat="1" ht="19.92" customHeight="1">
      <c r="B58" s="198"/>
      <c r="C58" s="199"/>
      <c r="D58" s="200" t="s">
        <v>1995</v>
      </c>
      <c r="E58" s="201"/>
      <c r="F58" s="201"/>
      <c r="G58" s="201"/>
      <c r="H58" s="201"/>
      <c r="I58" s="202"/>
      <c r="J58" s="203">
        <f>J83</f>
        <v>0</v>
      </c>
      <c r="K58" s="204"/>
    </row>
    <row r="59" s="9" customFormat="1" ht="19.92" customHeight="1">
      <c r="B59" s="198"/>
      <c r="C59" s="199"/>
      <c r="D59" s="200" t="s">
        <v>1996</v>
      </c>
      <c r="E59" s="201"/>
      <c r="F59" s="201"/>
      <c r="G59" s="201"/>
      <c r="H59" s="201"/>
      <c r="I59" s="202"/>
      <c r="J59" s="203">
        <f>J86</f>
        <v>0</v>
      </c>
      <c r="K59" s="204"/>
    </row>
    <row r="60" s="9" customFormat="1" ht="19.92" customHeight="1">
      <c r="B60" s="198"/>
      <c r="C60" s="199"/>
      <c r="D60" s="200" t="s">
        <v>1997</v>
      </c>
      <c r="E60" s="201"/>
      <c r="F60" s="201"/>
      <c r="G60" s="201"/>
      <c r="H60" s="201"/>
      <c r="I60" s="202"/>
      <c r="J60" s="203">
        <f>J89</f>
        <v>0</v>
      </c>
      <c r="K60" s="204"/>
    </row>
    <row r="61" s="9" customFormat="1" ht="19.92" customHeight="1">
      <c r="B61" s="198"/>
      <c r="C61" s="199"/>
      <c r="D61" s="200" t="s">
        <v>1998</v>
      </c>
      <c r="E61" s="201"/>
      <c r="F61" s="201"/>
      <c r="G61" s="201"/>
      <c r="H61" s="201"/>
      <c r="I61" s="202"/>
      <c r="J61" s="203">
        <f>J92</f>
        <v>0</v>
      </c>
      <c r="K61" s="204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8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80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3"/>
      <c r="J67" s="72"/>
      <c r="K67" s="72"/>
      <c r="L67" s="73"/>
    </row>
    <row r="68" s="1" customFormat="1" ht="36.96" customHeight="1">
      <c r="B68" s="47"/>
      <c r="C68" s="74" t="s">
        <v>181</v>
      </c>
      <c r="D68" s="75"/>
      <c r="E68" s="75"/>
      <c r="F68" s="75"/>
      <c r="G68" s="75"/>
      <c r="H68" s="75"/>
      <c r="I68" s="205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5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5"/>
      <c r="J70" s="75"/>
      <c r="K70" s="75"/>
      <c r="L70" s="73"/>
    </row>
    <row r="71" s="1" customFormat="1" ht="14.5" customHeight="1">
      <c r="B71" s="47"/>
      <c r="C71" s="75"/>
      <c r="D71" s="75"/>
      <c r="E71" s="206" t="str">
        <f>E7</f>
        <v>Stavební úpravy a rekonstrukce výtahu</v>
      </c>
      <c r="F71" s="77"/>
      <c r="G71" s="77"/>
      <c r="H71" s="77"/>
      <c r="I71" s="205"/>
      <c r="J71" s="75"/>
      <c r="K71" s="75"/>
      <c r="L71" s="73"/>
    </row>
    <row r="72" s="1" customFormat="1" ht="14.4" customHeight="1">
      <c r="B72" s="47"/>
      <c r="C72" s="77" t="s">
        <v>146</v>
      </c>
      <c r="D72" s="75"/>
      <c r="E72" s="75"/>
      <c r="F72" s="75"/>
      <c r="G72" s="75"/>
      <c r="H72" s="75"/>
      <c r="I72" s="205"/>
      <c r="J72" s="75"/>
      <c r="K72" s="75"/>
      <c r="L72" s="73"/>
    </row>
    <row r="73" s="1" customFormat="1" ht="15" customHeight="1">
      <c r="B73" s="47"/>
      <c r="C73" s="75"/>
      <c r="D73" s="75"/>
      <c r="E73" s="83" t="str">
        <f>E9</f>
        <v>vrn - Vedlejší a ostatní náklady</v>
      </c>
      <c r="F73" s="75"/>
      <c r="G73" s="75"/>
      <c r="H73" s="75"/>
      <c r="I73" s="205"/>
      <c r="J73" s="75"/>
      <c r="K73" s="75"/>
      <c r="L73" s="73"/>
    </row>
    <row r="74" s="1" customFormat="1" ht="6.96" customHeight="1">
      <c r="B74" s="47"/>
      <c r="C74" s="75"/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 ht="18" customHeight="1">
      <c r="B75" s="47"/>
      <c r="C75" s="77" t="s">
        <v>23</v>
      </c>
      <c r="D75" s="75"/>
      <c r="E75" s="75"/>
      <c r="F75" s="209" t="str">
        <f>F12</f>
        <v>Hradec Králové, Vocelova 1338 - SOŠ a SOU</v>
      </c>
      <c r="G75" s="75"/>
      <c r="H75" s="75"/>
      <c r="I75" s="210" t="s">
        <v>25</v>
      </c>
      <c r="J75" s="86" t="str">
        <f>IF(J12="","",J12)</f>
        <v>14. 3. 2017</v>
      </c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5"/>
      <c r="J76" s="75"/>
      <c r="K76" s="75"/>
      <c r="L76" s="73"/>
    </row>
    <row r="77" s="1" customFormat="1">
      <c r="B77" s="47"/>
      <c r="C77" s="77" t="s">
        <v>27</v>
      </c>
      <c r="D77" s="75"/>
      <c r="E77" s="75"/>
      <c r="F77" s="209" t="str">
        <f>E15</f>
        <v xml:space="preserve"> </v>
      </c>
      <c r="G77" s="75"/>
      <c r="H77" s="75"/>
      <c r="I77" s="210" t="s">
        <v>33</v>
      </c>
      <c r="J77" s="209" t="str">
        <f>E21</f>
        <v xml:space="preserve"> </v>
      </c>
      <c r="K77" s="75"/>
      <c r="L77" s="73"/>
    </row>
    <row r="78" s="1" customFormat="1" ht="14.4" customHeight="1">
      <c r="B78" s="47"/>
      <c r="C78" s="77" t="s">
        <v>31</v>
      </c>
      <c r="D78" s="75"/>
      <c r="E78" s="75"/>
      <c r="F78" s="209" t="str">
        <f>IF(E18="","",E18)</f>
        <v/>
      </c>
      <c r="G78" s="75"/>
      <c r="H78" s="75"/>
      <c r="I78" s="205"/>
      <c r="J78" s="75"/>
      <c r="K78" s="75"/>
      <c r="L78" s="73"/>
    </row>
    <row r="79" s="1" customFormat="1" ht="10.32" customHeight="1">
      <c r="B79" s="47"/>
      <c r="C79" s="75"/>
      <c r="D79" s="75"/>
      <c r="E79" s="75"/>
      <c r="F79" s="75"/>
      <c r="G79" s="75"/>
      <c r="H79" s="75"/>
      <c r="I79" s="205"/>
      <c r="J79" s="75"/>
      <c r="K79" s="75"/>
      <c r="L79" s="73"/>
    </row>
    <row r="80" s="10" customFormat="1" ht="29.28" customHeight="1">
      <c r="B80" s="211"/>
      <c r="C80" s="212" t="s">
        <v>182</v>
      </c>
      <c r="D80" s="213" t="s">
        <v>55</v>
      </c>
      <c r="E80" s="213" t="s">
        <v>51</v>
      </c>
      <c r="F80" s="213" t="s">
        <v>183</v>
      </c>
      <c r="G80" s="213" t="s">
        <v>184</v>
      </c>
      <c r="H80" s="213" t="s">
        <v>185</v>
      </c>
      <c r="I80" s="214" t="s">
        <v>186</v>
      </c>
      <c r="J80" s="213" t="s">
        <v>160</v>
      </c>
      <c r="K80" s="215" t="s">
        <v>187</v>
      </c>
      <c r="L80" s="216"/>
      <c r="M80" s="103" t="s">
        <v>188</v>
      </c>
      <c r="N80" s="104" t="s">
        <v>40</v>
      </c>
      <c r="O80" s="104" t="s">
        <v>189</v>
      </c>
      <c r="P80" s="104" t="s">
        <v>190</v>
      </c>
      <c r="Q80" s="104" t="s">
        <v>191</v>
      </c>
      <c r="R80" s="104" t="s">
        <v>192</v>
      </c>
      <c r="S80" s="104" t="s">
        <v>193</v>
      </c>
      <c r="T80" s="105" t="s">
        <v>194</v>
      </c>
    </row>
    <row r="81" s="1" customFormat="1" ht="29.28" customHeight="1">
      <c r="B81" s="47"/>
      <c r="C81" s="109" t="s">
        <v>161</v>
      </c>
      <c r="D81" s="75"/>
      <c r="E81" s="75"/>
      <c r="F81" s="75"/>
      <c r="G81" s="75"/>
      <c r="H81" s="75"/>
      <c r="I81" s="205"/>
      <c r="J81" s="217">
        <f>BK81</f>
        <v>0</v>
      </c>
      <c r="K81" s="75"/>
      <c r="L81" s="73"/>
      <c r="M81" s="106"/>
      <c r="N81" s="107"/>
      <c r="O81" s="107"/>
      <c r="P81" s="218">
        <f>P82</f>
        <v>0</v>
      </c>
      <c r="Q81" s="107"/>
      <c r="R81" s="218">
        <f>R82</f>
        <v>0</v>
      </c>
      <c r="S81" s="107"/>
      <c r="T81" s="219">
        <f>T82</f>
        <v>0</v>
      </c>
      <c r="AT81" s="25" t="s">
        <v>69</v>
      </c>
      <c r="AU81" s="25" t="s">
        <v>162</v>
      </c>
      <c r="BK81" s="220">
        <f>BK82</f>
        <v>0</v>
      </c>
    </row>
    <row r="82" s="11" customFormat="1" ht="37.44" customHeight="1">
      <c r="B82" s="221"/>
      <c r="C82" s="222"/>
      <c r="D82" s="223" t="s">
        <v>69</v>
      </c>
      <c r="E82" s="224" t="s">
        <v>1999</v>
      </c>
      <c r="F82" s="224" t="s">
        <v>2000</v>
      </c>
      <c r="G82" s="222"/>
      <c r="H82" s="222"/>
      <c r="I82" s="225"/>
      <c r="J82" s="226">
        <f>BK82</f>
        <v>0</v>
      </c>
      <c r="K82" s="222"/>
      <c r="L82" s="227"/>
      <c r="M82" s="228"/>
      <c r="N82" s="229"/>
      <c r="O82" s="229"/>
      <c r="P82" s="230">
        <f>P83+P86+P89+P92</f>
        <v>0</v>
      </c>
      <c r="Q82" s="229"/>
      <c r="R82" s="230">
        <f>R83+R86+R89+R92</f>
        <v>0</v>
      </c>
      <c r="S82" s="229"/>
      <c r="T82" s="231">
        <f>T83+T86+T89+T92</f>
        <v>0</v>
      </c>
      <c r="AR82" s="232" t="s">
        <v>229</v>
      </c>
      <c r="AT82" s="233" t="s">
        <v>69</v>
      </c>
      <c r="AU82" s="233" t="s">
        <v>70</v>
      </c>
      <c r="AY82" s="232" t="s">
        <v>197</v>
      </c>
      <c r="BK82" s="234">
        <f>BK83+BK86+BK89+BK92</f>
        <v>0</v>
      </c>
    </row>
    <row r="83" s="11" customFormat="1" ht="19.92" customHeight="1">
      <c r="B83" s="221"/>
      <c r="C83" s="222"/>
      <c r="D83" s="223" t="s">
        <v>69</v>
      </c>
      <c r="E83" s="235" t="s">
        <v>2001</v>
      </c>
      <c r="F83" s="235" t="s">
        <v>2002</v>
      </c>
      <c r="G83" s="222"/>
      <c r="H83" s="222"/>
      <c r="I83" s="225"/>
      <c r="J83" s="236">
        <f>BK83</f>
        <v>0</v>
      </c>
      <c r="K83" s="222"/>
      <c r="L83" s="227"/>
      <c r="M83" s="228"/>
      <c r="N83" s="229"/>
      <c r="O83" s="229"/>
      <c r="P83" s="230">
        <f>SUM(P84:P85)</f>
        <v>0</v>
      </c>
      <c r="Q83" s="229"/>
      <c r="R83" s="230">
        <f>SUM(R84:R85)</f>
        <v>0</v>
      </c>
      <c r="S83" s="229"/>
      <c r="T83" s="231">
        <f>SUM(T84:T85)</f>
        <v>0</v>
      </c>
      <c r="AR83" s="232" t="s">
        <v>229</v>
      </c>
      <c r="AT83" s="233" t="s">
        <v>69</v>
      </c>
      <c r="AU83" s="233" t="s">
        <v>77</v>
      </c>
      <c r="AY83" s="232" t="s">
        <v>197</v>
      </c>
      <c r="BK83" s="234">
        <f>SUM(BK84:BK85)</f>
        <v>0</v>
      </c>
    </row>
    <row r="84" s="1" customFormat="1" ht="14.5" customHeight="1">
      <c r="B84" s="47"/>
      <c r="C84" s="237" t="s">
        <v>77</v>
      </c>
      <c r="D84" s="237" t="s">
        <v>200</v>
      </c>
      <c r="E84" s="238" t="s">
        <v>2003</v>
      </c>
      <c r="F84" s="239" t="s">
        <v>2004</v>
      </c>
      <c r="G84" s="240" t="s">
        <v>2005</v>
      </c>
      <c r="H84" s="241">
        <v>1</v>
      </c>
      <c r="I84" s="242"/>
      <c r="J84" s="243">
        <f>ROUND(I84*H84,2)</f>
        <v>0</v>
      </c>
      <c r="K84" s="239" t="s">
        <v>204</v>
      </c>
      <c r="L84" s="73"/>
      <c r="M84" s="244" t="s">
        <v>21</v>
      </c>
      <c r="N84" s="245" t="s">
        <v>41</v>
      </c>
      <c r="O84" s="48"/>
      <c r="P84" s="246">
        <f>O84*H84</f>
        <v>0</v>
      </c>
      <c r="Q84" s="246">
        <v>0</v>
      </c>
      <c r="R84" s="246">
        <f>Q84*H84</f>
        <v>0</v>
      </c>
      <c r="S84" s="246">
        <v>0</v>
      </c>
      <c r="T84" s="247">
        <f>S84*H84</f>
        <v>0</v>
      </c>
      <c r="AR84" s="25" t="s">
        <v>2006</v>
      </c>
      <c r="AT84" s="25" t="s">
        <v>200</v>
      </c>
      <c r="AU84" s="25" t="s">
        <v>79</v>
      </c>
      <c r="AY84" s="25" t="s">
        <v>197</v>
      </c>
      <c r="BE84" s="248">
        <f>IF(N84="základní",J84,0)</f>
        <v>0</v>
      </c>
      <c r="BF84" s="248">
        <f>IF(N84="snížená",J84,0)</f>
        <v>0</v>
      </c>
      <c r="BG84" s="248">
        <f>IF(N84="zákl. přenesená",J84,0)</f>
        <v>0</v>
      </c>
      <c r="BH84" s="248">
        <f>IF(N84="sníž. přenesená",J84,0)</f>
        <v>0</v>
      </c>
      <c r="BI84" s="248">
        <f>IF(N84="nulová",J84,0)</f>
        <v>0</v>
      </c>
      <c r="BJ84" s="25" t="s">
        <v>77</v>
      </c>
      <c r="BK84" s="248">
        <f>ROUND(I84*H84,2)</f>
        <v>0</v>
      </c>
      <c r="BL84" s="25" t="s">
        <v>2006</v>
      </c>
      <c r="BM84" s="25" t="s">
        <v>2007</v>
      </c>
    </row>
    <row r="85" s="1" customFormat="1">
      <c r="B85" s="47"/>
      <c r="C85" s="75"/>
      <c r="D85" s="249" t="s">
        <v>207</v>
      </c>
      <c r="E85" s="75"/>
      <c r="F85" s="250" t="s">
        <v>2008</v>
      </c>
      <c r="G85" s="75"/>
      <c r="H85" s="75"/>
      <c r="I85" s="205"/>
      <c r="J85" s="75"/>
      <c r="K85" s="75"/>
      <c r="L85" s="73"/>
      <c r="M85" s="251"/>
      <c r="N85" s="48"/>
      <c r="O85" s="48"/>
      <c r="P85" s="48"/>
      <c r="Q85" s="48"/>
      <c r="R85" s="48"/>
      <c r="S85" s="48"/>
      <c r="T85" s="96"/>
      <c r="AT85" s="25" t="s">
        <v>207</v>
      </c>
      <c r="AU85" s="25" t="s">
        <v>79</v>
      </c>
    </row>
    <row r="86" s="11" customFormat="1" ht="29.88" customHeight="1">
      <c r="B86" s="221"/>
      <c r="C86" s="222"/>
      <c r="D86" s="223" t="s">
        <v>69</v>
      </c>
      <c r="E86" s="235" t="s">
        <v>2009</v>
      </c>
      <c r="F86" s="235" t="s">
        <v>2010</v>
      </c>
      <c r="G86" s="222"/>
      <c r="H86" s="222"/>
      <c r="I86" s="225"/>
      <c r="J86" s="236">
        <f>BK86</f>
        <v>0</v>
      </c>
      <c r="K86" s="222"/>
      <c r="L86" s="227"/>
      <c r="M86" s="228"/>
      <c r="N86" s="229"/>
      <c r="O86" s="229"/>
      <c r="P86" s="230">
        <f>SUM(P87:P88)</f>
        <v>0</v>
      </c>
      <c r="Q86" s="229"/>
      <c r="R86" s="230">
        <f>SUM(R87:R88)</f>
        <v>0</v>
      </c>
      <c r="S86" s="229"/>
      <c r="T86" s="231">
        <f>SUM(T87:T88)</f>
        <v>0</v>
      </c>
      <c r="AR86" s="232" t="s">
        <v>229</v>
      </c>
      <c r="AT86" s="233" t="s">
        <v>69</v>
      </c>
      <c r="AU86" s="233" t="s">
        <v>77</v>
      </c>
      <c r="AY86" s="232" t="s">
        <v>197</v>
      </c>
      <c r="BK86" s="234">
        <f>SUM(BK87:BK88)</f>
        <v>0</v>
      </c>
    </row>
    <row r="87" s="1" customFormat="1" ht="14.5" customHeight="1">
      <c r="B87" s="47"/>
      <c r="C87" s="237" t="s">
        <v>79</v>
      </c>
      <c r="D87" s="237" t="s">
        <v>200</v>
      </c>
      <c r="E87" s="238" t="s">
        <v>2011</v>
      </c>
      <c r="F87" s="239" t="s">
        <v>2010</v>
      </c>
      <c r="G87" s="240" t="s">
        <v>2005</v>
      </c>
      <c r="H87" s="241">
        <v>1</v>
      </c>
      <c r="I87" s="242"/>
      <c r="J87" s="243">
        <f>ROUND(I87*H87,2)</f>
        <v>0</v>
      </c>
      <c r="K87" s="239" t="s">
        <v>204</v>
      </c>
      <c r="L87" s="73"/>
      <c r="M87" s="244" t="s">
        <v>21</v>
      </c>
      <c r="N87" s="245" t="s">
        <v>41</v>
      </c>
      <c r="O87" s="48"/>
      <c r="P87" s="246">
        <f>O87*H87</f>
        <v>0</v>
      </c>
      <c r="Q87" s="246">
        <v>0</v>
      </c>
      <c r="R87" s="246">
        <f>Q87*H87</f>
        <v>0</v>
      </c>
      <c r="S87" s="246">
        <v>0</v>
      </c>
      <c r="T87" s="247">
        <f>S87*H87</f>
        <v>0</v>
      </c>
      <c r="AR87" s="25" t="s">
        <v>2006</v>
      </c>
      <c r="AT87" s="25" t="s">
        <v>200</v>
      </c>
      <c r="AU87" s="25" t="s">
        <v>79</v>
      </c>
      <c r="AY87" s="25" t="s">
        <v>197</v>
      </c>
      <c r="BE87" s="248">
        <f>IF(N87="základní",J87,0)</f>
        <v>0</v>
      </c>
      <c r="BF87" s="248">
        <f>IF(N87="snížená",J87,0)</f>
        <v>0</v>
      </c>
      <c r="BG87" s="248">
        <f>IF(N87="zákl. přenesená",J87,0)</f>
        <v>0</v>
      </c>
      <c r="BH87" s="248">
        <f>IF(N87="sníž. přenesená",J87,0)</f>
        <v>0</v>
      </c>
      <c r="BI87" s="248">
        <f>IF(N87="nulová",J87,0)</f>
        <v>0</v>
      </c>
      <c r="BJ87" s="25" t="s">
        <v>77</v>
      </c>
      <c r="BK87" s="248">
        <f>ROUND(I87*H87,2)</f>
        <v>0</v>
      </c>
      <c r="BL87" s="25" t="s">
        <v>2006</v>
      </c>
      <c r="BM87" s="25" t="s">
        <v>2012</v>
      </c>
    </row>
    <row r="88" s="1" customFormat="1">
      <c r="B88" s="47"/>
      <c r="C88" s="75"/>
      <c r="D88" s="249" t="s">
        <v>207</v>
      </c>
      <c r="E88" s="75"/>
      <c r="F88" s="250" t="s">
        <v>2013</v>
      </c>
      <c r="G88" s="75"/>
      <c r="H88" s="75"/>
      <c r="I88" s="205"/>
      <c r="J88" s="75"/>
      <c r="K88" s="75"/>
      <c r="L88" s="73"/>
      <c r="M88" s="251"/>
      <c r="N88" s="48"/>
      <c r="O88" s="48"/>
      <c r="P88" s="48"/>
      <c r="Q88" s="48"/>
      <c r="R88" s="48"/>
      <c r="S88" s="48"/>
      <c r="T88" s="96"/>
      <c r="AT88" s="25" t="s">
        <v>207</v>
      </c>
      <c r="AU88" s="25" t="s">
        <v>79</v>
      </c>
    </row>
    <row r="89" s="11" customFormat="1" ht="29.88" customHeight="1">
      <c r="B89" s="221"/>
      <c r="C89" s="222"/>
      <c r="D89" s="223" t="s">
        <v>69</v>
      </c>
      <c r="E89" s="235" t="s">
        <v>2014</v>
      </c>
      <c r="F89" s="235" t="s">
        <v>2015</v>
      </c>
      <c r="G89" s="222"/>
      <c r="H89" s="222"/>
      <c r="I89" s="225"/>
      <c r="J89" s="236">
        <f>BK89</f>
        <v>0</v>
      </c>
      <c r="K89" s="222"/>
      <c r="L89" s="227"/>
      <c r="M89" s="228"/>
      <c r="N89" s="229"/>
      <c r="O89" s="229"/>
      <c r="P89" s="230">
        <f>SUM(P90:P91)</f>
        <v>0</v>
      </c>
      <c r="Q89" s="229"/>
      <c r="R89" s="230">
        <f>SUM(R90:R91)</f>
        <v>0</v>
      </c>
      <c r="S89" s="229"/>
      <c r="T89" s="231">
        <f>SUM(T90:T91)</f>
        <v>0</v>
      </c>
      <c r="AR89" s="232" t="s">
        <v>229</v>
      </c>
      <c r="AT89" s="233" t="s">
        <v>69</v>
      </c>
      <c r="AU89" s="233" t="s">
        <v>77</v>
      </c>
      <c r="AY89" s="232" t="s">
        <v>197</v>
      </c>
      <c r="BK89" s="234">
        <f>SUM(BK90:BK91)</f>
        <v>0</v>
      </c>
    </row>
    <row r="90" s="1" customFormat="1" ht="14.5" customHeight="1">
      <c r="B90" s="47"/>
      <c r="C90" s="237" t="s">
        <v>198</v>
      </c>
      <c r="D90" s="237" t="s">
        <v>200</v>
      </c>
      <c r="E90" s="238" t="s">
        <v>2016</v>
      </c>
      <c r="F90" s="239" t="s">
        <v>2017</v>
      </c>
      <c r="G90" s="240" t="s">
        <v>2005</v>
      </c>
      <c r="H90" s="241">
        <v>1</v>
      </c>
      <c r="I90" s="242"/>
      <c r="J90" s="243">
        <f>ROUND(I90*H90,2)</f>
        <v>0</v>
      </c>
      <c r="K90" s="239" t="s">
        <v>204</v>
      </c>
      <c r="L90" s="73"/>
      <c r="M90" s="244" t="s">
        <v>21</v>
      </c>
      <c r="N90" s="245" t="s">
        <v>41</v>
      </c>
      <c r="O90" s="48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AR90" s="25" t="s">
        <v>2006</v>
      </c>
      <c r="AT90" s="25" t="s">
        <v>200</v>
      </c>
      <c r="AU90" s="25" t="s">
        <v>79</v>
      </c>
      <c r="AY90" s="25" t="s">
        <v>197</v>
      </c>
      <c r="BE90" s="248">
        <f>IF(N90="základní",J90,0)</f>
        <v>0</v>
      </c>
      <c r="BF90" s="248">
        <f>IF(N90="snížená",J90,0)</f>
        <v>0</v>
      </c>
      <c r="BG90" s="248">
        <f>IF(N90="zákl. přenesená",J90,0)</f>
        <v>0</v>
      </c>
      <c r="BH90" s="248">
        <f>IF(N90="sníž. přenesená",J90,0)</f>
        <v>0</v>
      </c>
      <c r="BI90" s="248">
        <f>IF(N90="nulová",J90,0)</f>
        <v>0</v>
      </c>
      <c r="BJ90" s="25" t="s">
        <v>77</v>
      </c>
      <c r="BK90" s="248">
        <f>ROUND(I90*H90,2)</f>
        <v>0</v>
      </c>
      <c r="BL90" s="25" t="s">
        <v>2006</v>
      </c>
      <c r="BM90" s="25" t="s">
        <v>2018</v>
      </c>
    </row>
    <row r="91" s="1" customFormat="1">
      <c r="B91" s="47"/>
      <c r="C91" s="75"/>
      <c r="D91" s="249" t="s">
        <v>207</v>
      </c>
      <c r="E91" s="75"/>
      <c r="F91" s="250" t="s">
        <v>2019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207</v>
      </c>
      <c r="AU91" s="25" t="s">
        <v>79</v>
      </c>
    </row>
    <row r="92" s="11" customFormat="1" ht="29.88" customHeight="1">
      <c r="B92" s="221"/>
      <c r="C92" s="222"/>
      <c r="D92" s="223" t="s">
        <v>69</v>
      </c>
      <c r="E92" s="235" t="s">
        <v>2020</v>
      </c>
      <c r="F92" s="235" t="s">
        <v>2021</v>
      </c>
      <c r="G92" s="222"/>
      <c r="H92" s="222"/>
      <c r="I92" s="225"/>
      <c r="J92" s="236">
        <f>BK92</f>
        <v>0</v>
      </c>
      <c r="K92" s="222"/>
      <c r="L92" s="227"/>
      <c r="M92" s="228"/>
      <c r="N92" s="229"/>
      <c r="O92" s="229"/>
      <c r="P92" s="230">
        <f>SUM(P93:P94)</f>
        <v>0</v>
      </c>
      <c r="Q92" s="229"/>
      <c r="R92" s="230">
        <f>SUM(R93:R94)</f>
        <v>0</v>
      </c>
      <c r="S92" s="229"/>
      <c r="T92" s="231">
        <f>SUM(T93:T94)</f>
        <v>0</v>
      </c>
      <c r="AR92" s="232" t="s">
        <v>229</v>
      </c>
      <c r="AT92" s="233" t="s">
        <v>69</v>
      </c>
      <c r="AU92" s="233" t="s">
        <v>77</v>
      </c>
      <c r="AY92" s="232" t="s">
        <v>197</v>
      </c>
      <c r="BK92" s="234">
        <f>SUM(BK93:BK94)</f>
        <v>0</v>
      </c>
    </row>
    <row r="93" s="1" customFormat="1" ht="14.5" customHeight="1">
      <c r="B93" s="47"/>
      <c r="C93" s="237" t="s">
        <v>205</v>
      </c>
      <c r="D93" s="237" t="s">
        <v>200</v>
      </c>
      <c r="E93" s="238" t="s">
        <v>2022</v>
      </c>
      <c r="F93" s="239" t="s">
        <v>2021</v>
      </c>
      <c r="G93" s="240" t="s">
        <v>2005</v>
      </c>
      <c r="H93" s="241">
        <v>1</v>
      </c>
      <c r="I93" s="242"/>
      <c r="J93" s="243">
        <f>ROUND(I93*H93,2)</f>
        <v>0</v>
      </c>
      <c r="K93" s="239" t="s">
        <v>204</v>
      </c>
      <c r="L93" s="73"/>
      <c r="M93" s="244" t="s">
        <v>21</v>
      </c>
      <c r="N93" s="245" t="s">
        <v>41</v>
      </c>
      <c r="O93" s="48"/>
      <c r="P93" s="246">
        <f>O93*H93</f>
        <v>0</v>
      </c>
      <c r="Q93" s="246">
        <v>0</v>
      </c>
      <c r="R93" s="246">
        <f>Q93*H93</f>
        <v>0</v>
      </c>
      <c r="S93" s="246">
        <v>0</v>
      </c>
      <c r="T93" s="247">
        <f>S93*H93</f>
        <v>0</v>
      </c>
      <c r="AR93" s="25" t="s">
        <v>2006</v>
      </c>
      <c r="AT93" s="25" t="s">
        <v>200</v>
      </c>
      <c r="AU93" s="25" t="s">
        <v>79</v>
      </c>
      <c r="AY93" s="25" t="s">
        <v>197</v>
      </c>
      <c r="BE93" s="248">
        <f>IF(N93="základní",J93,0)</f>
        <v>0</v>
      </c>
      <c r="BF93" s="248">
        <f>IF(N93="snížená",J93,0)</f>
        <v>0</v>
      </c>
      <c r="BG93" s="248">
        <f>IF(N93="zákl. přenesená",J93,0)</f>
        <v>0</v>
      </c>
      <c r="BH93" s="248">
        <f>IF(N93="sníž. přenesená",J93,0)</f>
        <v>0</v>
      </c>
      <c r="BI93" s="248">
        <f>IF(N93="nulová",J93,0)</f>
        <v>0</v>
      </c>
      <c r="BJ93" s="25" t="s">
        <v>77</v>
      </c>
      <c r="BK93" s="248">
        <f>ROUND(I93*H93,2)</f>
        <v>0</v>
      </c>
      <c r="BL93" s="25" t="s">
        <v>2006</v>
      </c>
      <c r="BM93" s="25" t="s">
        <v>2023</v>
      </c>
    </row>
    <row r="94" s="1" customFormat="1">
      <c r="B94" s="47"/>
      <c r="C94" s="75"/>
      <c r="D94" s="249" t="s">
        <v>207</v>
      </c>
      <c r="E94" s="75"/>
      <c r="F94" s="250" t="s">
        <v>2024</v>
      </c>
      <c r="G94" s="75"/>
      <c r="H94" s="75"/>
      <c r="I94" s="205"/>
      <c r="J94" s="75"/>
      <c r="K94" s="75"/>
      <c r="L94" s="73"/>
      <c r="M94" s="299"/>
      <c r="N94" s="300"/>
      <c r="O94" s="300"/>
      <c r="P94" s="300"/>
      <c r="Q94" s="300"/>
      <c r="R94" s="300"/>
      <c r="S94" s="300"/>
      <c r="T94" s="301"/>
      <c r="AT94" s="25" t="s">
        <v>207</v>
      </c>
      <c r="AU94" s="25" t="s">
        <v>79</v>
      </c>
    </row>
    <row r="95" s="1" customFormat="1" ht="6.96" customHeight="1">
      <c r="B95" s="68"/>
      <c r="C95" s="69"/>
      <c r="D95" s="69"/>
      <c r="E95" s="69"/>
      <c r="F95" s="69"/>
      <c r="G95" s="69"/>
      <c r="H95" s="69"/>
      <c r="I95" s="180"/>
      <c r="J95" s="69"/>
      <c r="K95" s="69"/>
      <c r="L95" s="73"/>
    </row>
  </sheetData>
  <sheetProtection sheet="1" autoFilter="0" formatColumns="0" formatRows="0" objects="1" scenarios="1" spinCount="100000" saltValue="6iBjSlZAljDE51953SQvt7CniVKN+UByTkhZelUf9WjuDRiAAhdPeczBIHq9vAr//TJhdyU/qRD+lFxOQI3AYA==" hashValue="xTAV22JYRUSCu1woNUs1hwgyu7PB15pi5MpGqoir6fdL45ZrmTsEbIMNy/Nt5sCvTy/IoJxLJLlIBEx0JIH7gw==" algorithmName="SHA-512" password="CC35"/>
  <autoFilter ref="C80:K94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8" style="313" customWidth="1"/>
    <col min="2" max="2" width="1.664063" style="313" customWidth="1"/>
    <col min="3" max="4" width="5" style="313" customWidth="1"/>
    <col min="5" max="5" width="11.63" style="313" customWidth="1"/>
    <col min="6" max="6" width="9.13" style="313" customWidth="1"/>
    <col min="7" max="7" width="5" style="313" customWidth="1"/>
    <col min="8" max="8" width="77.88" style="313" customWidth="1"/>
    <col min="9" max="10" width="20" style="313" customWidth="1"/>
    <col min="11" max="11" width="1.664063" style="313" customWidth="1"/>
  </cols>
  <sheetData>
    <row r="1" ht="37.5" customHeight="1"/>
    <row r="2" ht="7.5" customHeight="1">
      <c r="B2" s="314"/>
      <c r="C2" s="315"/>
      <c r="D2" s="315"/>
      <c r="E2" s="315"/>
      <c r="F2" s="315"/>
      <c r="G2" s="315"/>
      <c r="H2" s="315"/>
      <c r="I2" s="315"/>
      <c r="J2" s="315"/>
      <c r="K2" s="316"/>
    </row>
    <row r="3" s="16" customFormat="1" ht="45" customHeight="1">
      <c r="B3" s="317"/>
      <c r="C3" s="318" t="s">
        <v>2025</v>
      </c>
      <c r="D3" s="318"/>
      <c r="E3" s="318"/>
      <c r="F3" s="318"/>
      <c r="G3" s="318"/>
      <c r="H3" s="318"/>
      <c r="I3" s="318"/>
      <c r="J3" s="318"/>
      <c r="K3" s="319"/>
    </row>
    <row r="4" ht="25.5" customHeight="1">
      <c r="B4" s="320"/>
      <c r="C4" s="321" t="s">
        <v>2026</v>
      </c>
      <c r="D4" s="321"/>
      <c r="E4" s="321"/>
      <c r="F4" s="321"/>
      <c r="G4" s="321"/>
      <c r="H4" s="321"/>
      <c r="I4" s="321"/>
      <c r="J4" s="321"/>
      <c r="K4" s="322"/>
    </row>
    <row r="5" ht="5.25" customHeight="1">
      <c r="B5" s="320"/>
      <c r="C5" s="323"/>
      <c r="D5" s="323"/>
      <c r="E5" s="323"/>
      <c r="F5" s="323"/>
      <c r="G5" s="323"/>
      <c r="H5" s="323"/>
      <c r="I5" s="323"/>
      <c r="J5" s="323"/>
      <c r="K5" s="322"/>
    </row>
    <row r="6" ht="15" customHeight="1">
      <c r="B6" s="320"/>
      <c r="C6" s="324" t="s">
        <v>2027</v>
      </c>
      <c r="D6" s="324"/>
      <c r="E6" s="324"/>
      <c r="F6" s="324"/>
      <c r="G6" s="324"/>
      <c r="H6" s="324"/>
      <c r="I6" s="324"/>
      <c r="J6" s="324"/>
      <c r="K6" s="322"/>
    </row>
    <row r="7" ht="15" customHeight="1">
      <c r="B7" s="325"/>
      <c r="C7" s="324" t="s">
        <v>2028</v>
      </c>
      <c r="D7" s="324"/>
      <c r="E7" s="324"/>
      <c r="F7" s="324"/>
      <c r="G7" s="324"/>
      <c r="H7" s="324"/>
      <c r="I7" s="324"/>
      <c r="J7" s="324"/>
      <c r="K7" s="322"/>
    </row>
    <row r="8" ht="12.75" customHeight="1">
      <c r="B8" s="325"/>
      <c r="C8" s="324"/>
      <c r="D8" s="324"/>
      <c r="E8" s="324"/>
      <c r="F8" s="324"/>
      <c r="G8" s="324"/>
      <c r="H8" s="324"/>
      <c r="I8" s="324"/>
      <c r="J8" s="324"/>
      <c r="K8" s="322"/>
    </row>
    <row r="9" ht="15" customHeight="1">
      <c r="B9" s="325"/>
      <c r="C9" s="324" t="s">
        <v>2029</v>
      </c>
      <c r="D9" s="324"/>
      <c r="E9" s="324"/>
      <c r="F9" s="324"/>
      <c r="G9" s="324"/>
      <c r="H9" s="324"/>
      <c r="I9" s="324"/>
      <c r="J9" s="324"/>
      <c r="K9" s="322"/>
    </row>
    <row r="10" ht="15" customHeight="1">
      <c r="B10" s="325"/>
      <c r="C10" s="324"/>
      <c r="D10" s="324" t="s">
        <v>2030</v>
      </c>
      <c r="E10" s="324"/>
      <c r="F10" s="324"/>
      <c r="G10" s="324"/>
      <c r="H10" s="324"/>
      <c r="I10" s="324"/>
      <c r="J10" s="324"/>
      <c r="K10" s="322"/>
    </row>
    <row r="11" ht="15" customHeight="1">
      <c r="B11" s="325"/>
      <c r="C11" s="326"/>
      <c r="D11" s="324" t="s">
        <v>2031</v>
      </c>
      <c r="E11" s="324"/>
      <c r="F11" s="324"/>
      <c r="G11" s="324"/>
      <c r="H11" s="324"/>
      <c r="I11" s="324"/>
      <c r="J11" s="324"/>
      <c r="K11" s="322"/>
    </row>
    <row r="12" ht="12.75" customHeight="1">
      <c r="B12" s="325"/>
      <c r="C12" s="326"/>
      <c r="D12" s="326"/>
      <c r="E12" s="326"/>
      <c r="F12" s="326"/>
      <c r="G12" s="326"/>
      <c r="H12" s="326"/>
      <c r="I12" s="326"/>
      <c r="J12" s="326"/>
      <c r="K12" s="322"/>
    </row>
    <row r="13" ht="15" customHeight="1">
      <c r="B13" s="325"/>
      <c r="C13" s="326"/>
      <c r="D13" s="324" t="s">
        <v>2032</v>
      </c>
      <c r="E13" s="324"/>
      <c r="F13" s="324"/>
      <c r="G13" s="324"/>
      <c r="H13" s="324"/>
      <c r="I13" s="324"/>
      <c r="J13" s="324"/>
      <c r="K13" s="322"/>
    </row>
    <row r="14" ht="15" customHeight="1">
      <c r="B14" s="325"/>
      <c r="C14" s="326"/>
      <c r="D14" s="324" t="s">
        <v>2033</v>
      </c>
      <c r="E14" s="324"/>
      <c r="F14" s="324"/>
      <c r="G14" s="324"/>
      <c r="H14" s="324"/>
      <c r="I14" s="324"/>
      <c r="J14" s="324"/>
      <c r="K14" s="322"/>
    </row>
    <row r="15" ht="15" customHeight="1">
      <c r="B15" s="325"/>
      <c r="C15" s="326"/>
      <c r="D15" s="324" t="s">
        <v>2034</v>
      </c>
      <c r="E15" s="324"/>
      <c r="F15" s="324"/>
      <c r="G15" s="324"/>
      <c r="H15" s="324"/>
      <c r="I15" s="324"/>
      <c r="J15" s="324"/>
      <c r="K15" s="322"/>
    </row>
    <row r="16" ht="15" customHeight="1">
      <c r="B16" s="325"/>
      <c r="C16" s="326"/>
      <c r="D16" s="326"/>
      <c r="E16" s="327" t="s">
        <v>76</v>
      </c>
      <c r="F16" s="324" t="s">
        <v>2035</v>
      </c>
      <c r="G16" s="324"/>
      <c r="H16" s="324"/>
      <c r="I16" s="324"/>
      <c r="J16" s="324"/>
      <c r="K16" s="322"/>
    </row>
    <row r="17" ht="15" customHeight="1">
      <c r="B17" s="325"/>
      <c r="C17" s="326"/>
      <c r="D17" s="326"/>
      <c r="E17" s="327" t="s">
        <v>2036</v>
      </c>
      <c r="F17" s="324" t="s">
        <v>2037</v>
      </c>
      <c r="G17" s="324"/>
      <c r="H17" s="324"/>
      <c r="I17" s="324"/>
      <c r="J17" s="324"/>
      <c r="K17" s="322"/>
    </row>
    <row r="18" ht="15" customHeight="1">
      <c r="B18" s="325"/>
      <c r="C18" s="326"/>
      <c r="D18" s="326"/>
      <c r="E18" s="327" t="s">
        <v>2038</v>
      </c>
      <c r="F18" s="324" t="s">
        <v>2039</v>
      </c>
      <c r="G18" s="324"/>
      <c r="H18" s="324"/>
      <c r="I18" s="324"/>
      <c r="J18" s="324"/>
      <c r="K18" s="322"/>
    </row>
    <row r="19" ht="15" customHeight="1">
      <c r="B19" s="325"/>
      <c r="C19" s="326"/>
      <c r="D19" s="326"/>
      <c r="E19" s="327" t="s">
        <v>2040</v>
      </c>
      <c r="F19" s="324" t="s">
        <v>126</v>
      </c>
      <c r="G19" s="324"/>
      <c r="H19" s="324"/>
      <c r="I19" s="324"/>
      <c r="J19" s="324"/>
      <c r="K19" s="322"/>
    </row>
    <row r="20" ht="15" customHeight="1">
      <c r="B20" s="325"/>
      <c r="C20" s="326"/>
      <c r="D20" s="326"/>
      <c r="E20" s="327" t="s">
        <v>2041</v>
      </c>
      <c r="F20" s="324" t="s">
        <v>2042</v>
      </c>
      <c r="G20" s="324"/>
      <c r="H20" s="324"/>
      <c r="I20" s="324"/>
      <c r="J20" s="324"/>
      <c r="K20" s="322"/>
    </row>
    <row r="21" ht="15" customHeight="1">
      <c r="B21" s="325"/>
      <c r="C21" s="326"/>
      <c r="D21" s="326"/>
      <c r="E21" s="327" t="s">
        <v>83</v>
      </c>
      <c r="F21" s="324" t="s">
        <v>2043</v>
      </c>
      <c r="G21" s="324"/>
      <c r="H21" s="324"/>
      <c r="I21" s="324"/>
      <c r="J21" s="324"/>
      <c r="K21" s="322"/>
    </row>
    <row r="22" ht="12.75" customHeight="1">
      <c r="B22" s="325"/>
      <c r="C22" s="326"/>
      <c r="D22" s="326"/>
      <c r="E22" s="326"/>
      <c r="F22" s="326"/>
      <c r="G22" s="326"/>
      <c r="H22" s="326"/>
      <c r="I22" s="326"/>
      <c r="J22" s="326"/>
      <c r="K22" s="322"/>
    </row>
    <row r="23" ht="15" customHeight="1">
      <c r="B23" s="325"/>
      <c r="C23" s="324" t="s">
        <v>2044</v>
      </c>
      <c r="D23" s="324"/>
      <c r="E23" s="324"/>
      <c r="F23" s="324"/>
      <c r="G23" s="324"/>
      <c r="H23" s="324"/>
      <c r="I23" s="324"/>
      <c r="J23" s="324"/>
      <c r="K23" s="322"/>
    </row>
    <row r="24" ht="15" customHeight="1">
      <c r="B24" s="325"/>
      <c r="C24" s="324" t="s">
        <v>2045</v>
      </c>
      <c r="D24" s="324"/>
      <c r="E24" s="324"/>
      <c r="F24" s="324"/>
      <c r="G24" s="324"/>
      <c r="H24" s="324"/>
      <c r="I24" s="324"/>
      <c r="J24" s="324"/>
      <c r="K24" s="322"/>
    </row>
    <row r="25" ht="15" customHeight="1">
      <c r="B25" s="325"/>
      <c r="C25" s="324"/>
      <c r="D25" s="324" t="s">
        <v>2046</v>
      </c>
      <c r="E25" s="324"/>
      <c r="F25" s="324"/>
      <c r="G25" s="324"/>
      <c r="H25" s="324"/>
      <c r="I25" s="324"/>
      <c r="J25" s="324"/>
      <c r="K25" s="322"/>
    </row>
    <row r="26" ht="15" customHeight="1">
      <c r="B26" s="325"/>
      <c r="C26" s="326"/>
      <c r="D26" s="324" t="s">
        <v>2047</v>
      </c>
      <c r="E26" s="324"/>
      <c r="F26" s="324"/>
      <c r="G26" s="324"/>
      <c r="H26" s="324"/>
      <c r="I26" s="324"/>
      <c r="J26" s="324"/>
      <c r="K26" s="322"/>
    </row>
    <row r="27" ht="12.75" customHeight="1">
      <c r="B27" s="325"/>
      <c r="C27" s="326"/>
      <c r="D27" s="326"/>
      <c r="E27" s="326"/>
      <c r="F27" s="326"/>
      <c r="G27" s="326"/>
      <c r="H27" s="326"/>
      <c r="I27" s="326"/>
      <c r="J27" s="326"/>
      <c r="K27" s="322"/>
    </row>
    <row r="28" ht="15" customHeight="1">
      <c r="B28" s="325"/>
      <c r="C28" s="326"/>
      <c r="D28" s="324" t="s">
        <v>2048</v>
      </c>
      <c r="E28" s="324"/>
      <c r="F28" s="324"/>
      <c r="G28" s="324"/>
      <c r="H28" s="324"/>
      <c r="I28" s="324"/>
      <c r="J28" s="324"/>
      <c r="K28" s="322"/>
    </row>
    <row r="29" ht="15" customHeight="1">
      <c r="B29" s="325"/>
      <c r="C29" s="326"/>
      <c r="D29" s="324" t="s">
        <v>2049</v>
      </c>
      <c r="E29" s="324"/>
      <c r="F29" s="324"/>
      <c r="G29" s="324"/>
      <c r="H29" s="324"/>
      <c r="I29" s="324"/>
      <c r="J29" s="324"/>
      <c r="K29" s="322"/>
    </row>
    <row r="30" ht="12.75" customHeight="1">
      <c r="B30" s="325"/>
      <c r="C30" s="326"/>
      <c r="D30" s="326"/>
      <c r="E30" s="326"/>
      <c r="F30" s="326"/>
      <c r="G30" s="326"/>
      <c r="H30" s="326"/>
      <c r="I30" s="326"/>
      <c r="J30" s="326"/>
      <c r="K30" s="322"/>
    </row>
    <row r="31" ht="15" customHeight="1">
      <c r="B31" s="325"/>
      <c r="C31" s="326"/>
      <c r="D31" s="324" t="s">
        <v>2050</v>
      </c>
      <c r="E31" s="324"/>
      <c r="F31" s="324"/>
      <c r="G31" s="324"/>
      <c r="H31" s="324"/>
      <c r="I31" s="324"/>
      <c r="J31" s="324"/>
      <c r="K31" s="322"/>
    </row>
    <row r="32" ht="15" customHeight="1">
      <c r="B32" s="325"/>
      <c r="C32" s="326"/>
      <c r="D32" s="324" t="s">
        <v>2051</v>
      </c>
      <c r="E32" s="324"/>
      <c r="F32" s="324"/>
      <c r="G32" s="324"/>
      <c r="H32" s="324"/>
      <c r="I32" s="324"/>
      <c r="J32" s="324"/>
      <c r="K32" s="322"/>
    </row>
    <row r="33" ht="15" customHeight="1">
      <c r="B33" s="325"/>
      <c r="C33" s="326"/>
      <c r="D33" s="324" t="s">
        <v>2052</v>
      </c>
      <c r="E33" s="324"/>
      <c r="F33" s="324"/>
      <c r="G33" s="324"/>
      <c r="H33" s="324"/>
      <c r="I33" s="324"/>
      <c r="J33" s="324"/>
      <c r="K33" s="322"/>
    </row>
    <row r="34" ht="15" customHeight="1">
      <c r="B34" s="325"/>
      <c r="C34" s="326"/>
      <c r="D34" s="324"/>
      <c r="E34" s="328" t="s">
        <v>182</v>
      </c>
      <c r="F34" s="324"/>
      <c r="G34" s="324" t="s">
        <v>2053</v>
      </c>
      <c r="H34" s="324"/>
      <c r="I34" s="324"/>
      <c r="J34" s="324"/>
      <c r="K34" s="322"/>
    </row>
    <row r="35" ht="30.75" customHeight="1">
      <c r="B35" s="325"/>
      <c r="C35" s="326"/>
      <c r="D35" s="324"/>
      <c r="E35" s="328" t="s">
        <v>2054</v>
      </c>
      <c r="F35" s="324"/>
      <c r="G35" s="324" t="s">
        <v>2055</v>
      </c>
      <c r="H35" s="324"/>
      <c r="I35" s="324"/>
      <c r="J35" s="324"/>
      <c r="K35" s="322"/>
    </row>
    <row r="36" ht="15" customHeight="1">
      <c r="B36" s="325"/>
      <c r="C36" s="326"/>
      <c r="D36" s="324"/>
      <c r="E36" s="328" t="s">
        <v>51</v>
      </c>
      <c r="F36" s="324"/>
      <c r="G36" s="324" t="s">
        <v>2056</v>
      </c>
      <c r="H36" s="324"/>
      <c r="I36" s="324"/>
      <c r="J36" s="324"/>
      <c r="K36" s="322"/>
    </row>
    <row r="37" ht="15" customHeight="1">
      <c r="B37" s="325"/>
      <c r="C37" s="326"/>
      <c r="D37" s="324"/>
      <c r="E37" s="328" t="s">
        <v>183</v>
      </c>
      <c r="F37" s="324"/>
      <c r="G37" s="324" t="s">
        <v>2057</v>
      </c>
      <c r="H37" s="324"/>
      <c r="I37" s="324"/>
      <c r="J37" s="324"/>
      <c r="K37" s="322"/>
    </row>
    <row r="38" ht="15" customHeight="1">
      <c r="B38" s="325"/>
      <c r="C38" s="326"/>
      <c r="D38" s="324"/>
      <c r="E38" s="328" t="s">
        <v>184</v>
      </c>
      <c r="F38" s="324"/>
      <c r="G38" s="324" t="s">
        <v>2058</v>
      </c>
      <c r="H38" s="324"/>
      <c r="I38" s="324"/>
      <c r="J38" s="324"/>
      <c r="K38" s="322"/>
    </row>
    <row r="39" ht="15" customHeight="1">
      <c r="B39" s="325"/>
      <c r="C39" s="326"/>
      <c r="D39" s="324"/>
      <c r="E39" s="328" t="s">
        <v>185</v>
      </c>
      <c r="F39" s="324"/>
      <c r="G39" s="324" t="s">
        <v>2059</v>
      </c>
      <c r="H39" s="324"/>
      <c r="I39" s="324"/>
      <c r="J39" s="324"/>
      <c r="K39" s="322"/>
    </row>
    <row r="40" ht="15" customHeight="1">
      <c r="B40" s="325"/>
      <c r="C40" s="326"/>
      <c r="D40" s="324"/>
      <c r="E40" s="328" t="s">
        <v>2060</v>
      </c>
      <c r="F40" s="324"/>
      <c r="G40" s="324" t="s">
        <v>2061</v>
      </c>
      <c r="H40" s="324"/>
      <c r="I40" s="324"/>
      <c r="J40" s="324"/>
      <c r="K40" s="322"/>
    </row>
    <row r="41" ht="15" customHeight="1">
      <c r="B41" s="325"/>
      <c r="C41" s="326"/>
      <c r="D41" s="324"/>
      <c r="E41" s="328"/>
      <c r="F41" s="324"/>
      <c r="G41" s="324" t="s">
        <v>2062</v>
      </c>
      <c r="H41" s="324"/>
      <c r="I41" s="324"/>
      <c r="J41" s="324"/>
      <c r="K41" s="322"/>
    </row>
    <row r="42" ht="15" customHeight="1">
      <c r="B42" s="325"/>
      <c r="C42" s="326"/>
      <c r="D42" s="324"/>
      <c r="E42" s="328" t="s">
        <v>2063</v>
      </c>
      <c r="F42" s="324"/>
      <c r="G42" s="324" t="s">
        <v>2064</v>
      </c>
      <c r="H42" s="324"/>
      <c r="I42" s="324"/>
      <c r="J42" s="324"/>
      <c r="K42" s="322"/>
    </row>
    <row r="43" ht="15" customHeight="1">
      <c r="B43" s="325"/>
      <c r="C43" s="326"/>
      <c r="D43" s="324"/>
      <c r="E43" s="328" t="s">
        <v>187</v>
      </c>
      <c r="F43" s="324"/>
      <c r="G43" s="324" t="s">
        <v>2065</v>
      </c>
      <c r="H43" s="324"/>
      <c r="I43" s="324"/>
      <c r="J43" s="324"/>
      <c r="K43" s="322"/>
    </row>
    <row r="44" ht="12.75" customHeight="1">
      <c r="B44" s="325"/>
      <c r="C44" s="326"/>
      <c r="D44" s="324"/>
      <c r="E44" s="324"/>
      <c r="F44" s="324"/>
      <c r="G44" s="324"/>
      <c r="H44" s="324"/>
      <c r="I44" s="324"/>
      <c r="J44" s="324"/>
      <c r="K44" s="322"/>
    </row>
    <row r="45" ht="15" customHeight="1">
      <c r="B45" s="325"/>
      <c r="C45" s="326"/>
      <c r="D45" s="324" t="s">
        <v>2066</v>
      </c>
      <c r="E45" s="324"/>
      <c r="F45" s="324"/>
      <c r="G45" s="324"/>
      <c r="H45" s="324"/>
      <c r="I45" s="324"/>
      <c r="J45" s="324"/>
      <c r="K45" s="322"/>
    </row>
    <row r="46" ht="15" customHeight="1">
      <c r="B46" s="325"/>
      <c r="C46" s="326"/>
      <c r="D46" s="326"/>
      <c r="E46" s="324" t="s">
        <v>2067</v>
      </c>
      <c r="F46" s="324"/>
      <c r="G46" s="324"/>
      <c r="H46" s="324"/>
      <c r="I46" s="324"/>
      <c r="J46" s="324"/>
      <c r="K46" s="322"/>
    </row>
    <row r="47" ht="15" customHeight="1">
      <c r="B47" s="325"/>
      <c r="C47" s="326"/>
      <c r="D47" s="326"/>
      <c r="E47" s="324" t="s">
        <v>2068</v>
      </c>
      <c r="F47" s="324"/>
      <c r="G47" s="324"/>
      <c r="H47" s="324"/>
      <c r="I47" s="324"/>
      <c r="J47" s="324"/>
      <c r="K47" s="322"/>
    </row>
    <row r="48" ht="15" customHeight="1">
      <c r="B48" s="325"/>
      <c r="C48" s="326"/>
      <c r="D48" s="326"/>
      <c r="E48" s="324" t="s">
        <v>2069</v>
      </c>
      <c r="F48" s="324"/>
      <c r="G48" s="324"/>
      <c r="H48" s="324"/>
      <c r="I48" s="324"/>
      <c r="J48" s="324"/>
      <c r="K48" s="322"/>
    </row>
    <row r="49" ht="15" customHeight="1">
      <c r="B49" s="325"/>
      <c r="C49" s="326"/>
      <c r="D49" s="324" t="s">
        <v>2070</v>
      </c>
      <c r="E49" s="324"/>
      <c r="F49" s="324"/>
      <c r="G49" s="324"/>
      <c r="H49" s="324"/>
      <c r="I49" s="324"/>
      <c r="J49" s="324"/>
      <c r="K49" s="322"/>
    </row>
    <row r="50" ht="25.5" customHeight="1">
      <c r="B50" s="320"/>
      <c r="C50" s="321" t="s">
        <v>2071</v>
      </c>
      <c r="D50" s="321"/>
      <c r="E50" s="321"/>
      <c r="F50" s="321"/>
      <c r="G50" s="321"/>
      <c r="H50" s="321"/>
      <c r="I50" s="321"/>
      <c r="J50" s="321"/>
      <c r="K50" s="322"/>
    </row>
    <row r="51" ht="5.25" customHeight="1">
      <c r="B51" s="320"/>
      <c r="C51" s="323"/>
      <c r="D51" s="323"/>
      <c r="E51" s="323"/>
      <c r="F51" s="323"/>
      <c r="G51" s="323"/>
      <c r="H51" s="323"/>
      <c r="I51" s="323"/>
      <c r="J51" s="323"/>
      <c r="K51" s="322"/>
    </row>
    <row r="52" ht="15" customHeight="1">
      <c r="B52" s="320"/>
      <c r="C52" s="324" t="s">
        <v>2072</v>
      </c>
      <c r="D52" s="324"/>
      <c r="E52" s="324"/>
      <c r="F52" s="324"/>
      <c r="G52" s="324"/>
      <c r="H52" s="324"/>
      <c r="I52" s="324"/>
      <c r="J52" s="324"/>
      <c r="K52" s="322"/>
    </row>
    <row r="53" ht="15" customHeight="1">
      <c r="B53" s="320"/>
      <c r="C53" s="324" t="s">
        <v>2073</v>
      </c>
      <c r="D53" s="324"/>
      <c r="E53" s="324"/>
      <c r="F53" s="324"/>
      <c r="G53" s="324"/>
      <c r="H53" s="324"/>
      <c r="I53" s="324"/>
      <c r="J53" s="324"/>
      <c r="K53" s="322"/>
    </row>
    <row r="54" ht="12.75" customHeight="1">
      <c r="B54" s="320"/>
      <c r="C54" s="324"/>
      <c r="D54" s="324"/>
      <c r="E54" s="324"/>
      <c r="F54" s="324"/>
      <c r="G54" s="324"/>
      <c r="H54" s="324"/>
      <c r="I54" s="324"/>
      <c r="J54" s="324"/>
      <c r="K54" s="322"/>
    </row>
    <row r="55" ht="15" customHeight="1">
      <c r="B55" s="320"/>
      <c r="C55" s="324" t="s">
        <v>2074</v>
      </c>
      <c r="D55" s="324"/>
      <c r="E55" s="324"/>
      <c r="F55" s="324"/>
      <c r="G55" s="324"/>
      <c r="H55" s="324"/>
      <c r="I55" s="324"/>
      <c r="J55" s="324"/>
      <c r="K55" s="322"/>
    </row>
    <row r="56" ht="15" customHeight="1">
      <c r="B56" s="320"/>
      <c r="C56" s="326"/>
      <c r="D56" s="324" t="s">
        <v>2075</v>
      </c>
      <c r="E56" s="324"/>
      <c r="F56" s="324"/>
      <c r="G56" s="324"/>
      <c r="H56" s="324"/>
      <c r="I56" s="324"/>
      <c r="J56" s="324"/>
      <c r="K56" s="322"/>
    </row>
    <row r="57" ht="15" customHeight="1">
      <c r="B57" s="320"/>
      <c r="C57" s="326"/>
      <c r="D57" s="324" t="s">
        <v>2076</v>
      </c>
      <c r="E57" s="324"/>
      <c r="F57" s="324"/>
      <c r="G57" s="324"/>
      <c r="H57" s="324"/>
      <c r="I57" s="324"/>
      <c r="J57" s="324"/>
      <c r="K57" s="322"/>
    </row>
    <row r="58" ht="15" customHeight="1">
      <c r="B58" s="320"/>
      <c r="C58" s="326"/>
      <c r="D58" s="324" t="s">
        <v>2077</v>
      </c>
      <c r="E58" s="324"/>
      <c r="F58" s="324"/>
      <c r="G58" s="324"/>
      <c r="H58" s="324"/>
      <c r="I58" s="324"/>
      <c r="J58" s="324"/>
      <c r="K58" s="322"/>
    </row>
    <row r="59" ht="15" customHeight="1">
      <c r="B59" s="320"/>
      <c r="C59" s="326"/>
      <c r="D59" s="324" t="s">
        <v>2078</v>
      </c>
      <c r="E59" s="324"/>
      <c r="F59" s="324"/>
      <c r="G59" s="324"/>
      <c r="H59" s="324"/>
      <c r="I59" s="324"/>
      <c r="J59" s="324"/>
      <c r="K59" s="322"/>
    </row>
    <row r="60" ht="15" customHeight="1">
      <c r="B60" s="320"/>
      <c r="C60" s="326"/>
      <c r="D60" s="329" t="s">
        <v>2079</v>
      </c>
      <c r="E60" s="329"/>
      <c r="F60" s="329"/>
      <c r="G60" s="329"/>
      <c r="H60" s="329"/>
      <c r="I60" s="329"/>
      <c r="J60" s="329"/>
      <c r="K60" s="322"/>
    </row>
    <row r="61" ht="15" customHeight="1">
      <c r="B61" s="320"/>
      <c r="C61" s="326"/>
      <c r="D61" s="324" t="s">
        <v>2080</v>
      </c>
      <c r="E61" s="324"/>
      <c r="F61" s="324"/>
      <c r="G61" s="324"/>
      <c r="H61" s="324"/>
      <c r="I61" s="324"/>
      <c r="J61" s="324"/>
      <c r="K61" s="322"/>
    </row>
    <row r="62" ht="12.75" customHeight="1">
      <c r="B62" s="320"/>
      <c r="C62" s="326"/>
      <c r="D62" s="326"/>
      <c r="E62" s="330"/>
      <c r="F62" s="326"/>
      <c r="G62" s="326"/>
      <c r="H62" s="326"/>
      <c r="I62" s="326"/>
      <c r="J62" s="326"/>
      <c r="K62" s="322"/>
    </row>
    <row r="63" ht="15" customHeight="1">
      <c r="B63" s="320"/>
      <c r="C63" s="326"/>
      <c r="D63" s="324" t="s">
        <v>2081</v>
      </c>
      <c r="E63" s="324"/>
      <c r="F63" s="324"/>
      <c r="G63" s="324"/>
      <c r="H63" s="324"/>
      <c r="I63" s="324"/>
      <c r="J63" s="324"/>
      <c r="K63" s="322"/>
    </row>
    <row r="64" ht="15" customHeight="1">
      <c r="B64" s="320"/>
      <c r="C64" s="326"/>
      <c r="D64" s="329" t="s">
        <v>2082</v>
      </c>
      <c r="E64" s="329"/>
      <c r="F64" s="329"/>
      <c r="G64" s="329"/>
      <c r="H64" s="329"/>
      <c r="I64" s="329"/>
      <c r="J64" s="329"/>
      <c r="K64" s="322"/>
    </row>
    <row r="65" ht="15" customHeight="1">
      <c r="B65" s="320"/>
      <c r="C65" s="326"/>
      <c r="D65" s="324" t="s">
        <v>2083</v>
      </c>
      <c r="E65" s="324"/>
      <c r="F65" s="324"/>
      <c r="G65" s="324"/>
      <c r="H65" s="324"/>
      <c r="I65" s="324"/>
      <c r="J65" s="324"/>
      <c r="K65" s="322"/>
    </row>
    <row r="66" ht="15" customHeight="1">
      <c r="B66" s="320"/>
      <c r="C66" s="326"/>
      <c r="D66" s="324" t="s">
        <v>2084</v>
      </c>
      <c r="E66" s="324"/>
      <c r="F66" s="324"/>
      <c r="G66" s="324"/>
      <c r="H66" s="324"/>
      <c r="I66" s="324"/>
      <c r="J66" s="324"/>
      <c r="K66" s="322"/>
    </row>
    <row r="67" ht="15" customHeight="1">
      <c r="B67" s="320"/>
      <c r="C67" s="326"/>
      <c r="D67" s="324" t="s">
        <v>2085</v>
      </c>
      <c r="E67" s="324"/>
      <c r="F67" s="324"/>
      <c r="G67" s="324"/>
      <c r="H67" s="324"/>
      <c r="I67" s="324"/>
      <c r="J67" s="324"/>
      <c r="K67" s="322"/>
    </row>
    <row r="68" ht="15" customHeight="1">
      <c r="B68" s="320"/>
      <c r="C68" s="326"/>
      <c r="D68" s="324" t="s">
        <v>2086</v>
      </c>
      <c r="E68" s="324"/>
      <c r="F68" s="324"/>
      <c r="G68" s="324"/>
      <c r="H68" s="324"/>
      <c r="I68" s="324"/>
      <c r="J68" s="324"/>
      <c r="K68" s="322"/>
    </row>
    <row r="69" ht="12.75" customHeight="1">
      <c r="B69" s="331"/>
      <c r="C69" s="332"/>
      <c r="D69" s="332"/>
      <c r="E69" s="332"/>
      <c r="F69" s="332"/>
      <c r="G69" s="332"/>
      <c r="H69" s="332"/>
      <c r="I69" s="332"/>
      <c r="J69" s="332"/>
      <c r="K69" s="333"/>
    </row>
    <row r="70" ht="18.75" customHeight="1">
      <c r="B70" s="334"/>
      <c r="C70" s="334"/>
      <c r="D70" s="334"/>
      <c r="E70" s="334"/>
      <c r="F70" s="334"/>
      <c r="G70" s="334"/>
      <c r="H70" s="334"/>
      <c r="I70" s="334"/>
      <c r="J70" s="334"/>
      <c r="K70" s="335"/>
    </row>
    <row r="71" ht="18.75" customHeight="1">
      <c r="B71" s="335"/>
      <c r="C71" s="335"/>
      <c r="D71" s="335"/>
      <c r="E71" s="335"/>
      <c r="F71" s="335"/>
      <c r="G71" s="335"/>
      <c r="H71" s="335"/>
      <c r="I71" s="335"/>
      <c r="J71" s="335"/>
      <c r="K71" s="335"/>
    </row>
    <row r="72" ht="7.5" customHeight="1">
      <c r="B72" s="336"/>
      <c r="C72" s="337"/>
      <c r="D72" s="337"/>
      <c r="E72" s="337"/>
      <c r="F72" s="337"/>
      <c r="G72" s="337"/>
      <c r="H72" s="337"/>
      <c r="I72" s="337"/>
      <c r="J72" s="337"/>
      <c r="K72" s="338"/>
    </row>
    <row r="73" ht="45" customHeight="1">
      <c r="B73" s="339"/>
      <c r="C73" s="340" t="s">
        <v>132</v>
      </c>
      <c r="D73" s="340"/>
      <c r="E73" s="340"/>
      <c r="F73" s="340"/>
      <c r="G73" s="340"/>
      <c r="H73" s="340"/>
      <c r="I73" s="340"/>
      <c r="J73" s="340"/>
      <c r="K73" s="341"/>
    </row>
    <row r="74" ht="17.25" customHeight="1">
      <c r="B74" s="339"/>
      <c r="C74" s="342" t="s">
        <v>2087</v>
      </c>
      <c r="D74" s="342"/>
      <c r="E74" s="342"/>
      <c r="F74" s="342" t="s">
        <v>2088</v>
      </c>
      <c r="G74" s="343"/>
      <c r="H74" s="342" t="s">
        <v>183</v>
      </c>
      <c r="I74" s="342" t="s">
        <v>55</v>
      </c>
      <c r="J74" s="342" t="s">
        <v>2089</v>
      </c>
      <c r="K74" s="341"/>
    </row>
    <row r="75" ht="17.25" customHeight="1">
      <c r="B75" s="339"/>
      <c r="C75" s="344" t="s">
        <v>2090</v>
      </c>
      <c r="D75" s="344"/>
      <c r="E75" s="344"/>
      <c r="F75" s="345" t="s">
        <v>2091</v>
      </c>
      <c r="G75" s="346"/>
      <c r="H75" s="344"/>
      <c r="I75" s="344"/>
      <c r="J75" s="344" t="s">
        <v>2092</v>
      </c>
      <c r="K75" s="341"/>
    </row>
    <row r="76" ht="5.25" customHeight="1">
      <c r="B76" s="339"/>
      <c r="C76" s="347"/>
      <c r="D76" s="347"/>
      <c r="E76" s="347"/>
      <c r="F76" s="347"/>
      <c r="G76" s="348"/>
      <c r="H76" s="347"/>
      <c r="I76" s="347"/>
      <c r="J76" s="347"/>
      <c r="K76" s="341"/>
    </row>
    <row r="77" ht="15" customHeight="1">
      <c r="B77" s="339"/>
      <c r="C77" s="328" t="s">
        <v>51</v>
      </c>
      <c r="D77" s="347"/>
      <c r="E77" s="347"/>
      <c r="F77" s="349" t="s">
        <v>2093</v>
      </c>
      <c r="G77" s="348"/>
      <c r="H77" s="328" t="s">
        <v>2094</v>
      </c>
      <c r="I77" s="328" t="s">
        <v>2095</v>
      </c>
      <c r="J77" s="328">
        <v>20</v>
      </c>
      <c r="K77" s="341"/>
    </row>
    <row r="78" ht="15" customHeight="1">
      <c r="B78" s="339"/>
      <c r="C78" s="328" t="s">
        <v>2096</v>
      </c>
      <c r="D78" s="328"/>
      <c r="E78" s="328"/>
      <c r="F78" s="349" t="s">
        <v>2093</v>
      </c>
      <c r="G78" s="348"/>
      <c r="H78" s="328" t="s">
        <v>2097</v>
      </c>
      <c r="I78" s="328" t="s">
        <v>2095</v>
      </c>
      <c r="J78" s="328">
        <v>120</v>
      </c>
      <c r="K78" s="341"/>
    </row>
    <row r="79" ht="15" customHeight="1">
      <c r="B79" s="350"/>
      <c r="C79" s="328" t="s">
        <v>2098</v>
      </c>
      <c r="D79" s="328"/>
      <c r="E79" s="328"/>
      <c r="F79" s="349" t="s">
        <v>2099</v>
      </c>
      <c r="G79" s="348"/>
      <c r="H79" s="328" t="s">
        <v>2100</v>
      </c>
      <c r="I79" s="328" t="s">
        <v>2095</v>
      </c>
      <c r="J79" s="328">
        <v>50</v>
      </c>
      <c r="K79" s="341"/>
    </row>
    <row r="80" ht="15" customHeight="1">
      <c r="B80" s="350"/>
      <c r="C80" s="328" t="s">
        <v>2101</v>
      </c>
      <c r="D80" s="328"/>
      <c r="E80" s="328"/>
      <c r="F80" s="349" t="s">
        <v>2093</v>
      </c>
      <c r="G80" s="348"/>
      <c r="H80" s="328" t="s">
        <v>2102</v>
      </c>
      <c r="I80" s="328" t="s">
        <v>2103</v>
      </c>
      <c r="J80" s="328"/>
      <c r="K80" s="341"/>
    </row>
    <row r="81" ht="15" customHeight="1">
      <c r="B81" s="350"/>
      <c r="C81" s="351" t="s">
        <v>2104</v>
      </c>
      <c r="D81" s="351"/>
      <c r="E81" s="351"/>
      <c r="F81" s="352" t="s">
        <v>2099</v>
      </c>
      <c r="G81" s="351"/>
      <c r="H81" s="351" t="s">
        <v>2105</v>
      </c>
      <c r="I81" s="351" t="s">
        <v>2095</v>
      </c>
      <c r="J81" s="351">
        <v>15</v>
      </c>
      <c r="K81" s="341"/>
    </row>
    <row r="82" ht="15" customHeight="1">
      <c r="B82" s="350"/>
      <c r="C82" s="351" t="s">
        <v>2106</v>
      </c>
      <c r="D82" s="351"/>
      <c r="E82" s="351"/>
      <c r="F82" s="352" t="s">
        <v>2099</v>
      </c>
      <c r="G82" s="351"/>
      <c r="H82" s="351" t="s">
        <v>2107</v>
      </c>
      <c r="I82" s="351" t="s">
        <v>2095</v>
      </c>
      <c r="J82" s="351">
        <v>15</v>
      </c>
      <c r="K82" s="341"/>
    </row>
    <row r="83" ht="15" customHeight="1">
      <c r="B83" s="350"/>
      <c r="C83" s="351" t="s">
        <v>2108</v>
      </c>
      <c r="D83" s="351"/>
      <c r="E83" s="351"/>
      <c r="F83" s="352" t="s">
        <v>2099</v>
      </c>
      <c r="G83" s="351"/>
      <c r="H83" s="351" t="s">
        <v>2109</v>
      </c>
      <c r="I83" s="351" t="s">
        <v>2095</v>
      </c>
      <c r="J83" s="351">
        <v>20</v>
      </c>
      <c r="K83" s="341"/>
    </row>
    <row r="84" ht="15" customHeight="1">
      <c r="B84" s="350"/>
      <c r="C84" s="351" t="s">
        <v>2110</v>
      </c>
      <c r="D84" s="351"/>
      <c r="E84" s="351"/>
      <c r="F84" s="352" t="s">
        <v>2099</v>
      </c>
      <c r="G84" s="351"/>
      <c r="H84" s="351" t="s">
        <v>2111</v>
      </c>
      <c r="I84" s="351" t="s">
        <v>2095</v>
      </c>
      <c r="J84" s="351">
        <v>20</v>
      </c>
      <c r="K84" s="341"/>
    </row>
    <row r="85" ht="15" customHeight="1">
      <c r="B85" s="350"/>
      <c r="C85" s="328" t="s">
        <v>2112</v>
      </c>
      <c r="D85" s="328"/>
      <c r="E85" s="328"/>
      <c r="F85" s="349" t="s">
        <v>2099</v>
      </c>
      <c r="G85" s="348"/>
      <c r="H85" s="328" t="s">
        <v>2113</v>
      </c>
      <c r="I85" s="328" t="s">
        <v>2095</v>
      </c>
      <c r="J85" s="328">
        <v>50</v>
      </c>
      <c r="K85" s="341"/>
    </row>
    <row r="86" ht="15" customHeight="1">
      <c r="B86" s="350"/>
      <c r="C86" s="328" t="s">
        <v>2114</v>
      </c>
      <c r="D86" s="328"/>
      <c r="E86" s="328"/>
      <c r="F86" s="349" t="s">
        <v>2099</v>
      </c>
      <c r="G86" s="348"/>
      <c r="H86" s="328" t="s">
        <v>2115</v>
      </c>
      <c r="I86" s="328" t="s">
        <v>2095</v>
      </c>
      <c r="J86" s="328">
        <v>20</v>
      </c>
      <c r="K86" s="341"/>
    </row>
    <row r="87" ht="15" customHeight="1">
      <c r="B87" s="350"/>
      <c r="C87" s="328" t="s">
        <v>2116</v>
      </c>
      <c r="D87" s="328"/>
      <c r="E87" s="328"/>
      <c r="F87" s="349" t="s">
        <v>2099</v>
      </c>
      <c r="G87" s="348"/>
      <c r="H87" s="328" t="s">
        <v>2117</v>
      </c>
      <c r="I87" s="328" t="s">
        <v>2095</v>
      </c>
      <c r="J87" s="328">
        <v>20</v>
      </c>
      <c r="K87" s="341"/>
    </row>
    <row r="88" ht="15" customHeight="1">
      <c r="B88" s="350"/>
      <c r="C88" s="328" t="s">
        <v>2118</v>
      </c>
      <c r="D88" s="328"/>
      <c r="E88" s="328"/>
      <c r="F88" s="349" t="s">
        <v>2099</v>
      </c>
      <c r="G88" s="348"/>
      <c r="H88" s="328" t="s">
        <v>2119</v>
      </c>
      <c r="I88" s="328" t="s">
        <v>2095</v>
      </c>
      <c r="J88" s="328">
        <v>50</v>
      </c>
      <c r="K88" s="341"/>
    </row>
    <row r="89" ht="15" customHeight="1">
      <c r="B89" s="350"/>
      <c r="C89" s="328" t="s">
        <v>2120</v>
      </c>
      <c r="D89" s="328"/>
      <c r="E89" s="328"/>
      <c r="F89" s="349" t="s">
        <v>2099</v>
      </c>
      <c r="G89" s="348"/>
      <c r="H89" s="328" t="s">
        <v>2120</v>
      </c>
      <c r="I89" s="328" t="s">
        <v>2095</v>
      </c>
      <c r="J89" s="328">
        <v>50</v>
      </c>
      <c r="K89" s="341"/>
    </row>
    <row r="90" ht="15" customHeight="1">
      <c r="B90" s="350"/>
      <c r="C90" s="328" t="s">
        <v>188</v>
      </c>
      <c r="D90" s="328"/>
      <c r="E90" s="328"/>
      <c r="F90" s="349" t="s">
        <v>2099</v>
      </c>
      <c r="G90" s="348"/>
      <c r="H90" s="328" t="s">
        <v>2121</v>
      </c>
      <c r="I90" s="328" t="s">
        <v>2095</v>
      </c>
      <c r="J90" s="328">
        <v>255</v>
      </c>
      <c r="K90" s="341"/>
    </row>
    <row r="91" ht="15" customHeight="1">
      <c r="B91" s="350"/>
      <c r="C91" s="328" t="s">
        <v>2122</v>
      </c>
      <c r="D91" s="328"/>
      <c r="E91" s="328"/>
      <c r="F91" s="349" t="s">
        <v>2093</v>
      </c>
      <c r="G91" s="348"/>
      <c r="H91" s="328" t="s">
        <v>2123</v>
      </c>
      <c r="I91" s="328" t="s">
        <v>2124</v>
      </c>
      <c r="J91" s="328"/>
      <c r="K91" s="341"/>
    </row>
    <row r="92" ht="15" customHeight="1">
      <c r="B92" s="350"/>
      <c r="C92" s="328" t="s">
        <v>2125</v>
      </c>
      <c r="D92" s="328"/>
      <c r="E92" s="328"/>
      <c r="F92" s="349" t="s">
        <v>2093</v>
      </c>
      <c r="G92" s="348"/>
      <c r="H92" s="328" t="s">
        <v>2126</v>
      </c>
      <c r="I92" s="328" t="s">
        <v>2127</v>
      </c>
      <c r="J92" s="328"/>
      <c r="K92" s="341"/>
    </row>
    <row r="93" ht="15" customHeight="1">
      <c r="B93" s="350"/>
      <c r="C93" s="328" t="s">
        <v>2128</v>
      </c>
      <c r="D93" s="328"/>
      <c r="E93" s="328"/>
      <c r="F93" s="349" t="s">
        <v>2093</v>
      </c>
      <c r="G93" s="348"/>
      <c r="H93" s="328" t="s">
        <v>2128</v>
      </c>
      <c r="I93" s="328" t="s">
        <v>2127</v>
      </c>
      <c r="J93" s="328"/>
      <c r="K93" s="341"/>
    </row>
    <row r="94" ht="15" customHeight="1">
      <c r="B94" s="350"/>
      <c r="C94" s="328" t="s">
        <v>36</v>
      </c>
      <c r="D94" s="328"/>
      <c r="E94" s="328"/>
      <c r="F94" s="349" t="s">
        <v>2093</v>
      </c>
      <c r="G94" s="348"/>
      <c r="H94" s="328" t="s">
        <v>2129</v>
      </c>
      <c r="I94" s="328" t="s">
        <v>2127</v>
      </c>
      <c r="J94" s="328"/>
      <c r="K94" s="341"/>
    </row>
    <row r="95" ht="15" customHeight="1">
      <c r="B95" s="350"/>
      <c r="C95" s="328" t="s">
        <v>46</v>
      </c>
      <c r="D95" s="328"/>
      <c r="E95" s="328"/>
      <c r="F95" s="349" t="s">
        <v>2093</v>
      </c>
      <c r="G95" s="348"/>
      <c r="H95" s="328" t="s">
        <v>2130</v>
      </c>
      <c r="I95" s="328" t="s">
        <v>2127</v>
      </c>
      <c r="J95" s="328"/>
      <c r="K95" s="341"/>
    </row>
    <row r="96" ht="15" customHeight="1">
      <c r="B96" s="353"/>
      <c r="C96" s="354"/>
      <c r="D96" s="354"/>
      <c r="E96" s="354"/>
      <c r="F96" s="354"/>
      <c r="G96" s="354"/>
      <c r="H96" s="354"/>
      <c r="I96" s="354"/>
      <c r="J96" s="354"/>
      <c r="K96" s="355"/>
    </row>
    <row r="97" ht="18.75" customHeight="1">
      <c r="B97" s="356"/>
      <c r="C97" s="357"/>
      <c r="D97" s="357"/>
      <c r="E97" s="357"/>
      <c r="F97" s="357"/>
      <c r="G97" s="357"/>
      <c r="H97" s="357"/>
      <c r="I97" s="357"/>
      <c r="J97" s="357"/>
      <c r="K97" s="356"/>
    </row>
    <row r="98" ht="18.75" customHeight="1">
      <c r="B98" s="335"/>
      <c r="C98" s="335"/>
      <c r="D98" s="335"/>
      <c r="E98" s="335"/>
      <c r="F98" s="335"/>
      <c r="G98" s="335"/>
      <c r="H98" s="335"/>
      <c r="I98" s="335"/>
      <c r="J98" s="335"/>
      <c r="K98" s="335"/>
    </row>
    <row r="99" ht="7.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8"/>
    </row>
    <row r="100" ht="45" customHeight="1">
      <c r="B100" s="339"/>
      <c r="C100" s="340" t="s">
        <v>2131</v>
      </c>
      <c r="D100" s="340"/>
      <c r="E100" s="340"/>
      <c r="F100" s="340"/>
      <c r="G100" s="340"/>
      <c r="H100" s="340"/>
      <c r="I100" s="340"/>
      <c r="J100" s="340"/>
      <c r="K100" s="341"/>
    </row>
    <row r="101" ht="17.25" customHeight="1">
      <c r="B101" s="339"/>
      <c r="C101" s="342" t="s">
        <v>2087</v>
      </c>
      <c r="D101" s="342"/>
      <c r="E101" s="342"/>
      <c r="F101" s="342" t="s">
        <v>2088</v>
      </c>
      <c r="G101" s="343"/>
      <c r="H101" s="342" t="s">
        <v>183</v>
      </c>
      <c r="I101" s="342" t="s">
        <v>55</v>
      </c>
      <c r="J101" s="342" t="s">
        <v>2089</v>
      </c>
      <c r="K101" s="341"/>
    </row>
    <row r="102" ht="17.25" customHeight="1">
      <c r="B102" s="339"/>
      <c r="C102" s="344" t="s">
        <v>2090</v>
      </c>
      <c r="D102" s="344"/>
      <c r="E102" s="344"/>
      <c r="F102" s="345" t="s">
        <v>2091</v>
      </c>
      <c r="G102" s="346"/>
      <c r="H102" s="344"/>
      <c r="I102" s="344"/>
      <c r="J102" s="344" t="s">
        <v>2092</v>
      </c>
      <c r="K102" s="341"/>
    </row>
    <row r="103" ht="5.25" customHeight="1">
      <c r="B103" s="339"/>
      <c r="C103" s="342"/>
      <c r="D103" s="342"/>
      <c r="E103" s="342"/>
      <c r="F103" s="342"/>
      <c r="G103" s="358"/>
      <c r="H103" s="342"/>
      <c r="I103" s="342"/>
      <c r="J103" s="342"/>
      <c r="K103" s="341"/>
    </row>
    <row r="104" ht="15" customHeight="1">
      <c r="B104" s="339"/>
      <c r="C104" s="328" t="s">
        <v>51</v>
      </c>
      <c r="D104" s="347"/>
      <c r="E104" s="347"/>
      <c r="F104" s="349" t="s">
        <v>2093</v>
      </c>
      <c r="G104" s="358"/>
      <c r="H104" s="328" t="s">
        <v>2132</v>
      </c>
      <c r="I104" s="328" t="s">
        <v>2095</v>
      </c>
      <c r="J104" s="328">
        <v>20</v>
      </c>
      <c r="K104" s="341"/>
    </row>
    <row r="105" ht="15" customHeight="1">
      <c r="B105" s="339"/>
      <c r="C105" s="328" t="s">
        <v>2096</v>
      </c>
      <c r="D105" s="328"/>
      <c r="E105" s="328"/>
      <c r="F105" s="349" t="s">
        <v>2093</v>
      </c>
      <c r="G105" s="328"/>
      <c r="H105" s="328" t="s">
        <v>2132</v>
      </c>
      <c r="I105" s="328" t="s">
        <v>2095</v>
      </c>
      <c r="J105" s="328">
        <v>120</v>
      </c>
      <c r="K105" s="341"/>
    </row>
    <row r="106" ht="15" customHeight="1">
      <c r="B106" s="350"/>
      <c r="C106" s="328" t="s">
        <v>2098</v>
      </c>
      <c r="D106" s="328"/>
      <c r="E106" s="328"/>
      <c r="F106" s="349" t="s">
        <v>2099</v>
      </c>
      <c r="G106" s="328"/>
      <c r="H106" s="328" t="s">
        <v>2132</v>
      </c>
      <c r="I106" s="328" t="s">
        <v>2095</v>
      </c>
      <c r="J106" s="328">
        <v>50</v>
      </c>
      <c r="K106" s="341"/>
    </row>
    <row r="107" ht="15" customHeight="1">
      <c r="B107" s="350"/>
      <c r="C107" s="328" t="s">
        <v>2101</v>
      </c>
      <c r="D107" s="328"/>
      <c r="E107" s="328"/>
      <c r="F107" s="349" t="s">
        <v>2093</v>
      </c>
      <c r="G107" s="328"/>
      <c r="H107" s="328" t="s">
        <v>2132</v>
      </c>
      <c r="I107" s="328" t="s">
        <v>2103</v>
      </c>
      <c r="J107" s="328"/>
      <c r="K107" s="341"/>
    </row>
    <row r="108" ht="15" customHeight="1">
      <c r="B108" s="350"/>
      <c r="C108" s="328" t="s">
        <v>2112</v>
      </c>
      <c r="D108" s="328"/>
      <c r="E108" s="328"/>
      <c r="F108" s="349" t="s">
        <v>2099</v>
      </c>
      <c r="G108" s="328"/>
      <c r="H108" s="328" t="s">
        <v>2132</v>
      </c>
      <c r="I108" s="328" t="s">
        <v>2095</v>
      </c>
      <c r="J108" s="328">
        <v>50</v>
      </c>
      <c r="K108" s="341"/>
    </row>
    <row r="109" ht="15" customHeight="1">
      <c r="B109" s="350"/>
      <c r="C109" s="328" t="s">
        <v>2120</v>
      </c>
      <c r="D109" s="328"/>
      <c r="E109" s="328"/>
      <c r="F109" s="349" t="s">
        <v>2099</v>
      </c>
      <c r="G109" s="328"/>
      <c r="H109" s="328" t="s">
        <v>2132</v>
      </c>
      <c r="I109" s="328" t="s">
        <v>2095</v>
      </c>
      <c r="J109" s="328">
        <v>50</v>
      </c>
      <c r="K109" s="341"/>
    </row>
    <row r="110" ht="15" customHeight="1">
      <c r="B110" s="350"/>
      <c r="C110" s="328" t="s">
        <v>2118</v>
      </c>
      <c r="D110" s="328"/>
      <c r="E110" s="328"/>
      <c r="F110" s="349" t="s">
        <v>2099</v>
      </c>
      <c r="G110" s="328"/>
      <c r="H110" s="328" t="s">
        <v>2132</v>
      </c>
      <c r="I110" s="328" t="s">
        <v>2095</v>
      </c>
      <c r="J110" s="328">
        <v>50</v>
      </c>
      <c r="K110" s="341"/>
    </row>
    <row r="111" ht="15" customHeight="1">
      <c r="B111" s="350"/>
      <c r="C111" s="328" t="s">
        <v>51</v>
      </c>
      <c r="D111" s="328"/>
      <c r="E111" s="328"/>
      <c r="F111" s="349" t="s">
        <v>2093</v>
      </c>
      <c r="G111" s="328"/>
      <c r="H111" s="328" t="s">
        <v>2133</v>
      </c>
      <c r="I111" s="328" t="s">
        <v>2095</v>
      </c>
      <c r="J111" s="328">
        <v>20</v>
      </c>
      <c r="K111" s="341"/>
    </row>
    <row r="112" ht="15" customHeight="1">
      <c r="B112" s="350"/>
      <c r="C112" s="328" t="s">
        <v>2134</v>
      </c>
      <c r="D112" s="328"/>
      <c r="E112" s="328"/>
      <c r="F112" s="349" t="s">
        <v>2093</v>
      </c>
      <c r="G112" s="328"/>
      <c r="H112" s="328" t="s">
        <v>2135</v>
      </c>
      <c r="I112" s="328" t="s">
        <v>2095</v>
      </c>
      <c r="J112" s="328">
        <v>120</v>
      </c>
      <c r="K112" s="341"/>
    </row>
    <row r="113" ht="15" customHeight="1">
      <c r="B113" s="350"/>
      <c r="C113" s="328" t="s">
        <v>36</v>
      </c>
      <c r="D113" s="328"/>
      <c r="E113" s="328"/>
      <c r="F113" s="349" t="s">
        <v>2093</v>
      </c>
      <c r="G113" s="328"/>
      <c r="H113" s="328" t="s">
        <v>2136</v>
      </c>
      <c r="I113" s="328" t="s">
        <v>2127</v>
      </c>
      <c r="J113" s="328"/>
      <c r="K113" s="341"/>
    </row>
    <row r="114" ht="15" customHeight="1">
      <c r="B114" s="350"/>
      <c r="C114" s="328" t="s">
        <v>46</v>
      </c>
      <c r="D114" s="328"/>
      <c r="E114" s="328"/>
      <c r="F114" s="349" t="s">
        <v>2093</v>
      </c>
      <c r="G114" s="328"/>
      <c r="H114" s="328" t="s">
        <v>2137</v>
      </c>
      <c r="I114" s="328" t="s">
        <v>2127</v>
      </c>
      <c r="J114" s="328"/>
      <c r="K114" s="341"/>
    </row>
    <row r="115" ht="15" customHeight="1">
      <c r="B115" s="350"/>
      <c r="C115" s="328" t="s">
        <v>55</v>
      </c>
      <c r="D115" s="328"/>
      <c r="E115" s="328"/>
      <c r="F115" s="349" t="s">
        <v>2093</v>
      </c>
      <c r="G115" s="328"/>
      <c r="H115" s="328" t="s">
        <v>2138</v>
      </c>
      <c r="I115" s="328" t="s">
        <v>2139</v>
      </c>
      <c r="J115" s="328"/>
      <c r="K115" s="341"/>
    </row>
    <row r="116" ht="15" customHeight="1">
      <c r="B116" s="353"/>
      <c r="C116" s="359"/>
      <c r="D116" s="359"/>
      <c r="E116" s="359"/>
      <c r="F116" s="359"/>
      <c r="G116" s="359"/>
      <c r="H116" s="359"/>
      <c r="I116" s="359"/>
      <c r="J116" s="359"/>
      <c r="K116" s="355"/>
    </row>
    <row r="117" ht="18.75" customHeight="1">
      <c r="B117" s="360"/>
      <c r="C117" s="324"/>
      <c r="D117" s="324"/>
      <c r="E117" s="324"/>
      <c r="F117" s="361"/>
      <c r="G117" s="324"/>
      <c r="H117" s="324"/>
      <c r="I117" s="324"/>
      <c r="J117" s="324"/>
      <c r="K117" s="360"/>
    </row>
    <row r="118" ht="18.75" customHeight="1">
      <c r="B118" s="335"/>
      <c r="C118" s="335"/>
      <c r="D118" s="335"/>
      <c r="E118" s="335"/>
      <c r="F118" s="335"/>
      <c r="G118" s="335"/>
      <c r="H118" s="335"/>
      <c r="I118" s="335"/>
      <c r="J118" s="335"/>
      <c r="K118" s="335"/>
    </row>
    <row r="119" ht="7.5" customHeight="1">
      <c r="B119" s="362"/>
      <c r="C119" s="363"/>
      <c r="D119" s="363"/>
      <c r="E119" s="363"/>
      <c r="F119" s="363"/>
      <c r="G119" s="363"/>
      <c r="H119" s="363"/>
      <c r="I119" s="363"/>
      <c r="J119" s="363"/>
      <c r="K119" s="364"/>
    </row>
    <row r="120" ht="45" customHeight="1">
      <c r="B120" s="365"/>
      <c r="C120" s="318" t="s">
        <v>2140</v>
      </c>
      <c r="D120" s="318"/>
      <c r="E120" s="318"/>
      <c r="F120" s="318"/>
      <c r="G120" s="318"/>
      <c r="H120" s="318"/>
      <c r="I120" s="318"/>
      <c r="J120" s="318"/>
      <c r="K120" s="366"/>
    </row>
    <row r="121" ht="17.25" customHeight="1">
      <c r="B121" s="367"/>
      <c r="C121" s="342" t="s">
        <v>2087</v>
      </c>
      <c r="D121" s="342"/>
      <c r="E121" s="342"/>
      <c r="F121" s="342" t="s">
        <v>2088</v>
      </c>
      <c r="G121" s="343"/>
      <c r="H121" s="342" t="s">
        <v>183</v>
      </c>
      <c r="I121" s="342" t="s">
        <v>55</v>
      </c>
      <c r="J121" s="342" t="s">
        <v>2089</v>
      </c>
      <c r="K121" s="368"/>
    </row>
    <row r="122" ht="17.25" customHeight="1">
      <c r="B122" s="367"/>
      <c r="C122" s="344" t="s">
        <v>2090</v>
      </c>
      <c r="D122" s="344"/>
      <c r="E122" s="344"/>
      <c r="F122" s="345" t="s">
        <v>2091</v>
      </c>
      <c r="G122" s="346"/>
      <c r="H122" s="344"/>
      <c r="I122" s="344"/>
      <c r="J122" s="344" t="s">
        <v>2092</v>
      </c>
      <c r="K122" s="368"/>
    </row>
    <row r="123" ht="5.25" customHeight="1">
      <c r="B123" s="369"/>
      <c r="C123" s="347"/>
      <c r="D123" s="347"/>
      <c r="E123" s="347"/>
      <c r="F123" s="347"/>
      <c r="G123" s="328"/>
      <c r="H123" s="347"/>
      <c r="I123" s="347"/>
      <c r="J123" s="347"/>
      <c r="K123" s="370"/>
    </row>
    <row r="124" ht="15" customHeight="1">
      <c r="B124" s="369"/>
      <c r="C124" s="328" t="s">
        <v>2096</v>
      </c>
      <c r="D124" s="347"/>
      <c r="E124" s="347"/>
      <c r="F124" s="349" t="s">
        <v>2093</v>
      </c>
      <c r="G124" s="328"/>
      <c r="H124" s="328" t="s">
        <v>2132</v>
      </c>
      <c r="I124" s="328" t="s">
        <v>2095</v>
      </c>
      <c r="J124" s="328">
        <v>120</v>
      </c>
      <c r="K124" s="371"/>
    </row>
    <row r="125" ht="15" customHeight="1">
      <c r="B125" s="369"/>
      <c r="C125" s="328" t="s">
        <v>2141</v>
      </c>
      <c r="D125" s="328"/>
      <c r="E125" s="328"/>
      <c r="F125" s="349" t="s">
        <v>2093</v>
      </c>
      <c r="G125" s="328"/>
      <c r="H125" s="328" t="s">
        <v>2142</v>
      </c>
      <c r="I125" s="328" t="s">
        <v>2095</v>
      </c>
      <c r="J125" s="328" t="s">
        <v>2143</v>
      </c>
      <c r="K125" s="371"/>
    </row>
    <row r="126" ht="15" customHeight="1">
      <c r="B126" s="369"/>
      <c r="C126" s="328" t="s">
        <v>83</v>
      </c>
      <c r="D126" s="328"/>
      <c r="E126" s="328"/>
      <c r="F126" s="349" t="s">
        <v>2093</v>
      </c>
      <c r="G126" s="328"/>
      <c r="H126" s="328" t="s">
        <v>2144</v>
      </c>
      <c r="I126" s="328" t="s">
        <v>2095</v>
      </c>
      <c r="J126" s="328" t="s">
        <v>2143</v>
      </c>
      <c r="K126" s="371"/>
    </row>
    <row r="127" ht="15" customHeight="1">
      <c r="B127" s="369"/>
      <c r="C127" s="328" t="s">
        <v>2104</v>
      </c>
      <c r="D127" s="328"/>
      <c r="E127" s="328"/>
      <c r="F127" s="349" t="s">
        <v>2099</v>
      </c>
      <c r="G127" s="328"/>
      <c r="H127" s="328" t="s">
        <v>2105</v>
      </c>
      <c r="I127" s="328" t="s">
        <v>2095</v>
      </c>
      <c r="J127" s="328">
        <v>15</v>
      </c>
      <c r="K127" s="371"/>
    </row>
    <row r="128" ht="15" customHeight="1">
      <c r="B128" s="369"/>
      <c r="C128" s="351" t="s">
        <v>2106</v>
      </c>
      <c r="D128" s="351"/>
      <c r="E128" s="351"/>
      <c r="F128" s="352" t="s">
        <v>2099</v>
      </c>
      <c r="G128" s="351"/>
      <c r="H128" s="351" t="s">
        <v>2107</v>
      </c>
      <c r="I128" s="351" t="s">
        <v>2095</v>
      </c>
      <c r="J128" s="351">
        <v>15</v>
      </c>
      <c r="K128" s="371"/>
    </row>
    <row r="129" ht="15" customHeight="1">
      <c r="B129" s="369"/>
      <c r="C129" s="351" t="s">
        <v>2108</v>
      </c>
      <c r="D129" s="351"/>
      <c r="E129" s="351"/>
      <c r="F129" s="352" t="s">
        <v>2099</v>
      </c>
      <c r="G129" s="351"/>
      <c r="H129" s="351" t="s">
        <v>2109</v>
      </c>
      <c r="I129" s="351" t="s">
        <v>2095</v>
      </c>
      <c r="J129" s="351">
        <v>20</v>
      </c>
      <c r="K129" s="371"/>
    </row>
    <row r="130" ht="15" customHeight="1">
      <c r="B130" s="369"/>
      <c r="C130" s="351" t="s">
        <v>2110</v>
      </c>
      <c r="D130" s="351"/>
      <c r="E130" s="351"/>
      <c r="F130" s="352" t="s">
        <v>2099</v>
      </c>
      <c r="G130" s="351"/>
      <c r="H130" s="351" t="s">
        <v>2111</v>
      </c>
      <c r="I130" s="351" t="s">
        <v>2095</v>
      </c>
      <c r="J130" s="351">
        <v>20</v>
      </c>
      <c r="K130" s="371"/>
    </row>
    <row r="131" ht="15" customHeight="1">
      <c r="B131" s="369"/>
      <c r="C131" s="328" t="s">
        <v>2098</v>
      </c>
      <c r="D131" s="328"/>
      <c r="E131" s="328"/>
      <c r="F131" s="349" t="s">
        <v>2099</v>
      </c>
      <c r="G131" s="328"/>
      <c r="H131" s="328" t="s">
        <v>2132</v>
      </c>
      <c r="I131" s="328" t="s">
        <v>2095</v>
      </c>
      <c r="J131" s="328">
        <v>50</v>
      </c>
      <c r="K131" s="371"/>
    </row>
    <row r="132" ht="15" customHeight="1">
      <c r="B132" s="369"/>
      <c r="C132" s="328" t="s">
        <v>2112</v>
      </c>
      <c r="D132" s="328"/>
      <c r="E132" s="328"/>
      <c r="F132" s="349" t="s">
        <v>2099</v>
      </c>
      <c r="G132" s="328"/>
      <c r="H132" s="328" t="s">
        <v>2132</v>
      </c>
      <c r="I132" s="328" t="s">
        <v>2095</v>
      </c>
      <c r="J132" s="328">
        <v>50</v>
      </c>
      <c r="K132" s="371"/>
    </row>
    <row r="133" ht="15" customHeight="1">
      <c r="B133" s="369"/>
      <c r="C133" s="328" t="s">
        <v>2118</v>
      </c>
      <c r="D133" s="328"/>
      <c r="E133" s="328"/>
      <c r="F133" s="349" t="s">
        <v>2099</v>
      </c>
      <c r="G133" s="328"/>
      <c r="H133" s="328" t="s">
        <v>2132</v>
      </c>
      <c r="I133" s="328" t="s">
        <v>2095</v>
      </c>
      <c r="J133" s="328">
        <v>50</v>
      </c>
      <c r="K133" s="371"/>
    </row>
    <row r="134" ht="15" customHeight="1">
      <c r="B134" s="369"/>
      <c r="C134" s="328" t="s">
        <v>2120</v>
      </c>
      <c r="D134" s="328"/>
      <c r="E134" s="328"/>
      <c r="F134" s="349" t="s">
        <v>2099</v>
      </c>
      <c r="G134" s="328"/>
      <c r="H134" s="328" t="s">
        <v>2132</v>
      </c>
      <c r="I134" s="328" t="s">
        <v>2095</v>
      </c>
      <c r="J134" s="328">
        <v>50</v>
      </c>
      <c r="K134" s="371"/>
    </row>
    <row r="135" ht="15" customHeight="1">
      <c r="B135" s="369"/>
      <c r="C135" s="328" t="s">
        <v>188</v>
      </c>
      <c r="D135" s="328"/>
      <c r="E135" s="328"/>
      <c r="F135" s="349" t="s">
        <v>2099</v>
      </c>
      <c r="G135" s="328"/>
      <c r="H135" s="328" t="s">
        <v>2145</v>
      </c>
      <c r="I135" s="328" t="s">
        <v>2095</v>
      </c>
      <c r="J135" s="328">
        <v>255</v>
      </c>
      <c r="K135" s="371"/>
    </row>
    <row r="136" ht="15" customHeight="1">
      <c r="B136" s="369"/>
      <c r="C136" s="328" t="s">
        <v>2122</v>
      </c>
      <c r="D136" s="328"/>
      <c r="E136" s="328"/>
      <c r="F136" s="349" t="s">
        <v>2093</v>
      </c>
      <c r="G136" s="328"/>
      <c r="H136" s="328" t="s">
        <v>2146</v>
      </c>
      <c r="I136" s="328" t="s">
        <v>2124</v>
      </c>
      <c r="J136" s="328"/>
      <c r="K136" s="371"/>
    </row>
    <row r="137" ht="15" customHeight="1">
      <c r="B137" s="369"/>
      <c r="C137" s="328" t="s">
        <v>2125</v>
      </c>
      <c r="D137" s="328"/>
      <c r="E137" s="328"/>
      <c r="F137" s="349" t="s">
        <v>2093</v>
      </c>
      <c r="G137" s="328"/>
      <c r="H137" s="328" t="s">
        <v>2147</v>
      </c>
      <c r="I137" s="328" t="s">
        <v>2127</v>
      </c>
      <c r="J137" s="328"/>
      <c r="K137" s="371"/>
    </row>
    <row r="138" ht="15" customHeight="1">
      <c r="B138" s="369"/>
      <c r="C138" s="328" t="s">
        <v>2128</v>
      </c>
      <c r="D138" s="328"/>
      <c r="E138" s="328"/>
      <c r="F138" s="349" t="s">
        <v>2093</v>
      </c>
      <c r="G138" s="328"/>
      <c r="H138" s="328" t="s">
        <v>2128</v>
      </c>
      <c r="I138" s="328" t="s">
        <v>2127</v>
      </c>
      <c r="J138" s="328"/>
      <c r="K138" s="371"/>
    </row>
    <row r="139" ht="15" customHeight="1">
      <c r="B139" s="369"/>
      <c r="C139" s="328" t="s">
        <v>36</v>
      </c>
      <c r="D139" s="328"/>
      <c r="E139" s="328"/>
      <c r="F139" s="349" t="s">
        <v>2093</v>
      </c>
      <c r="G139" s="328"/>
      <c r="H139" s="328" t="s">
        <v>2148</v>
      </c>
      <c r="I139" s="328" t="s">
        <v>2127</v>
      </c>
      <c r="J139" s="328"/>
      <c r="K139" s="371"/>
    </row>
    <row r="140" ht="15" customHeight="1">
      <c r="B140" s="369"/>
      <c r="C140" s="328" t="s">
        <v>2149</v>
      </c>
      <c r="D140" s="328"/>
      <c r="E140" s="328"/>
      <c r="F140" s="349" t="s">
        <v>2093</v>
      </c>
      <c r="G140" s="328"/>
      <c r="H140" s="328" t="s">
        <v>2150</v>
      </c>
      <c r="I140" s="328" t="s">
        <v>2127</v>
      </c>
      <c r="J140" s="328"/>
      <c r="K140" s="371"/>
    </row>
    <row r="141" ht="15" customHeight="1">
      <c r="B141" s="372"/>
      <c r="C141" s="373"/>
      <c r="D141" s="373"/>
      <c r="E141" s="373"/>
      <c r="F141" s="373"/>
      <c r="G141" s="373"/>
      <c r="H141" s="373"/>
      <c r="I141" s="373"/>
      <c r="J141" s="373"/>
      <c r="K141" s="374"/>
    </row>
    <row r="142" ht="18.75" customHeight="1">
      <c r="B142" s="324"/>
      <c r="C142" s="324"/>
      <c r="D142" s="324"/>
      <c r="E142" s="324"/>
      <c r="F142" s="361"/>
      <c r="G142" s="324"/>
      <c r="H142" s="324"/>
      <c r="I142" s="324"/>
      <c r="J142" s="324"/>
      <c r="K142" s="324"/>
    </row>
    <row r="143" ht="18.75" customHeight="1">
      <c r="B143" s="335"/>
      <c r="C143" s="335"/>
      <c r="D143" s="335"/>
      <c r="E143" s="335"/>
      <c r="F143" s="335"/>
      <c r="G143" s="335"/>
      <c r="H143" s="335"/>
      <c r="I143" s="335"/>
      <c r="J143" s="335"/>
      <c r="K143" s="335"/>
    </row>
    <row r="144" ht="7.5" customHeight="1">
      <c r="B144" s="336"/>
      <c r="C144" s="337"/>
      <c r="D144" s="337"/>
      <c r="E144" s="337"/>
      <c r="F144" s="337"/>
      <c r="G144" s="337"/>
      <c r="H144" s="337"/>
      <c r="I144" s="337"/>
      <c r="J144" s="337"/>
      <c r="K144" s="338"/>
    </row>
    <row r="145" ht="45" customHeight="1">
      <c r="B145" s="339"/>
      <c r="C145" s="340" t="s">
        <v>2151</v>
      </c>
      <c r="D145" s="340"/>
      <c r="E145" s="340"/>
      <c r="F145" s="340"/>
      <c r="G145" s="340"/>
      <c r="H145" s="340"/>
      <c r="I145" s="340"/>
      <c r="J145" s="340"/>
      <c r="K145" s="341"/>
    </row>
    <row r="146" ht="17.25" customHeight="1">
      <c r="B146" s="339"/>
      <c r="C146" s="342" t="s">
        <v>2087</v>
      </c>
      <c r="D146" s="342"/>
      <c r="E146" s="342"/>
      <c r="F146" s="342" t="s">
        <v>2088</v>
      </c>
      <c r="G146" s="343"/>
      <c r="H146" s="342" t="s">
        <v>183</v>
      </c>
      <c r="I146" s="342" t="s">
        <v>55</v>
      </c>
      <c r="J146" s="342" t="s">
        <v>2089</v>
      </c>
      <c r="K146" s="341"/>
    </row>
    <row r="147" ht="17.25" customHeight="1">
      <c r="B147" s="339"/>
      <c r="C147" s="344" t="s">
        <v>2090</v>
      </c>
      <c r="D147" s="344"/>
      <c r="E147" s="344"/>
      <c r="F147" s="345" t="s">
        <v>2091</v>
      </c>
      <c r="G147" s="346"/>
      <c r="H147" s="344"/>
      <c r="I147" s="344"/>
      <c r="J147" s="344" t="s">
        <v>2092</v>
      </c>
      <c r="K147" s="341"/>
    </row>
    <row r="148" ht="5.25" customHeight="1">
      <c r="B148" s="350"/>
      <c r="C148" s="347"/>
      <c r="D148" s="347"/>
      <c r="E148" s="347"/>
      <c r="F148" s="347"/>
      <c r="G148" s="348"/>
      <c r="H148" s="347"/>
      <c r="I148" s="347"/>
      <c r="J148" s="347"/>
      <c r="K148" s="371"/>
    </row>
    <row r="149" ht="15" customHeight="1">
      <c r="B149" s="350"/>
      <c r="C149" s="375" t="s">
        <v>2096</v>
      </c>
      <c r="D149" s="328"/>
      <c r="E149" s="328"/>
      <c r="F149" s="376" t="s">
        <v>2093</v>
      </c>
      <c r="G149" s="328"/>
      <c r="H149" s="375" t="s">
        <v>2132</v>
      </c>
      <c r="I149" s="375" t="s">
        <v>2095</v>
      </c>
      <c r="J149" s="375">
        <v>120</v>
      </c>
      <c r="K149" s="371"/>
    </row>
    <row r="150" ht="15" customHeight="1">
      <c r="B150" s="350"/>
      <c r="C150" s="375" t="s">
        <v>2141</v>
      </c>
      <c r="D150" s="328"/>
      <c r="E150" s="328"/>
      <c r="F150" s="376" t="s">
        <v>2093</v>
      </c>
      <c r="G150" s="328"/>
      <c r="H150" s="375" t="s">
        <v>2152</v>
      </c>
      <c r="I150" s="375" t="s">
        <v>2095</v>
      </c>
      <c r="J150" s="375" t="s">
        <v>2143</v>
      </c>
      <c r="K150" s="371"/>
    </row>
    <row r="151" ht="15" customHeight="1">
      <c r="B151" s="350"/>
      <c r="C151" s="375" t="s">
        <v>83</v>
      </c>
      <c r="D151" s="328"/>
      <c r="E151" s="328"/>
      <c r="F151" s="376" t="s">
        <v>2093</v>
      </c>
      <c r="G151" s="328"/>
      <c r="H151" s="375" t="s">
        <v>2153</v>
      </c>
      <c r="I151" s="375" t="s">
        <v>2095</v>
      </c>
      <c r="J151" s="375" t="s">
        <v>2143</v>
      </c>
      <c r="K151" s="371"/>
    </row>
    <row r="152" ht="15" customHeight="1">
      <c r="B152" s="350"/>
      <c r="C152" s="375" t="s">
        <v>2098</v>
      </c>
      <c r="D152" s="328"/>
      <c r="E152" s="328"/>
      <c r="F152" s="376" t="s">
        <v>2099</v>
      </c>
      <c r="G152" s="328"/>
      <c r="H152" s="375" t="s">
        <v>2132</v>
      </c>
      <c r="I152" s="375" t="s">
        <v>2095</v>
      </c>
      <c r="J152" s="375">
        <v>50</v>
      </c>
      <c r="K152" s="371"/>
    </row>
    <row r="153" ht="15" customHeight="1">
      <c r="B153" s="350"/>
      <c r="C153" s="375" t="s">
        <v>2101</v>
      </c>
      <c r="D153" s="328"/>
      <c r="E153" s="328"/>
      <c r="F153" s="376" t="s">
        <v>2093</v>
      </c>
      <c r="G153" s="328"/>
      <c r="H153" s="375" t="s">
        <v>2132</v>
      </c>
      <c r="I153" s="375" t="s">
        <v>2103</v>
      </c>
      <c r="J153" s="375"/>
      <c r="K153" s="371"/>
    </row>
    <row r="154" ht="15" customHeight="1">
      <c r="B154" s="350"/>
      <c r="C154" s="375" t="s">
        <v>2112</v>
      </c>
      <c r="D154" s="328"/>
      <c r="E154" s="328"/>
      <c r="F154" s="376" t="s">
        <v>2099</v>
      </c>
      <c r="G154" s="328"/>
      <c r="H154" s="375" t="s">
        <v>2132</v>
      </c>
      <c r="I154" s="375" t="s">
        <v>2095</v>
      </c>
      <c r="J154" s="375">
        <v>50</v>
      </c>
      <c r="K154" s="371"/>
    </row>
    <row r="155" ht="15" customHeight="1">
      <c r="B155" s="350"/>
      <c r="C155" s="375" t="s">
        <v>2120</v>
      </c>
      <c r="D155" s="328"/>
      <c r="E155" s="328"/>
      <c r="F155" s="376" t="s">
        <v>2099</v>
      </c>
      <c r="G155" s="328"/>
      <c r="H155" s="375" t="s">
        <v>2132</v>
      </c>
      <c r="I155" s="375" t="s">
        <v>2095</v>
      </c>
      <c r="J155" s="375">
        <v>50</v>
      </c>
      <c r="K155" s="371"/>
    </row>
    <row r="156" ht="15" customHeight="1">
      <c r="B156" s="350"/>
      <c r="C156" s="375" t="s">
        <v>2118</v>
      </c>
      <c r="D156" s="328"/>
      <c r="E156" s="328"/>
      <c r="F156" s="376" t="s">
        <v>2099</v>
      </c>
      <c r="G156" s="328"/>
      <c r="H156" s="375" t="s">
        <v>2132</v>
      </c>
      <c r="I156" s="375" t="s">
        <v>2095</v>
      </c>
      <c r="J156" s="375">
        <v>50</v>
      </c>
      <c r="K156" s="371"/>
    </row>
    <row r="157" ht="15" customHeight="1">
      <c r="B157" s="350"/>
      <c r="C157" s="375" t="s">
        <v>159</v>
      </c>
      <c r="D157" s="328"/>
      <c r="E157" s="328"/>
      <c r="F157" s="376" t="s">
        <v>2093</v>
      </c>
      <c r="G157" s="328"/>
      <c r="H157" s="375" t="s">
        <v>2154</v>
      </c>
      <c r="I157" s="375" t="s">
        <v>2095</v>
      </c>
      <c r="J157" s="375" t="s">
        <v>2155</v>
      </c>
      <c r="K157" s="371"/>
    </row>
    <row r="158" ht="15" customHeight="1">
      <c r="B158" s="350"/>
      <c r="C158" s="375" t="s">
        <v>2156</v>
      </c>
      <c r="D158" s="328"/>
      <c r="E158" s="328"/>
      <c r="F158" s="376" t="s">
        <v>2093</v>
      </c>
      <c r="G158" s="328"/>
      <c r="H158" s="375" t="s">
        <v>2157</v>
      </c>
      <c r="I158" s="375" t="s">
        <v>2127</v>
      </c>
      <c r="J158" s="375"/>
      <c r="K158" s="371"/>
    </row>
    <row r="159" ht="15" customHeight="1">
      <c r="B159" s="377"/>
      <c r="C159" s="359"/>
      <c r="D159" s="359"/>
      <c r="E159" s="359"/>
      <c r="F159" s="359"/>
      <c r="G159" s="359"/>
      <c r="H159" s="359"/>
      <c r="I159" s="359"/>
      <c r="J159" s="359"/>
      <c r="K159" s="378"/>
    </row>
    <row r="160" ht="18.75" customHeight="1">
      <c r="B160" s="324"/>
      <c r="C160" s="328"/>
      <c r="D160" s="328"/>
      <c r="E160" s="328"/>
      <c r="F160" s="349"/>
      <c r="G160" s="328"/>
      <c r="H160" s="328"/>
      <c r="I160" s="328"/>
      <c r="J160" s="328"/>
      <c r="K160" s="324"/>
    </row>
    <row r="161" ht="18.75" customHeight="1">
      <c r="B161" s="335"/>
      <c r="C161" s="335"/>
      <c r="D161" s="335"/>
      <c r="E161" s="335"/>
      <c r="F161" s="335"/>
      <c r="G161" s="335"/>
      <c r="H161" s="335"/>
      <c r="I161" s="335"/>
      <c r="J161" s="335"/>
      <c r="K161" s="335"/>
    </row>
    <row r="162" ht="7.5" customHeight="1">
      <c r="B162" s="314"/>
      <c r="C162" s="315"/>
      <c r="D162" s="315"/>
      <c r="E162" s="315"/>
      <c r="F162" s="315"/>
      <c r="G162" s="315"/>
      <c r="H162" s="315"/>
      <c r="I162" s="315"/>
      <c r="J162" s="315"/>
      <c r="K162" s="316"/>
    </row>
    <row r="163" ht="45" customHeight="1">
      <c r="B163" s="317"/>
      <c r="C163" s="318" t="s">
        <v>2158</v>
      </c>
      <c r="D163" s="318"/>
      <c r="E163" s="318"/>
      <c r="F163" s="318"/>
      <c r="G163" s="318"/>
      <c r="H163" s="318"/>
      <c r="I163" s="318"/>
      <c r="J163" s="318"/>
      <c r="K163" s="319"/>
    </row>
    <row r="164" ht="17.25" customHeight="1">
      <c r="B164" s="317"/>
      <c r="C164" s="342" t="s">
        <v>2087</v>
      </c>
      <c r="D164" s="342"/>
      <c r="E164" s="342"/>
      <c r="F164" s="342" t="s">
        <v>2088</v>
      </c>
      <c r="G164" s="379"/>
      <c r="H164" s="380" t="s">
        <v>183</v>
      </c>
      <c r="I164" s="380" t="s">
        <v>55</v>
      </c>
      <c r="J164" s="342" t="s">
        <v>2089</v>
      </c>
      <c r="K164" s="319"/>
    </row>
    <row r="165" ht="17.25" customHeight="1">
      <c r="B165" s="320"/>
      <c r="C165" s="344" t="s">
        <v>2090</v>
      </c>
      <c r="D165" s="344"/>
      <c r="E165" s="344"/>
      <c r="F165" s="345" t="s">
        <v>2091</v>
      </c>
      <c r="G165" s="381"/>
      <c r="H165" s="382"/>
      <c r="I165" s="382"/>
      <c r="J165" s="344" t="s">
        <v>2092</v>
      </c>
      <c r="K165" s="322"/>
    </row>
    <row r="166" ht="5.25" customHeight="1">
      <c r="B166" s="350"/>
      <c r="C166" s="347"/>
      <c r="D166" s="347"/>
      <c r="E166" s="347"/>
      <c r="F166" s="347"/>
      <c r="G166" s="348"/>
      <c r="H166" s="347"/>
      <c r="I166" s="347"/>
      <c r="J166" s="347"/>
      <c r="K166" s="371"/>
    </row>
    <row r="167" ht="15" customHeight="1">
      <c r="B167" s="350"/>
      <c r="C167" s="328" t="s">
        <v>2096</v>
      </c>
      <c r="D167" s="328"/>
      <c r="E167" s="328"/>
      <c r="F167" s="349" t="s">
        <v>2093</v>
      </c>
      <c r="G167" s="328"/>
      <c r="H167" s="328" t="s">
        <v>2132</v>
      </c>
      <c r="I167" s="328" t="s">
        <v>2095</v>
      </c>
      <c r="J167" s="328">
        <v>120</v>
      </c>
      <c r="K167" s="371"/>
    </row>
    <row r="168" ht="15" customHeight="1">
      <c r="B168" s="350"/>
      <c r="C168" s="328" t="s">
        <v>2141</v>
      </c>
      <c r="D168" s="328"/>
      <c r="E168" s="328"/>
      <c r="F168" s="349" t="s">
        <v>2093</v>
      </c>
      <c r="G168" s="328"/>
      <c r="H168" s="328" t="s">
        <v>2142</v>
      </c>
      <c r="I168" s="328" t="s">
        <v>2095</v>
      </c>
      <c r="J168" s="328" t="s">
        <v>2143</v>
      </c>
      <c r="K168" s="371"/>
    </row>
    <row r="169" ht="15" customHeight="1">
      <c r="B169" s="350"/>
      <c r="C169" s="328" t="s">
        <v>83</v>
      </c>
      <c r="D169" s="328"/>
      <c r="E169" s="328"/>
      <c r="F169" s="349" t="s">
        <v>2093</v>
      </c>
      <c r="G169" s="328"/>
      <c r="H169" s="328" t="s">
        <v>2159</v>
      </c>
      <c r="I169" s="328" t="s">
        <v>2095</v>
      </c>
      <c r="J169" s="328" t="s">
        <v>2143</v>
      </c>
      <c r="K169" s="371"/>
    </row>
    <row r="170" ht="15" customHeight="1">
      <c r="B170" s="350"/>
      <c r="C170" s="328" t="s">
        <v>2098</v>
      </c>
      <c r="D170" s="328"/>
      <c r="E170" s="328"/>
      <c r="F170" s="349" t="s">
        <v>2099</v>
      </c>
      <c r="G170" s="328"/>
      <c r="H170" s="328" t="s">
        <v>2159</v>
      </c>
      <c r="I170" s="328" t="s">
        <v>2095</v>
      </c>
      <c r="J170" s="328">
        <v>50</v>
      </c>
      <c r="K170" s="371"/>
    </row>
    <row r="171" ht="15" customHeight="1">
      <c r="B171" s="350"/>
      <c r="C171" s="328" t="s">
        <v>2101</v>
      </c>
      <c r="D171" s="328"/>
      <c r="E171" s="328"/>
      <c r="F171" s="349" t="s">
        <v>2093</v>
      </c>
      <c r="G171" s="328"/>
      <c r="H171" s="328" t="s">
        <v>2159</v>
      </c>
      <c r="I171" s="328" t="s">
        <v>2103</v>
      </c>
      <c r="J171" s="328"/>
      <c r="K171" s="371"/>
    </row>
    <row r="172" ht="15" customHeight="1">
      <c r="B172" s="350"/>
      <c r="C172" s="328" t="s">
        <v>2112</v>
      </c>
      <c r="D172" s="328"/>
      <c r="E172" s="328"/>
      <c r="F172" s="349" t="s">
        <v>2099</v>
      </c>
      <c r="G172" s="328"/>
      <c r="H172" s="328" t="s">
        <v>2159</v>
      </c>
      <c r="I172" s="328" t="s">
        <v>2095</v>
      </c>
      <c r="J172" s="328">
        <v>50</v>
      </c>
      <c r="K172" s="371"/>
    </row>
    <row r="173" ht="15" customHeight="1">
      <c r="B173" s="350"/>
      <c r="C173" s="328" t="s">
        <v>2120</v>
      </c>
      <c r="D173" s="328"/>
      <c r="E173" s="328"/>
      <c r="F173" s="349" t="s">
        <v>2099</v>
      </c>
      <c r="G173" s="328"/>
      <c r="H173" s="328" t="s">
        <v>2159</v>
      </c>
      <c r="I173" s="328" t="s">
        <v>2095</v>
      </c>
      <c r="J173" s="328">
        <v>50</v>
      </c>
      <c r="K173" s="371"/>
    </row>
    <row r="174" ht="15" customHeight="1">
      <c r="B174" s="350"/>
      <c r="C174" s="328" t="s">
        <v>2118</v>
      </c>
      <c r="D174" s="328"/>
      <c r="E174" s="328"/>
      <c r="F174" s="349" t="s">
        <v>2099</v>
      </c>
      <c r="G174" s="328"/>
      <c r="H174" s="328" t="s">
        <v>2159</v>
      </c>
      <c r="I174" s="328" t="s">
        <v>2095</v>
      </c>
      <c r="J174" s="328">
        <v>50</v>
      </c>
      <c r="K174" s="371"/>
    </row>
    <row r="175" ht="15" customHeight="1">
      <c r="B175" s="350"/>
      <c r="C175" s="328" t="s">
        <v>182</v>
      </c>
      <c r="D175" s="328"/>
      <c r="E175" s="328"/>
      <c r="F175" s="349" t="s">
        <v>2093</v>
      </c>
      <c r="G175" s="328"/>
      <c r="H175" s="328" t="s">
        <v>2160</v>
      </c>
      <c r="I175" s="328" t="s">
        <v>2161</v>
      </c>
      <c r="J175" s="328"/>
      <c r="K175" s="371"/>
    </row>
    <row r="176" ht="15" customHeight="1">
      <c r="B176" s="350"/>
      <c r="C176" s="328" t="s">
        <v>55</v>
      </c>
      <c r="D176" s="328"/>
      <c r="E176" s="328"/>
      <c r="F176" s="349" t="s">
        <v>2093</v>
      </c>
      <c r="G176" s="328"/>
      <c r="H176" s="328" t="s">
        <v>2162</v>
      </c>
      <c r="I176" s="328" t="s">
        <v>2163</v>
      </c>
      <c r="J176" s="328">
        <v>1</v>
      </c>
      <c r="K176" s="371"/>
    </row>
    <row r="177" ht="15" customHeight="1">
      <c r="B177" s="350"/>
      <c r="C177" s="328" t="s">
        <v>51</v>
      </c>
      <c r="D177" s="328"/>
      <c r="E177" s="328"/>
      <c r="F177" s="349" t="s">
        <v>2093</v>
      </c>
      <c r="G177" s="328"/>
      <c r="H177" s="328" t="s">
        <v>2164</v>
      </c>
      <c r="I177" s="328" t="s">
        <v>2095</v>
      </c>
      <c r="J177" s="328">
        <v>20</v>
      </c>
      <c r="K177" s="371"/>
    </row>
    <row r="178" ht="15" customHeight="1">
      <c r="B178" s="350"/>
      <c r="C178" s="328" t="s">
        <v>183</v>
      </c>
      <c r="D178" s="328"/>
      <c r="E178" s="328"/>
      <c r="F178" s="349" t="s">
        <v>2093</v>
      </c>
      <c r="G178" s="328"/>
      <c r="H178" s="328" t="s">
        <v>2165</v>
      </c>
      <c r="I178" s="328" t="s">
        <v>2095</v>
      </c>
      <c r="J178" s="328">
        <v>255</v>
      </c>
      <c r="K178" s="371"/>
    </row>
    <row r="179" ht="15" customHeight="1">
      <c r="B179" s="350"/>
      <c r="C179" s="328" t="s">
        <v>184</v>
      </c>
      <c r="D179" s="328"/>
      <c r="E179" s="328"/>
      <c r="F179" s="349" t="s">
        <v>2093</v>
      </c>
      <c r="G179" s="328"/>
      <c r="H179" s="328" t="s">
        <v>2058</v>
      </c>
      <c r="I179" s="328" t="s">
        <v>2095</v>
      </c>
      <c r="J179" s="328">
        <v>10</v>
      </c>
      <c r="K179" s="371"/>
    </row>
    <row r="180" ht="15" customHeight="1">
      <c r="B180" s="350"/>
      <c r="C180" s="328" t="s">
        <v>185</v>
      </c>
      <c r="D180" s="328"/>
      <c r="E180" s="328"/>
      <c r="F180" s="349" t="s">
        <v>2093</v>
      </c>
      <c r="G180" s="328"/>
      <c r="H180" s="328" t="s">
        <v>2166</v>
      </c>
      <c r="I180" s="328" t="s">
        <v>2127</v>
      </c>
      <c r="J180" s="328"/>
      <c r="K180" s="371"/>
    </row>
    <row r="181" ht="15" customHeight="1">
      <c r="B181" s="350"/>
      <c r="C181" s="328" t="s">
        <v>2167</v>
      </c>
      <c r="D181" s="328"/>
      <c r="E181" s="328"/>
      <c r="F181" s="349" t="s">
        <v>2093</v>
      </c>
      <c r="G181" s="328"/>
      <c r="H181" s="328" t="s">
        <v>2168</v>
      </c>
      <c r="I181" s="328" t="s">
        <v>2127</v>
      </c>
      <c r="J181" s="328"/>
      <c r="K181" s="371"/>
    </row>
    <row r="182" ht="15" customHeight="1">
      <c r="B182" s="350"/>
      <c r="C182" s="328" t="s">
        <v>2156</v>
      </c>
      <c r="D182" s="328"/>
      <c r="E182" s="328"/>
      <c r="F182" s="349" t="s">
        <v>2093</v>
      </c>
      <c r="G182" s="328"/>
      <c r="H182" s="328" t="s">
        <v>2169</v>
      </c>
      <c r="I182" s="328" t="s">
        <v>2127</v>
      </c>
      <c r="J182" s="328"/>
      <c r="K182" s="371"/>
    </row>
    <row r="183" ht="15" customHeight="1">
      <c r="B183" s="350"/>
      <c r="C183" s="328" t="s">
        <v>187</v>
      </c>
      <c r="D183" s="328"/>
      <c r="E183" s="328"/>
      <c r="F183" s="349" t="s">
        <v>2099</v>
      </c>
      <c r="G183" s="328"/>
      <c r="H183" s="328" t="s">
        <v>2170</v>
      </c>
      <c r="I183" s="328" t="s">
        <v>2095</v>
      </c>
      <c r="J183" s="328">
        <v>50</v>
      </c>
      <c r="K183" s="371"/>
    </row>
    <row r="184" ht="15" customHeight="1">
      <c r="B184" s="350"/>
      <c r="C184" s="328" t="s">
        <v>2171</v>
      </c>
      <c r="D184" s="328"/>
      <c r="E184" s="328"/>
      <c r="F184" s="349" t="s">
        <v>2099</v>
      </c>
      <c r="G184" s="328"/>
      <c r="H184" s="328" t="s">
        <v>2172</v>
      </c>
      <c r="I184" s="328" t="s">
        <v>2173</v>
      </c>
      <c r="J184" s="328"/>
      <c r="K184" s="371"/>
    </row>
    <row r="185" ht="15" customHeight="1">
      <c r="B185" s="350"/>
      <c r="C185" s="328" t="s">
        <v>2174</v>
      </c>
      <c r="D185" s="328"/>
      <c r="E185" s="328"/>
      <c r="F185" s="349" t="s">
        <v>2099</v>
      </c>
      <c r="G185" s="328"/>
      <c r="H185" s="328" t="s">
        <v>2175</v>
      </c>
      <c r="I185" s="328" t="s">
        <v>2173</v>
      </c>
      <c r="J185" s="328"/>
      <c r="K185" s="371"/>
    </row>
    <row r="186" ht="15" customHeight="1">
      <c r="B186" s="350"/>
      <c r="C186" s="328" t="s">
        <v>2176</v>
      </c>
      <c r="D186" s="328"/>
      <c r="E186" s="328"/>
      <c r="F186" s="349" t="s">
        <v>2099</v>
      </c>
      <c r="G186" s="328"/>
      <c r="H186" s="328" t="s">
        <v>2177</v>
      </c>
      <c r="I186" s="328" t="s">
        <v>2173</v>
      </c>
      <c r="J186" s="328"/>
      <c r="K186" s="371"/>
    </row>
    <row r="187" ht="15" customHeight="1">
      <c r="B187" s="350"/>
      <c r="C187" s="383" t="s">
        <v>2178</v>
      </c>
      <c r="D187" s="328"/>
      <c r="E187" s="328"/>
      <c r="F187" s="349" t="s">
        <v>2099</v>
      </c>
      <c r="G187" s="328"/>
      <c r="H187" s="328" t="s">
        <v>2179</v>
      </c>
      <c r="I187" s="328" t="s">
        <v>2180</v>
      </c>
      <c r="J187" s="384" t="s">
        <v>2181</v>
      </c>
      <c r="K187" s="371"/>
    </row>
    <row r="188" ht="15" customHeight="1">
      <c r="B188" s="350"/>
      <c r="C188" s="334" t="s">
        <v>40</v>
      </c>
      <c r="D188" s="328"/>
      <c r="E188" s="328"/>
      <c r="F188" s="349" t="s">
        <v>2093</v>
      </c>
      <c r="G188" s="328"/>
      <c r="H188" s="324" t="s">
        <v>2182</v>
      </c>
      <c r="I188" s="328" t="s">
        <v>2183</v>
      </c>
      <c r="J188" s="328"/>
      <c r="K188" s="371"/>
    </row>
    <row r="189" ht="15" customHeight="1">
      <c r="B189" s="350"/>
      <c r="C189" s="334" t="s">
        <v>2184</v>
      </c>
      <c r="D189" s="328"/>
      <c r="E189" s="328"/>
      <c r="F189" s="349" t="s">
        <v>2093</v>
      </c>
      <c r="G189" s="328"/>
      <c r="H189" s="328" t="s">
        <v>2185</v>
      </c>
      <c r="I189" s="328" t="s">
        <v>2127</v>
      </c>
      <c r="J189" s="328"/>
      <c r="K189" s="371"/>
    </row>
    <row r="190" ht="15" customHeight="1">
      <c r="B190" s="350"/>
      <c r="C190" s="334" t="s">
        <v>2186</v>
      </c>
      <c r="D190" s="328"/>
      <c r="E190" s="328"/>
      <c r="F190" s="349" t="s">
        <v>2093</v>
      </c>
      <c r="G190" s="328"/>
      <c r="H190" s="328" t="s">
        <v>2187</v>
      </c>
      <c r="I190" s="328" t="s">
        <v>2127</v>
      </c>
      <c r="J190" s="328"/>
      <c r="K190" s="371"/>
    </row>
    <row r="191" ht="15" customHeight="1">
      <c r="B191" s="350"/>
      <c r="C191" s="334" t="s">
        <v>2188</v>
      </c>
      <c r="D191" s="328"/>
      <c r="E191" s="328"/>
      <c r="F191" s="349" t="s">
        <v>2099</v>
      </c>
      <c r="G191" s="328"/>
      <c r="H191" s="328" t="s">
        <v>2189</v>
      </c>
      <c r="I191" s="328" t="s">
        <v>2127</v>
      </c>
      <c r="J191" s="328"/>
      <c r="K191" s="371"/>
    </row>
    <row r="192" ht="15" customHeight="1">
      <c r="B192" s="377"/>
      <c r="C192" s="385"/>
      <c r="D192" s="359"/>
      <c r="E192" s="359"/>
      <c r="F192" s="359"/>
      <c r="G192" s="359"/>
      <c r="H192" s="359"/>
      <c r="I192" s="359"/>
      <c r="J192" s="359"/>
      <c r="K192" s="378"/>
    </row>
    <row r="193" ht="18.75" customHeight="1">
      <c r="B193" s="324"/>
      <c r="C193" s="328"/>
      <c r="D193" s="328"/>
      <c r="E193" s="328"/>
      <c r="F193" s="349"/>
      <c r="G193" s="328"/>
      <c r="H193" s="328"/>
      <c r="I193" s="328"/>
      <c r="J193" s="328"/>
      <c r="K193" s="324"/>
    </row>
    <row r="194" ht="18.75" customHeight="1">
      <c r="B194" s="324"/>
      <c r="C194" s="328"/>
      <c r="D194" s="328"/>
      <c r="E194" s="328"/>
      <c r="F194" s="349"/>
      <c r="G194" s="328"/>
      <c r="H194" s="328"/>
      <c r="I194" s="328"/>
      <c r="J194" s="328"/>
      <c r="K194" s="324"/>
    </row>
    <row r="195" ht="18.75" customHeight="1">
      <c r="B195" s="335"/>
      <c r="C195" s="335"/>
      <c r="D195" s="335"/>
      <c r="E195" s="335"/>
      <c r="F195" s="335"/>
      <c r="G195" s="335"/>
      <c r="H195" s="335"/>
      <c r="I195" s="335"/>
      <c r="J195" s="335"/>
      <c r="K195" s="335"/>
    </row>
    <row r="196" ht="13.5">
      <c r="B196" s="314"/>
      <c r="C196" s="315"/>
      <c r="D196" s="315"/>
      <c r="E196" s="315"/>
      <c r="F196" s="315"/>
      <c r="G196" s="315"/>
      <c r="H196" s="315"/>
      <c r="I196" s="315"/>
      <c r="J196" s="315"/>
      <c r="K196" s="316"/>
    </row>
    <row r="197" ht="21">
      <c r="B197" s="317"/>
      <c r="C197" s="318" t="s">
        <v>2190</v>
      </c>
      <c r="D197" s="318"/>
      <c r="E197" s="318"/>
      <c r="F197" s="318"/>
      <c r="G197" s="318"/>
      <c r="H197" s="318"/>
      <c r="I197" s="318"/>
      <c r="J197" s="318"/>
      <c r="K197" s="319"/>
    </row>
    <row r="198" ht="25.5" customHeight="1">
      <c r="B198" s="317"/>
      <c r="C198" s="386" t="s">
        <v>2191</v>
      </c>
      <c r="D198" s="386"/>
      <c r="E198" s="386"/>
      <c r="F198" s="386" t="s">
        <v>2192</v>
      </c>
      <c r="G198" s="387"/>
      <c r="H198" s="386" t="s">
        <v>2193</v>
      </c>
      <c r="I198" s="386"/>
      <c r="J198" s="386"/>
      <c r="K198" s="319"/>
    </row>
    <row r="199" ht="5.25" customHeight="1">
      <c r="B199" s="350"/>
      <c r="C199" s="347"/>
      <c r="D199" s="347"/>
      <c r="E199" s="347"/>
      <c r="F199" s="347"/>
      <c r="G199" s="328"/>
      <c r="H199" s="347"/>
      <c r="I199" s="347"/>
      <c r="J199" s="347"/>
      <c r="K199" s="371"/>
    </row>
    <row r="200" ht="15" customHeight="1">
      <c r="B200" s="350"/>
      <c r="C200" s="328" t="s">
        <v>2183</v>
      </c>
      <c r="D200" s="328"/>
      <c r="E200" s="328"/>
      <c r="F200" s="349" t="s">
        <v>41</v>
      </c>
      <c r="G200" s="328"/>
      <c r="H200" s="328" t="s">
        <v>2194</v>
      </c>
      <c r="I200" s="328"/>
      <c r="J200" s="328"/>
      <c r="K200" s="371"/>
    </row>
    <row r="201" ht="15" customHeight="1">
      <c r="B201" s="350"/>
      <c r="C201" s="356"/>
      <c r="D201" s="328"/>
      <c r="E201" s="328"/>
      <c r="F201" s="349" t="s">
        <v>42</v>
      </c>
      <c r="G201" s="328"/>
      <c r="H201" s="328" t="s">
        <v>2195</v>
      </c>
      <c r="I201" s="328"/>
      <c r="J201" s="328"/>
      <c r="K201" s="371"/>
    </row>
    <row r="202" ht="15" customHeight="1">
      <c r="B202" s="350"/>
      <c r="C202" s="356"/>
      <c r="D202" s="328"/>
      <c r="E202" s="328"/>
      <c r="F202" s="349" t="s">
        <v>45</v>
      </c>
      <c r="G202" s="328"/>
      <c r="H202" s="328" t="s">
        <v>2196</v>
      </c>
      <c r="I202" s="328"/>
      <c r="J202" s="328"/>
      <c r="K202" s="371"/>
    </row>
    <row r="203" ht="15" customHeight="1">
      <c r="B203" s="350"/>
      <c r="C203" s="328"/>
      <c r="D203" s="328"/>
      <c r="E203" s="328"/>
      <c r="F203" s="349" t="s">
        <v>43</v>
      </c>
      <c r="G203" s="328"/>
      <c r="H203" s="328" t="s">
        <v>2197</v>
      </c>
      <c r="I203" s="328"/>
      <c r="J203" s="328"/>
      <c r="K203" s="371"/>
    </row>
    <row r="204" ht="15" customHeight="1">
      <c r="B204" s="350"/>
      <c r="C204" s="328"/>
      <c r="D204" s="328"/>
      <c r="E204" s="328"/>
      <c r="F204" s="349" t="s">
        <v>44</v>
      </c>
      <c r="G204" s="328"/>
      <c r="H204" s="328" t="s">
        <v>2198</v>
      </c>
      <c r="I204" s="328"/>
      <c r="J204" s="328"/>
      <c r="K204" s="371"/>
    </row>
    <row r="205" ht="15" customHeight="1">
      <c r="B205" s="350"/>
      <c r="C205" s="328"/>
      <c r="D205" s="328"/>
      <c r="E205" s="328"/>
      <c r="F205" s="349"/>
      <c r="G205" s="328"/>
      <c r="H205" s="328"/>
      <c r="I205" s="328"/>
      <c r="J205" s="328"/>
      <c r="K205" s="371"/>
    </row>
    <row r="206" ht="15" customHeight="1">
      <c r="B206" s="350"/>
      <c r="C206" s="328" t="s">
        <v>2139</v>
      </c>
      <c r="D206" s="328"/>
      <c r="E206" s="328"/>
      <c r="F206" s="349" t="s">
        <v>76</v>
      </c>
      <c r="G206" s="328"/>
      <c r="H206" s="328" t="s">
        <v>2199</v>
      </c>
      <c r="I206" s="328"/>
      <c r="J206" s="328"/>
      <c r="K206" s="371"/>
    </row>
    <row r="207" ht="15" customHeight="1">
      <c r="B207" s="350"/>
      <c r="C207" s="356"/>
      <c r="D207" s="328"/>
      <c r="E207" s="328"/>
      <c r="F207" s="349" t="s">
        <v>2038</v>
      </c>
      <c r="G207" s="328"/>
      <c r="H207" s="328" t="s">
        <v>2039</v>
      </c>
      <c r="I207" s="328"/>
      <c r="J207" s="328"/>
      <c r="K207" s="371"/>
    </row>
    <row r="208" ht="15" customHeight="1">
      <c r="B208" s="350"/>
      <c r="C208" s="328"/>
      <c r="D208" s="328"/>
      <c r="E208" s="328"/>
      <c r="F208" s="349" t="s">
        <v>2036</v>
      </c>
      <c r="G208" s="328"/>
      <c r="H208" s="328" t="s">
        <v>2200</v>
      </c>
      <c r="I208" s="328"/>
      <c r="J208" s="328"/>
      <c r="K208" s="371"/>
    </row>
    <row r="209" ht="15" customHeight="1">
      <c r="B209" s="388"/>
      <c r="C209" s="356"/>
      <c r="D209" s="356"/>
      <c r="E209" s="356"/>
      <c r="F209" s="349" t="s">
        <v>2040</v>
      </c>
      <c r="G209" s="334"/>
      <c r="H209" s="375" t="s">
        <v>126</v>
      </c>
      <c r="I209" s="375"/>
      <c r="J209" s="375"/>
      <c r="K209" s="389"/>
    </row>
    <row r="210" ht="15" customHeight="1">
      <c r="B210" s="388"/>
      <c r="C210" s="356"/>
      <c r="D210" s="356"/>
      <c r="E210" s="356"/>
      <c r="F210" s="349" t="s">
        <v>2041</v>
      </c>
      <c r="G210" s="334"/>
      <c r="H210" s="375" t="s">
        <v>2201</v>
      </c>
      <c r="I210" s="375"/>
      <c r="J210" s="375"/>
      <c r="K210" s="389"/>
    </row>
    <row r="211" ht="15" customHeight="1">
      <c r="B211" s="388"/>
      <c r="C211" s="356"/>
      <c r="D211" s="356"/>
      <c r="E211" s="356"/>
      <c r="F211" s="390"/>
      <c r="G211" s="334"/>
      <c r="H211" s="391"/>
      <c r="I211" s="391"/>
      <c r="J211" s="391"/>
      <c r="K211" s="389"/>
    </row>
    <row r="212" ht="15" customHeight="1">
      <c r="B212" s="388"/>
      <c r="C212" s="328" t="s">
        <v>2163</v>
      </c>
      <c r="D212" s="356"/>
      <c r="E212" s="356"/>
      <c r="F212" s="349">
        <v>1</v>
      </c>
      <c r="G212" s="334"/>
      <c r="H212" s="375" t="s">
        <v>2202</v>
      </c>
      <c r="I212" s="375"/>
      <c r="J212" s="375"/>
      <c r="K212" s="389"/>
    </row>
    <row r="213" ht="15" customHeight="1">
      <c r="B213" s="388"/>
      <c r="C213" s="356"/>
      <c r="D213" s="356"/>
      <c r="E213" s="356"/>
      <c r="F213" s="349">
        <v>2</v>
      </c>
      <c r="G213" s="334"/>
      <c r="H213" s="375" t="s">
        <v>2203</v>
      </c>
      <c r="I213" s="375"/>
      <c r="J213" s="375"/>
      <c r="K213" s="389"/>
    </row>
    <row r="214" ht="15" customHeight="1">
      <c r="B214" s="388"/>
      <c r="C214" s="356"/>
      <c r="D214" s="356"/>
      <c r="E214" s="356"/>
      <c r="F214" s="349">
        <v>3</v>
      </c>
      <c r="G214" s="334"/>
      <c r="H214" s="375" t="s">
        <v>2204</v>
      </c>
      <c r="I214" s="375"/>
      <c r="J214" s="375"/>
      <c r="K214" s="389"/>
    </row>
    <row r="215" ht="15" customHeight="1">
      <c r="B215" s="388"/>
      <c r="C215" s="356"/>
      <c r="D215" s="356"/>
      <c r="E215" s="356"/>
      <c r="F215" s="349">
        <v>4</v>
      </c>
      <c r="G215" s="334"/>
      <c r="H215" s="375" t="s">
        <v>2205</v>
      </c>
      <c r="I215" s="375"/>
      <c r="J215" s="375"/>
      <c r="K215" s="389"/>
    </row>
    <row r="216" ht="12.75" customHeight="1">
      <c r="B216" s="392"/>
      <c r="C216" s="393"/>
      <c r="D216" s="393"/>
      <c r="E216" s="393"/>
      <c r="F216" s="393"/>
      <c r="G216" s="393"/>
      <c r="H216" s="393"/>
      <c r="I216" s="393"/>
      <c r="J216" s="393"/>
      <c r="K216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84</v>
      </c>
      <c r="AZ2" s="154" t="s">
        <v>133</v>
      </c>
      <c r="BA2" s="154" t="s">
        <v>21</v>
      </c>
      <c r="BB2" s="154" t="s">
        <v>21</v>
      </c>
      <c r="BC2" s="154" t="s">
        <v>134</v>
      </c>
      <c r="BD2" s="154" t="s">
        <v>79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  <c r="AZ3" s="154" t="s">
        <v>135</v>
      </c>
      <c r="BA3" s="154" t="s">
        <v>21</v>
      </c>
      <c r="BB3" s="154" t="s">
        <v>21</v>
      </c>
      <c r="BC3" s="154" t="s">
        <v>136</v>
      </c>
      <c r="BD3" s="154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  <c r="AZ4" s="154" t="s">
        <v>138</v>
      </c>
      <c r="BA4" s="154" t="s">
        <v>21</v>
      </c>
      <c r="BB4" s="154" t="s">
        <v>21</v>
      </c>
      <c r="BC4" s="154" t="s">
        <v>139</v>
      </c>
      <c r="BD4" s="154" t="s">
        <v>79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  <c r="AZ5" s="154" t="s">
        <v>140</v>
      </c>
      <c r="BA5" s="154" t="s">
        <v>21</v>
      </c>
      <c r="BB5" s="154" t="s">
        <v>21</v>
      </c>
      <c r="BC5" s="154" t="s">
        <v>141</v>
      </c>
      <c r="BD5" s="154" t="s">
        <v>79</v>
      </c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  <c r="AZ6" s="154" t="s">
        <v>142</v>
      </c>
      <c r="BA6" s="154" t="s">
        <v>21</v>
      </c>
      <c r="BB6" s="154" t="s">
        <v>21</v>
      </c>
      <c r="BC6" s="154" t="s">
        <v>143</v>
      </c>
      <c r="BD6" s="154" t="s">
        <v>79</v>
      </c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  <c r="AZ7" s="154" t="s">
        <v>144</v>
      </c>
      <c r="BA7" s="154" t="s">
        <v>21</v>
      </c>
      <c r="BB7" s="154" t="s">
        <v>21</v>
      </c>
      <c r="BC7" s="154" t="s">
        <v>145</v>
      </c>
      <c r="BD7" s="154" t="s">
        <v>79</v>
      </c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  <c r="AZ8" s="154" t="s">
        <v>147</v>
      </c>
      <c r="BA8" s="154" t="s">
        <v>21</v>
      </c>
      <c r="BB8" s="154" t="s">
        <v>21</v>
      </c>
      <c r="BC8" s="154" t="s">
        <v>148</v>
      </c>
      <c r="BD8" s="154" t="s">
        <v>79</v>
      </c>
    </row>
    <row r="9" s="1" customFormat="1" ht="14.5" customHeight="1">
      <c r="B9" s="47"/>
      <c r="C9" s="48"/>
      <c r="D9" s="48"/>
      <c r="E9" s="157" t="s">
        <v>149</v>
      </c>
      <c r="F9" s="48"/>
      <c r="G9" s="48"/>
      <c r="H9" s="48"/>
      <c r="I9" s="158"/>
      <c r="J9" s="48"/>
      <c r="K9" s="52"/>
      <c r="AZ9" s="154" t="s">
        <v>150</v>
      </c>
      <c r="BA9" s="154" t="s">
        <v>21</v>
      </c>
      <c r="BB9" s="154" t="s">
        <v>21</v>
      </c>
      <c r="BC9" s="154" t="s">
        <v>151</v>
      </c>
      <c r="BD9" s="154" t="s">
        <v>79</v>
      </c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  <c r="AZ10" s="154" t="s">
        <v>153</v>
      </c>
      <c r="BA10" s="154" t="s">
        <v>21</v>
      </c>
      <c r="BB10" s="154" t="s">
        <v>21</v>
      </c>
      <c r="BC10" s="154" t="s">
        <v>154</v>
      </c>
      <c r="BD10" s="154" t="s">
        <v>79</v>
      </c>
    </row>
    <row r="11" s="1" customFormat="1" ht="36.96" customHeight="1">
      <c r="B11" s="47"/>
      <c r="C11" s="48"/>
      <c r="D11" s="48"/>
      <c r="E11" s="159" t="s">
        <v>155</v>
      </c>
      <c r="F11" s="48"/>
      <c r="G11" s="48"/>
      <c r="H11" s="48"/>
      <c r="I11" s="158"/>
      <c r="J11" s="48"/>
      <c r="K11" s="52"/>
      <c r="AZ11" s="154" t="s">
        <v>156</v>
      </c>
      <c r="BA11" s="154" t="s">
        <v>21</v>
      </c>
      <c r="BB11" s="154" t="s">
        <v>21</v>
      </c>
      <c r="BC11" s="154" t="s">
        <v>157</v>
      </c>
      <c r="BD11" s="154" t="s">
        <v>79</v>
      </c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ROUND(J100,2)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ROUND(SUM(BE100:BE386), 2)</f>
        <v>0</v>
      </c>
      <c r="G32" s="48"/>
      <c r="H32" s="48"/>
      <c r="I32" s="172">
        <v>0.20999999999999999</v>
      </c>
      <c r="J32" s="171">
        <f>ROUND(ROUND((SUM(BE100:BE386)),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ROUND(SUM(BF100:BF386), 2)</f>
        <v>0</v>
      </c>
      <c r="G33" s="48"/>
      <c r="H33" s="48"/>
      <c r="I33" s="172">
        <v>0.14999999999999999</v>
      </c>
      <c r="J33" s="171">
        <f>ROUND(ROUND((SUM(BF100:BF386)),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ROUND(SUM(BG100:BG386),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ROUND(SUM(BH100:BH386),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ROUND(SUM(BI100:BI386),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149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stav_d1 - D1 - Stavební část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J100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163</v>
      </c>
      <c r="E61" s="194"/>
      <c r="F61" s="194"/>
      <c r="G61" s="194"/>
      <c r="H61" s="194"/>
      <c r="I61" s="195"/>
      <c r="J61" s="196">
        <f>J101</f>
        <v>0</v>
      </c>
      <c r="K61" s="197"/>
    </row>
    <row r="62" s="9" customFormat="1" ht="19.92" customHeight="1">
      <c r="B62" s="198"/>
      <c r="C62" s="199"/>
      <c r="D62" s="200" t="s">
        <v>164</v>
      </c>
      <c r="E62" s="201"/>
      <c r="F62" s="201"/>
      <c r="G62" s="201"/>
      <c r="H62" s="201"/>
      <c r="I62" s="202"/>
      <c r="J62" s="203">
        <f>J102</f>
        <v>0</v>
      </c>
      <c r="K62" s="204"/>
    </row>
    <row r="63" s="9" customFormat="1" ht="19.92" customHeight="1">
      <c r="B63" s="198"/>
      <c r="C63" s="199"/>
      <c r="D63" s="200" t="s">
        <v>165</v>
      </c>
      <c r="E63" s="201"/>
      <c r="F63" s="201"/>
      <c r="G63" s="201"/>
      <c r="H63" s="201"/>
      <c r="I63" s="202"/>
      <c r="J63" s="203">
        <f>J115</f>
        <v>0</v>
      </c>
      <c r="K63" s="204"/>
    </row>
    <row r="64" s="9" customFormat="1" ht="19.92" customHeight="1">
      <c r="B64" s="198"/>
      <c r="C64" s="199"/>
      <c r="D64" s="200" t="s">
        <v>166</v>
      </c>
      <c r="E64" s="201"/>
      <c r="F64" s="201"/>
      <c r="G64" s="201"/>
      <c r="H64" s="201"/>
      <c r="I64" s="202"/>
      <c r="J64" s="203">
        <f>J140</f>
        <v>0</v>
      </c>
      <c r="K64" s="204"/>
    </row>
    <row r="65" s="9" customFormat="1" ht="19.92" customHeight="1">
      <c r="B65" s="198"/>
      <c r="C65" s="199"/>
      <c r="D65" s="200" t="s">
        <v>167</v>
      </c>
      <c r="E65" s="201"/>
      <c r="F65" s="201"/>
      <c r="G65" s="201"/>
      <c r="H65" s="201"/>
      <c r="I65" s="202"/>
      <c r="J65" s="203">
        <f>J205</f>
        <v>0</v>
      </c>
      <c r="K65" s="204"/>
    </row>
    <row r="66" s="9" customFormat="1" ht="19.92" customHeight="1">
      <c r="B66" s="198"/>
      <c r="C66" s="199"/>
      <c r="D66" s="200" t="s">
        <v>168</v>
      </c>
      <c r="E66" s="201"/>
      <c r="F66" s="201"/>
      <c r="G66" s="201"/>
      <c r="H66" s="201"/>
      <c r="I66" s="202"/>
      <c r="J66" s="203">
        <f>J215</f>
        <v>0</v>
      </c>
      <c r="K66" s="204"/>
    </row>
    <row r="67" s="8" customFormat="1" ht="24.96" customHeight="1">
      <c r="B67" s="191"/>
      <c r="C67" s="192"/>
      <c r="D67" s="193" t="s">
        <v>169</v>
      </c>
      <c r="E67" s="194"/>
      <c r="F67" s="194"/>
      <c r="G67" s="194"/>
      <c r="H67" s="194"/>
      <c r="I67" s="195"/>
      <c r="J67" s="196">
        <f>J218</f>
        <v>0</v>
      </c>
      <c r="K67" s="197"/>
    </row>
    <row r="68" s="9" customFormat="1" ht="19.92" customHeight="1">
      <c r="B68" s="198"/>
      <c r="C68" s="199"/>
      <c r="D68" s="200" t="s">
        <v>170</v>
      </c>
      <c r="E68" s="201"/>
      <c r="F68" s="201"/>
      <c r="G68" s="201"/>
      <c r="H68" s="201"/>
      <c r="I68" s="202"/>
      <c r="J68" s="203">
        <f>J219</f>
        <v>0</v>
      </c>
      <c r="K68" s="204"/>
    </row>
    <row r="69" s="9" customFormat="1" ht="19.92" customHeight="1">
      <c r="B69" s="198"/>
      <c r="C69" s="199"/>
      <c r="D69" s="200" t="s">
        <v>171</v>
      </c>
      <c r="E69" s="201"/>
      <c r="F69" s="201"/>
      <c r="G69" s="201"/>
      <c r="H69" s="201"/>
      <c r="I69" s="202"/>
      <c r="J69" s="203">
        <f>J236</f>
        <v>0</v>
      </c>
      <c r="K69" s="204"/>
    </row>
    <row r="70" s="9" customFormat="1" ht="19.92" customHeight="1">
      <c r="B70" s="198"/>
      <c r="C70" s="199"/>
      <c r="D70" s="200" t="s">
        <v>172</v>
      </c>
      <c r="E70" s="201"/>
      <c r="F70" s="201"/>
      <c r="G70" s="201"/>
      <c r="H70" s="201"/>
      <c r="I70" s="202"/>
      <c r="J70" s="203">
        <f>J242</f>
        <v>0</v>
      </c>
      <c r="K70" s="204"/>
    </row>
    <row r="71" s="9" customFormat="1" ht="19.92" customHeight="1">
      <c r="B71" s="198"/>
      <c r="C71" s="199"/>
      <c r="D71" s="200" t="s">
        <v>173</v>
      </c>
      <c r="E71" s="201"/>
      <c r="F71" s="201"/>
      <c r="G71" s="201"/>
      <c r="H71" s="201"/>
      <c r="I71" s="202"/>
      <c r="J71" s="203">
        <f>J268</f>
        <v>0</v>
      </c>
      <c r="K71" s="204"/>
    </row>
    <row r="72" s="9" customFormat="1" ht="19.92" customHeight="1">
      <c r="B72" s="198"/>
      <c r="C72" s="199"/>
      <c r="D72" s="200" t="s">
        <v>174</v>
      </c>
      <c r="E72" s="201"/>
      <c r="F72" s="201"/>
      <c r="G72" s="201"/>
      <c r="H72" s="201"/>
      <c r="I72" s="202"/>
      <c r="J72" s="203">
        <f>J295</f>
        <v>0</v>
      </c>
      <c r="K72" s="204"/>
    </row>
    <row r="73" s="9" customFormat="1" ht="19.92" customHeight="1">
      <c r="B73" s="198"/>
      <c r="C73" s="199"/>
      <c r="D73" s="200" t="s">
        <v>175</v>
      </c>
      <c r="E73" s="201"/>
      <c r="F73" s="201"/>
      <c r="G73" s="201"/>
      <c r="H73" s="201"/>
      <c r="I73" s="202"/>
      <c r="J73" s="203">
        <f>J331</f>
        <v>0</v>
      </c>
      <c r="K73" s="204"/>
    </row>
    <row r="74" s="9" customFormat="1" ht="19.92" customHeight="1">
      <c r="B74" s="198"/>
      <c r="C74" s="199"/>
      <c r="D74" s="200" t="s">
        <v>176</v>
      </c>
      <c r="E74" s="201"/>
      <c r="F74" s="201"/>
      <c r="G74" s="201"/>
      <c r="H74" s="201"/>
      <c r="I74" s="202"/>
      <c r="J74" s="203">
        <f>J346</f>
        <v>0</v>
      </c>
      <c r="K74" s="204"/>
    </row>
    <row r="75" s="9" customFormat="1" ht="19.92" customHeight="1">
      <c r="B75" s="198"/>
      <c r="C75" s="199"/>
      <c r="D75" s="200" t="s">
        <v>177</v>
      </c>
      <c r="E75" s="201"/>
      <c r="F75" s="201"/>
      <c r="G75" s="201"/>
      <c r="H75" s="201"/>
      <c r="I75" s="202"/>
      <c r="J75" s="203">
        <f>J362</f>
        <v>0</v>
      </c>
      <c r="K75" s="204"/>
    </row>
    <row r="76" s="9" customFormat="1" ht="19.92" customHeight="1">
      <c r="B76" s="198"/>
      <c r="C76" s="199"/>
      <c r="D76" s="200" t="s">
        <v>178</v>
      </c>
      <c r="E76" s="201"/>
      <c r="F76" s="201"/>
      <c r="G76" s="201"/>
      <c r="H76" s="201"/>
      <c r="I76" s="202"/>
      <c r="J76" s="203">
        <f>J375</f>
        <v>0</v>
      </c>
      <c r="K76" s="204"/>
    </row>
    <row r="77" s="8" customFormat="1" ht="24.96" customHeight="1">
      <c r="B77" s="191"/>
      <c r="C77" s="192"/>
      <c r="D77" s="193" t="s">
        <v>179</v>
      </c>
      <c r="E77" s="194"/>
      <c r="F77" s="194"/>
      <c r="G77" s="194"/>
      <c r="H77" s="194"/>
      <c r="I77" s="195"/>
      <c r="J77" s="196">
        <f>J381</f>
        <v>0</v>
      </c>
      <c r="K77" s="197"/>
    </row>
    <row r="78" s="9" customFormat="1" ht="19.92" customHeight="1">
      <c r="B78" s="198"/>
      <c r="C78" s="199"/>
      <c r="D78" s="200" t="s">
        <v>180</v>
      </c>
      <c r="E78" s="201"/>
      <c r="F78" s="201"/>
      <c r="G78" s="201"/>
      <c r="H78" s="201"/>
      <c r="I78" s="202"/>
      <c r="J78" s="203">
        <f>J382</f>
        <v>0</v>
      </c>
      <c r="K78" s="204"/>
    </row>
    <row r="79" s="1" customFormat="1" ht="21.84" customHeight="1">
      <c r="B79" s="47"/>
      <c r="C79" s="48"/>
      <c r="D79" s="48"/>
      <c r="E79" s="48"/>
      <c r="F79" s="48"/>
      <c r="G79" s="48"/>
      <c r="H79" s="48"/>
      <c r="I79" s="158"/>
      <c r="J79" s="48"/>
      <c r="K79" s="52"/>
    </row>
    <row r="80" s="1" customFormat="1" ht="6.96" customHeight="1">
      <c r="B80" s="68"/>
      <c r="C80" s="69"/>
      <c r="D80" s="69"/>
      <c r="E80" s="69"/>
      <c r="F80" s="69"/>
      <c r="G80" s="69"/>
      <c r="H80" s="69"/>
      <c r="I80" s="180"/>
      <c r="J80" s="69"/>
      <c r="K80" s="70"/>
    </row>
    <row r="84" s="1" customFormat="1" ht="6.96" customHeight="1">
      <c r="B84" s="71"/>
      <c r="C84" s="72"/>
      <c r="D84" s="72"/>
      <c r="E84" s="72"/>
      <c r="F84" s="72"/>
      <c r="G84" s="72"/>
      <c r="H84" s="72"/>
      <c r="I84" s="183"/>
      <c r="J84" s="72"/>
      <c r="K84" s="72"/>
      <c r="L84" s="73"/>
    </row>
    <row r="85" s="1" customFormat="1" ht="36.96" customHeight="1">
      <c r="B85" s="47"/>
      <c r="C85" s="74" t="s">
        <v>181</v>
      </c>
      <c r="D85" s="75"/>
      <c r="E85" s="75"/>
      <c r="F85" s="75"/>
      <c r="G85" s="75"/>
      <c r="H85" s="75"/>
      <c r="I85" s="205"/>
      <c r="J85" s="75"/>
      <c r="K85" s="75"/>
      <c r="L85" s="73"/>
    </row>
    <row r="86" s="1" customFormat="1" ht="6.96" customHeight="1">
      <c r="B86" s="47"/>
      <c r="C86" s="75"/>
      <c r="D86" s="75"/>
      <c r="E86" s="75"/>
      <c r="F86" s="75"/>
      <c r="G86" s="75"/>
      <c r="H86" s="75"/>
      <c r="I86" s="205"/>
      <c r="J86" s="75"/>
      <c r="K86" s="75"/>
      <c r="L86" s="73"/>
    </row>
    <row r="87" s="1" customFormat="1" ht="14.4" customHeight="1">
      <c r="B87" s="47"/>
      <c r="C87" s="77" t="s">
        <v>18</v>
      </c>
      <c r="D87" s="75"/>
      <c r="E87" s="75"/>
      <c r="F87" s="75"/>
      <c r="G87" s="75"/>
      <c r="H87" s="75"/>
      <c r="I87" s="205"/>
      <c r="J87" s="75"/>
      <c r="K87" s="75"/>
      <c r="L87" s="73"/>
    </row>
    <row r="88" s="1" customFormat="1" ht="14.5" customHeight="1">
      <c r="B88" s="47"/>
      <c r="C88" s="75"/>
      <c r="D88" s="75"/>
      <c r="E88" s="206" t="str">
        <f>E7</f>
        <v>Stavební úpravy a rekonstrukce výtahu</v>
      </c>
      <c r="F88" s="77"/>
      <c r="G88" s="77"/>
      <c r="H88" s="77"/>
      <c r="I88" s="205"/>
      <c r="J88" s="75"/>
      <c r="K88" s="75"/>
      <c r="L88" s="73"/>
    </row>
    <row r="89">
      <c r="B89" s="29"/>
      <c r="C89" s="77" t="s">
        <v>146</v>
      </c>
      <c r="D89" s="207"/>
      <c r="E89" s="207"/>
      <c r="F89" s="207"/>
      <c r="G89" s="207"/>
      <c r="H89" s="207"/>
      <c r="I89" s="149"/>
      <c r="J89" s="207"/>
      <c r="K89" s="207"/>
      <c r="L89" s="208"/>
    </row>
    <row r="90" s="1" customFormat="1" ht="14.5" customHeight="1">
      <c r="B90" s="47"/>
      <c r="C90" s="75"/>
      <c r="D90" s="75"/>
      <c r="E90" s="206" t="s">
        <v>149</v>
      </c>
      <c r="F90" s="75"/>
      <c r="G90" s="75"/>
      <c r="H90" s="75"/>
      <c r="I90" s="205"/>
      <c r="J90" s="75"/>
      <c r="K90" s="75"/>
      <c r="L90" s="73"/>
    </row>
    <row r="91" s="1" customFormat="1" ht="14.4" customHeight="1">
      <c r="B91" s="47"/>
      <c r="C91" s="77" t="s">
        <v>152</v>
      </c>
      <c r="D91" s="75"/>
      <c r="E91" s="75"/>
      <c r="F91" s="75"/>
      <c r="G91" s="75"/>
      <c r="H91" s="75"/>
      <c r="I91" s="205"/>
      <c r="J91" s="75"/>
      <c r="K91" s="75"/>
      <c r="L91" s="73"/>
    </row>
    <row r="92" s="1" customFormat="1" ht="15" customHeight="1">
      <c r="B92" s="47"/>
      <c r="C92" s="75"/>
      <c r="D92" s="75"/>
      <c r="E92" s="83" t="str">
        <f>E11</f>
        <v>stav_d1 - D1 - Stavební část</v>
      </c>
      <c r="F92" s="75"/>
      <c r="G92" s="75"/>
      <c r="H92" s="75"/>
      <c r="I92" s="205"/>
      <c r="J92" s="75"/>
      <c r="K92" s="75"/>
      <c r="L92" s="73"/>
    </row>
    <row r="93" s="1" customFormat="1" ht="6.96" customHeight="1">
      <c r="B93" s="47"/>
      <c r="C93" s="75"/>
      <c r="D93" s="75"/>
      <c r="E93" s="75"/>
      <c r="F93" s="75"/>
      <c r="G93" s="75"/>
      <c r="H93" s="75"/>
      <c r="I93" s="205"/>
      <c r="J93" s="75"/>
      <c r="K93" s="75"/>
      <c r="L93" s="73"/>
    </row>
    <row r="94" s="1" customFormat="1" ht="18" customHeight="1">
      <c r="B94" s="47"/>
      <c r="C94" s="77" t="s">
        <v>23</v>
      </c>
      <c r="D94" s="75"/>
      <c r="E94" s="75"/>
      <c r="F94" s="209" t="str">
        <f>F14</f>
        <v>Hradec Králové, Vocelova 1338 - SOŠ a SOU</v>
      </c>
      <c r="G94" s="75"/>
      <c r="H94" s="75"/>
      <c r="I94" s="210" t="s">
        <v>25</v>
      </c>
      <c r="J94" s="86" t="str">
        <f>IF(J14="","",J14)</f>
        <v>14. 3. 2017</v>
      </c>
      <c r="K94" s="75"/>
      <c r="L94" s="73"/>
    </row>
    <row r="95" s="1" customFormat="1" ht="6.96" customHeight="1">
      <c r="B95" s="47"/>
      <c r="C95" s="75"/>
      <c r="D95" s="75"/>
      <c r="E95" s="75"/>
      <c r="F95" s="75"/>
      <c r="G95" s="75"/>
      <c r="H95" s="75"/>
      <c r="I95" s="205"/>
      <c r="J95" s="75"/>
      <c r="K95" s="75"/>
      <c r="L95" s="73"/>
    </row>
    <row r="96" s="1" customFormat="1">
      <c r="B96" s="47"/>
      <c r="C96" s="77" t="s">
        <v>27</v>
      </c>
      <c r="D96" s="75"/>
      <c r="E96" s="75"/>
      <c r="F96" s="209" t="str">
        <f>E17</f>
        <v xml:space="preserve"> </v>
      </c>
      <c r="G96" s="75"/>
      <c r="H96" s="75"/>
      <c r="I96" s="210" t="s">
        <v>33</v>
      </c>
      <c r="J96" s="209" t="str">
        <f>E23</f>
        <v xml:space="preserve"> </v>
      </c>
      <c r="K96" s="75"/>
      <c r="L96" s="73"/>
    </row>
    <row r="97" s="1" customFormat="1" ht="14.4" customHeight="1">
      <c r="B97" s="47"/>
      <c r="C97" s="77" t="s">
        <v>31</v>
      </c>
      <c r="D97" s="75"/>
      <c r="E97" s="75"/>
      <c r="F97" s="209" t="str">
        <f>IF(E20="","",E20)</f>
        <v/>
      </c>
      <c r="G97" s="75"/>
      <c r="H97" s="75"/>
      <c r="I97" s="205"/>
      <c r="J97" s="75"/>
      <c r="K97" s="75"/>
      <c r="L97" s="73"/>
    </row>
    <row r="98" s="1" customFormat="1" ht="10.32" customHeight="1">
      <c r="B98" s="47"/>
      <c r="C98" s="75"/>
      <c r="D98" s="75"/>
      <c r="E98" s="75"/>
      <c r="F98" s="75"/>
      <c r="G98" s="75"/>
      <c r="H98" s="75"/>
      <c r="I98" s="205"/>
      <c r="J98" s="75"/>
      <c r="K98" s="75"/>
      <c r="L98" s="73"/>
    </row>
    <row r="99" s="10" customFormat="1" ht="29.28" customHeight="1">
      <c r="B99" s="211"/>
      <c r="C99" s="212" t="s">
        <v>182</v>
      </c>
      <c r="D99" s="213" t="s">
        <v>55</v>
      </c>
      <c r="E99" s="213" t="s">
        <v>51</v>
      </c>
      <c r="F99" s="213" t="s">
        <v>183</v>
      </c>
      <c r="G99" s="213" t="s">
        <v>184</v>
      </c>
      <c r="H99" s="213" t="s">
        <v>185</v>
      </c>
      <c r="I99" s="214" t="s">
        <v>186</v>
      </c>
      <c r="J99" s="213" t="s">
        <v>160</v>
      </c>
      <c r="K99" s="215" t="s">
        <v>187</v>
      </c>
      <c r="L99" s="216"/>
      <c r="M99" s="103" t="s">
        <v>188</v>
      </c>
      <c r="N99" s="104" t="s">
        <v>40</v>
      </c>
      <c r="O99" s="104" t="s">
        <v>189</v>
      </c>
      <c r="P99" s="104" t="s">
        <v>190</v>
      </c>
      <c r="Q99" s="104" t="s">
        <v>191</v>
      </c>
      <c r="R99" s="104" t="s">
        <v>192</v>
      </c>
      <c r="S99" s="104" t="s">
        <v>193</v>
      </c>
      <c r="T99" s="105" t="s">
        <v>194</v>
      </c>
    </row>
    <row r="100" s="1" customFormat="1" ht="29.28" customHeight="1">
      <c r="B100" s="47"/>
      <c r="C100" s="109" t="s">
        <v>161</v>
      </c>
      <c r="D100" s="75"/>
      <c r="E100" s="75"/>
      <c r="F100" s="75"/>
      <c r="G100" s="75"/>
      <c r="H100" s="75"/>
      <c r="I100" s="205"/>
      <c r="J100" s="217">
        <f>BK100</f>
        <v>0</v>
      </c>
      <c r="K100" s="75"/>
      <c r="L100" s="73"/>
      <c r="M100" s="106"/>
      <c r="N100" s="107"/>
      <c r="O100" s="107"/>
      <c r="P100" s="218">
        <f>P101+P218+P381</f>
        <v>0</v>
      </c>
      <c r="Q100" s="107"/>
      <c r="R100" s="218">
        <f>R101+R218+R381</f>
        <v>7.1698518600000014</v>
      </c>
      <c r="S100" s="107"/>
      <c r="T100" s="219">
        <f>T101+T218+T381</f>
        <v>4.8316621799999986</v>
      </c>
      <c r="AT100" s="25" t="s">
        <v>69</v>
      </c>
      <c r="AU100" s="25" t="s">
        <v>162</v>
      </c>
      <c r="BK100" s="220">
        <f>BK101+BK218+BK381</f>
        <v>0</v>
      </c>
    </row>
    <row r="101" s="11" customFormat="1" ht="37.44" customHeight="1">
      <c r="B101" s="221"/>
      <c r="C101" s="222"/>
      <c r="D101" s="223" t="s">
        <v>69</v>
      </c>
      <c r="E101" s="224" t="s">
        <v>195</v>
      </c>
      <c r="F101" s="224" t="s">
        <v>196</v>
      </c>
      <c r="G101" s="222"/>
      <c r="H101" s="222"/>
      <c r="I101" s="225"/>
      <c r="J101" s="226">
        <f>BK101</f>
        <v>0</v>
      </c>
      <c r="K101" s="222"/>
      <c r="L101" s="227"/>
      <c r="M101" s="228"/>
      <c r="N101" s="229"/>
      <c r="O101" s="229"/>
      <c r="P101" s="230">
        <f>P102+P115+P140+P205+P215</f>
        <v>0</v>
      </c>
      <c r="Q101" s="229"/>
      <c r="R101" s="230">
        <f>R102+R115+R140+R205+R215</f>
        <v>5.2291565800000006</v>
      </c>
      <c r="S101" s="229"/>
      <c r="T101" s="231">
        <f>T102+T115+T140+T205+T215</f>
        <v>4.5240109999999989</v>
      </c>
      <c r="AR101" s="232" t="s">
        <v>77</v>
      </c>
      <c r="AT101" s="233" t="s">
        <v>69</v>
      </c>
      <c r="AU101" s="233" t="s">
        <v>70</v>
      </c>
      <c r="AY101" s="232" t="s">
        <v>197</v>
      </c>
      <c r="BK101" s="234">
        <f>BK102+BK115+BK140+BK205+BK215</f>
        <v>0</v>
      </c>
    </row>
    <row r="102" s="11" customFormat="1" ht="19.92" customHeight="1">
      <c r="B102" s="221"/>
      <c r="C102" s="222"/>
      <c r="D102" s="223" t="s">
        <v>69</v>
      </c>
      <c r="E102" s="235" t="s">
        <v>198</v>
      </c>
      <c r="F102" s="235" t="s">
        <v>199</v>
      </c>
      <c r="G102" s="222"/>
      <c r="H102" s="222"/>
      <c r="I102" s="225"/>
      <c r="J102" s="236">
        <f>BK102</f>
        <v>0</v>
      </c>
      <c r="K102" s="222"/>
      <c r="L102" s="227"/>
      <c r="M102" s="228"/>
      <c r="N102" s="229"/>
      <c r="O102" s="229"/>
      <c r="P102" s="230">
        <f>SUM(P103:P114)</f>
        <v>0</v>
      </c>
      <c r="Q102" s="229"/>
      <c r="R102" s="230">
        <f>SUM(R103:R114)</f>
        <v>2.0902113100000004</v>
      </c>
      <c r="S102" s="229"/>
      <c r="T102" s="231">
        <f>SUM(T103:T114)</f>
        <v>0</v>
      </c>
      <c r="AR102" s="232" t="s">
        <v>77</v>
      </c>
      <c r="AT102" s="233" t="s">
        <v>69</v>
      </c>
      <c r="AU102" s="233" t="s">
        <v>77</v>
      </c>
      <c r="AY102" s="232" t="s">
        <v>197</v>
      </c>
      <c r="BK102" s="234">
        <f>SUM(BK103:BK114)</f>
        <v>0</v>
      </c>
    </row>
    <row r="103" s="1" customFormat="1" ht="23" customHeight="1">
      <c r="B103" s="47"/>
      <c r="C103" s="237" t="s">
        <v>77</v>
      </c>
      <c r="D103" s="237" t="s">
        <v>200</v>
      </c>
      <c r="E103" s="238" t="s">
        <v>201</v>
      </c>
      <c r="F103" s="239" t="s">
        <v>202</v>
      </c>
      <c r="G103" s="240" t="s">
        <v>203</v>
      </c>
      <c r="H103" s="241">
        <v>0.499</v>
      </c>
      <c r="I103" s="242"/>
      <c r="J103" s="243">
        <f>ROUND(I103*H103,2)</f>
        <v>0</v>
      </c>
      <c r="K103" s="239" t="s">
        <v>204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1.8775</v>
      </c>
      <c r="R103" s="246">
        <f>Q103*H103</f>
        <v>0.9368725</v>
      </c>
      <c r="S103" s="246">
        <v>0</v>
      </c>
      <c r="T103" s="247">
        <f>S103*H103</f>
        <v>0</v>
      </c>
      <c r="AR103" s="25" t="s">
        <v>205</v>
      </c>
      <c r="AT103" s="25" t="s">
        <v>200</v>
      </c>
      <c r="AU103" s="25" t="s">
        <v>79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205</v>
      </c>
      <c r="BM103" s="25" t="s">
        <v>206</v>
      </c>
    </row>
    <row r="104" s="1" customFormat="1">
      <c r="B104" s="47"/>
      <c r="C104" s="75"/>
      <c r="D104" s="249" t="s">
        <v>207</v>
      </c>
      <c r="E104" s="75"/>
      <c r="F104" s="250" t="s">
        <v>208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79</v>
      </c>
    </row>
    <row r="105" s="12" customFormat="1">
      <c r="B105" s="252"/>
      <c r="C105" s="253"/>
      <c r="D105" s="249" t="s">
        <v>209</v>
      </c>
      <c r="E105" s="254" t="s">
        <v>21</v>
      </c>
      <c r="F105" s="255" t="s">
        <v>210</v>
      </c>
      <c r="G105" s="253"/>
      <c r="H105" s="256">
        <v>0.499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AT105" s="262" t="s">
        <v>209</v>
      </c>
      <c r="AU105" s="262" t="s">
        <v>79</v>
      </c>
      <c r="AV105" s="12" t="s">
        <v>79</v>
      </c>
      <c r="AW105" s="12" t="s">
        <v>34</v>
      </c>
      <c r="AX105" s="12" t="s">
        <v>77</v>
      </c>
      <c r="AY105" s="262" t="s">
        <v>197</v>
      </c>
    </row>
    <row r="106" s="1" customFormat="1" ht="23" customHeight="1">
      <c r="B106" s="47"/>
      <c r="C106" s="237" t="s">
        <v>79</v>
      </c>
      <c r="D106" s="237" t="s">
        <v>200</v>
      </c>
      <c r="E106" s="238" t="s">
        <v>211</v>
      </c>
      <c r="F106" s="239" t="s">
        <v>212</v>
      </c>
      <c r="G106" s="240" t="s">
        <v>213</v>
      </c>
      <c r="H106" s="241">
        <v>1.734</v>
      </c>
      <c r="I106" s="242"/>
      <c r="J106" s="243">
        <f>ROUND(I106*H106,2)</f>
        <v>0</v>
      </c>
      <c r="K106" s="239" t="s">
        <v>204</v>
      </c>
      <c r="L106" s="73"/>
      <c r="M106" s="244" t="s">
        <v>21</v>
      </c>
      <c r="N106" s="245" t="s">
        <v>41</v>
      </c>
      <c r="O106" s="48"/>
      <c r="P106" s="246">
        <f>O106*H106</f>
        <v>0</v>
      </c>
      <c r="Q106" s="246">
        <v>0.028570000000000002</v>
      </c>
      <c r="R106" s="246">
        <f>Q106*H106</f>
        <v>0.049540380000000002</v>
      </c>
      <c r="S106" s="246">
        <v>0</v>
      </c>
      <c r="T106" s="247">
        <f>S106*H106</f>
        <v>0</v>
      </c>
      <c r="AR106" s="25" t="s">
        <v>205</v>
      </c>
      <c r="AT106" s="25" t="s">
        <v>200</v>
      </c>
      <c r="AU106" s="25" t="s">
        <v>79</v>
      </c>
      <c r="AY106" s="25" t="s">
        <v>197</v>
      </c>
      <c r="BE106" s="248">
        <f>IF(N106="základní",J106,0)</f>
        <v>0</v>
      </c>
      <c r="BF106" s="248">
        <f>IF(N106="snížená",J106,0)</f>
        <v>0</v>
      </c>
      <c r="BG106" s="248">
        <f>IF(N106="zákl. přenesená",J106,0)</f>
        <v>0</v>
      </c>
      <c r="BH106" s="248">
        <f>IF(N106="sníž. přenesená",J106,0)</f>
        <v>0</v>
      </c>
      <c r="BI106" s="248">
        <f>IF(N106="nulová",J106,0)</f>
        <v>0</v>
      </c>
      <c r="BJ106" s="25" t="s">
        <v>77</v>
      </c>
      <c r="BK106" s="248">
        <f>ROUND(I106*H106,2)</f>
        <v>0</v>
      </c>
      <c r="BL106" s="25" t="s">
        <v>205</v>
      </c>
      <c r="BM106" s="25" t="s">
        <v>214</v>
      </c>
    </row>
    <row r="107" s="1" customFormat="1">
      <c r="B107" s="47"/>
      <c r="C107" s="75"/>
      <c r="D107" s="249" t="s">
        <v>207</v>
      </c>
      <c r="E107" s="75"/>
      <c r="F107" s="250" t="s">
        <v>215</v>
      </c>
      <c r="G107" s="75"/>
      <c r="H107" s="75"/>
      <c r="I107" s="205"/>
      <c r="J107" s="75"/>
      <c r="K107" s="75"/>
      <c r="L107" s="73"/>
      <c r="M107" s="251"/>
      <c r="N107" s="48"/>
      <c r="O107" s="48"/>
      <c r="P107" s="48"/>
      <c r="Q107" s="48"/>
      <c r="R107" s="48"/>
      <c r="S107" s="48"/>
      <c r="T107" s="96"/>
      <c r="AT107" s="25" t="s">
        <v>207</v>
      </c>
      <c r="AU107" s="25" t="s">
        <v>79</v>
      </c>
    </row>
    <row r="108" s="12" customFormat="1">
      <c r="B108" s="252"/>
      <c r="C108" s="253"/>
      <c r="D108" s="249" t="s">
        <v>209</v>
      </c>
      <c r="E108" s="254" t="s">
        <v>21</v>
      </c>
      <c r="F108" s="255" t="s">
        <v>153</v>
      </c>
      <c r="G108" s="253"/>
      <c r="H108" s="256">
        <v>1.734</v>
      </c>
      <c r="I108" s="257"/>
      <c r="J108" s="253"/>
      <c r="K108" s="253"/>
      <c r="L108" s="258"/>
      <c r="M108" s="259"/>
      <c r="N108" s="260"/>
      <c r="O108" s="260"/>
      <c r="P108" s="260"/>
      <c r="Q108" s="260"/>
      <c r="R108" s="260"/>
      <c r="S108" s="260"/>
      <c r="T108" s="261"/>
      <c r="AT108" s="262" t="s">
        <v>209</v>
      </c>
      <c r="AU108" s="262" t="s">
        <v>79</v>
      </c>
      <c r="AV108" s="12" t="s">
        <v>79</v>
      </c>
      <c r="AW108" s="12" t="s">
        <v>34</v>
      </c>
      <c r="AX108" s="12" t="s">
        <v>77</v>
      </c>
      <c r="AY108" s="262" t="s">
        <v>197</v>
      </c>
    </row>
    <row r="109" s="1" customFormat="1" ht="14.5" customHeight="1">
      <c r="B109" s="47"/>
      <c r="C109" s="237" t="s">
        <v>198</v>
      </c>
      <c r="D109" s="237" t="s">
        <v>200</v>
      </c>
      <c r="E109" s="238" t="s">
        <v>216</v>
      </c>
      <c r="F109" s="239" t="s">
        <v>217</v>
      </c>
      <c r="G109" s="240" t="s">
        <v>213</v>
      </c>
      <c r="H109" s="241">
        <v>9.4469999999999992</v>
      </c>
      <c r="I109" s="242"/>
      <c r="J109" s="243">
        <f>ROUND(I109*H109,2)</f>
        <v>0</v>
      </c>
      <c r="K109" s="239" t="s">
        <v>204</v>
      </c>
      <c r="L109" s="73"/>
      <c r="M109" s="244" t="s">
        <v>21</v>
      </c>
      <c r="N109" s="245" t="s">
        <v>41</v>
      </c>
      <c r="O109" s="48"/>
      <c r="P109" s="246">
        <f>O109*H109</f>
        <v>0</v>
      </c>
      <c r="Q109" s="246">
        <v>0.11669</v>
      </c>
      <c r="R109" s="246">
        <f>Q109*H109</f>
        <v>1.1023704299999999</v>
      </c>
      <c r="S109" s="246">
        <v>0</v>
      </c>
      <c r="T109" s="247">
        <f>S109*H109</f>
        <v>0</v>
      </c>
      <c r="AR109" s="25" t="s">
        <v>205</v>
      </c>
      <c r="AT109" s="25" t="s">
        <v>200</v>
      </c>
      <c r="AU109" s="25" t="s">
        <v>79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205</v>
      </c>
      <c r="BM109" s="25" t="s">
        <v>218</v>
      </c>
    </row>
    <row r="110" s="1" customFormat="1">
      <c r="B110" s="47"/>
      <c r="C110" s="75"/>
      <c r="D110" s="249" t="s">
        <v>207</v>
      </c>
      <c r="E110" s="75"/>
      <c r="F110" s="250" t="s">
        <v>219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79</v>
      </c>
    </row>
    <row r="111" s="12" customFormat="1">
      <c r="B111" s="252"/>
      <c r="C111" s="253"/>
      <c r="D111" s="249" t="s">
        <v>209</v>
      </c>
      <c r="E111" s="254" t="s">
        <v>21</v>
      </c>
      <c r="F111" s="255" t="s">
        <v>220</v>
      </c>
      <c r="G111" s="253"/>
      <c r="H111" s="256">
        <v>9.4469999999999992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AT111" s="262" t="s">
        <v>209</v>
      </c>
      <c r="AU111" s="262" t="s">
        <v>79</v>
      </c>
      <c r="AV111" s="12" t="s">
        <v>79</v>
      </c>
      <c r="AW111" s="12" t="s">
        <v>34</v>
      </c>
      <c r="AX111" s="12" t="s">
        <v>77</v>
      </c>
      <c r="AY111" s="262" t="s">
        <v>197</v>
      </c>
    </row>
    <row r="112" s="1" customFormat="1" ht="23" customHeight="1">
      <c r="B112" s="47"/>
      <c r="C112" s="237" t="s">
        <v>205</v>
      </c>
      <c r="D112" s="237" t="s">
        <v>200</v>
      </c>
      <c r="E112" s="238" t="s">
        <v>221</v>
      </c>
      <c r="F112" s="239" t="s">
        <v>222</v>
      </c>
      <c r="G112" s="240" t="s">
        <v>223</v>
      </c>
      <c r="H112" s="241">
        <v>10.199999999999999</v>
      </c>
      <c r="I112" s="242"/>
      <c r="J112" s="243">
        <f>ROUND(I112*H112,2)</f>
        <v>0</v>
      </c>
      <c r="K112" s="239" t="s">
        <v>204</v>
      </c>
      <c r="L112" s="73"/>
      <c r="M112" s="244" t="s">
        <v>21</v>
      </c>
      <c r="N112" s="245" t="s">
        <v>41</v>
      </c>
      <c r="O112" s="48"/>
      <c r="P112" s="246">
        <f>O112*H112</f>
        <v>0</v>
      </c>
      <c r="Q112" s="246">
        <v>0.00013999999999999999</v>
      </c>
      <c r="R112" s="246">
        <f>Q112*H112</f>
        <v>0.0014279999999999998</v>
      </c>
      <c r="S112" s="246">
        <v>0</v>
      </c>
      <c r="T112" s="247">
        <f>S112*H112</f>
        <v>0</v>
      </c>
      <c r="AR112" s="25" t="s">
        <v>205</v>
      </c>
      <c r="AT112" s="25" t="s">
        <v>200</v>
      </c>
      <c r="AU112" s="25" t="s">
        <v>79</v>
      </c>
      <c r="AY112" s="25" t="s">
        <v>197</v>
      </c>
      <c r="BE112" s="248">
        <f>IF(N112="základní",J112,0)</f>
        <v>0</v>
      </c>
      <c r="BF112" s="248">
        <f>IF(N112="snížená",J112,0)</f>
        <v>0</v>
      </c>
      <c r="BG112" s="248">
        <f>IF(N112="zákl. přenesená",J112,0)</f>
        <v>0</v>
      </c>
      <c r="BH112" s="248">
        <f>IF(N112="sníž. přenesená",J112,0)</f>
        <v>0</v>
      </c>
      <c r="BI112" s="248">
        <f>IF(N112="nulová",J112,0)</f>
        <v>0</v>
      </c>
      <c r="BJ112" s="25" t="s">
        <v>77</v>
      </c>
      <c r="BK112" s="248">
        <f>ROUND(I112*H112,2)</f>
        <v>0</v>
      </c>
      <c r="BL112" s="25" t="s">
        <v>205</v>
      </c>
      <c r="BM112" s="25" t="s">
        <v>224</v>
      </c>
    </row>
    <row r="113" s="1" customFormat="1">
      <c r="B113" s="47"/>
      <c r="C113" s="75"/>
      <c r="D113" s="249" t="s">
        <v>207</v>
      </c>
      <c r="E113" s="75"/>
      <c r="F113" s="250" t="s">
        <v>225</v>
      </c>
      <c r="G113" s="75"/>
      <c r="H113" s="75"/>
      <c r="I113" s="205"/>
      <c r="J113" s="75"/>
      <c r="K113" s="75"/>
      <c r="L113" s="73"/>
      <c r="M113" s="251"/>
      <c r="N113" s="48"/>
      <c r="O113" s="48"/>
      <c r="P113" s="48"/>
      <c r="Q113" s="48"/>
      <c r="R113" s="48"/>
      <c r="S113" s="48"/>
      <c r="T113" s="96"/>
      <c r="AT113" s="25" t="s">
        <v>207</v>
      </c>
      <c r="AU113" s="25" t="s">
        <v>79</v>
      </c>
    </row>
    <row r="114" s="12" customFormat="1">
      <c r="B114" s="252"/>
      <c r="C114" s="253"/>
      <c r="D114" s="249" t="s">
        <v>209</v>
      </c>
      <c r="E114" s="254" t="s">
        <v>21</v>
      </c>
      <c r="F114" s="255" t="s">
        <v>226</v>
      </c>
      <c r="G114" s="253"/>
      <c r="H114" s="256">
        <v>10.199999999999999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AT114" s="262" t="s">
        <v>209</v>
      </c>
      <c r="AU114" s="262" t="s">
        <v>79</v>
      </c>
      <c r="AV114" s="12" t="s">
        <v>79</v>
      </c>
      <c r="AW114" s="12" t="s">
        <v>34</v>
      </c>
      <c r="AX114" s="12" t="s">
        <v>77</v>
      </c>
      <c r="AY114" s="262" t="s">
        <v>197</v>
      </c>
    </row>
    <row r="115" s="11" customFormat="1" ht="29.88" customHeight="1">
      <c r="B115" s="221"/>
      <c r="C115" s="222"/>
      <c r="D115" s="223" t="s">
        <v>69</v>
      </c>
      <c r="E115" s="235" t="s">
        <v>227</v>
      </c>
      <c r="F115" s="235" t="s">
        <v>228</v>
      </c>
      <c r="G115" s="222"/>
      <c r="H115" s="222"/>
      <c r="I115" s="225"/>
      <c r="J115" s="236">
        <f>BK115</f>
        <v>0</v>
      </c>
      <c r="K115" s="222"/>
      <c r="L115" s="227"/>
      <c r="M115" s="228"/>
      <c r="N115" s="229"/>
      <c r="O115" s="229"/>
      <c r="P115" s="230">
        <f>SUM(P116:P139)</f>
        <v>0</v>
      </c>
      <c r="Q115" s="229"/>
      <c r="R115" s="230">
        <f>SUM(R116:R139)</f>
        <v>3.1362324700000004</v>
      </c>
      <c r="S115" s="229"/>
      <c r="T115" s="231">
        <f>SUM(T116:T139)</f>
        <v>0</v>
      </c>
      <c r="AR115" s="232" t="s">
        <v>77</v>
      </c>
      <c r="AT115" s="233" t="s">
        <v>69</v>
      </c>
      <c r="AU115" s="233" t="s">
        <v>77</v>
      </c>
      <c r="AY115" s="232" t="s">
        <v>197</v>
      </c>
      <c r="BK115" s="234">
        <f>SUM(BK116:BK139)</f>
        <v>0</v>
      </c>
    </row>
    <row r="116" s="1" customFormat="1" ht="23" customHeight="1">
      <c r="B116" s="47"/>
      <c r="C116" s="237" t="s">
        <v>229</v>
      </c>
      <c r="D116" s="237" t="s">
        <v>200</v>
      </c>
      <c r="E116" s="238" t="s">
        <v>230</v>
      </c>
      <c r="F116" s="239" t="s">
        <v>231</v>
      </c>
      <c r="G116" s="240" t="s">
        <v>213</v>
      </c>
      <c r="H116" s="241">
        <v>45.530000000000001</v>
      </c>
      <c r="I116" s="242"/>
      <c r="J116" s="243">
        <f>ROUND(I116*H116,2)</f>
        <v>0</v>
      </c>
      <c r="K116" s="239" t="s">
        <v>204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0.0057000000000000002</v>
      </c>
      <c r="R116" s="246">
        <f>Q116*H116</f>
        <v>0.259521</v>
      </c>
      <c r="S116" s="246">
        <v>0</v>
      </c>
      <c r="T116" s="247">
        <f>S116*H116</f>
        <v>0</v>
      </c>
      <c r="AR116" s="25" t="s">
        <v>205</v>
      </c>
      <c r="AT116" s="25" t="s">
        <v>200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205</v>
      </c>
      <c r="BM116" s="25" t="s">
        <v>232</v>
      </c>
    </row>
    <row r="117" s="1" customFormat="1">
      <c r="B117" s="47"/>
      <c r="C117" s="75"/>
      <c r="D117" s="249" t="s">
        <v>207</v>
      </c>
      <c r="E117" s="75"/>
      <c r="F117" s="250" t="s">
        <v>233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2" customFormat="1">
      <c r="B118" s="252"/>
      <c r="C118" s="253"/>
      <c r="D118" s="249" t="s">
        <v>209</v>
      </c>
      <c r="E118" s="254" t="s">
        <v>21</v>
      </c>
      <c r="F118" s="255" t="s">
        <v>133</v>
      </c>
      <c r="G118" s="253"/>
      <c r="H118" s="256">
        <v>45.530000000000001</v>
      </c>
      <c r="I118" s="257"/>
      <c r="J118" s="253"/>
      <c r="K118" s="253"/>
      <c r="L118" s="258"/>
      <c r="M118" s="259"/>
      <c r="N118" s="260"/>
      <c r="O118" s="260"/>
      <c r="P118" s="260"/>
      <c r="Q118" s="260"/>
      <c r="R118" s="260"/>
      <c r="S118" s="260"/>
      <c r="T118" s="261"/>
      <c r="AT118" s="262" t="s">
        <v>209</v>
      </c>
      <c r="AU118" s="262" t="s">
        <v>79</v>
      </c>
      <c r="AV118" s="12" t="s">
        <v>79</v>
      </c>
      <c r="AW118" s="12" t="s">
        <v>34</v>
      </c>
      <c r="AX118" s="12" t="s">
        <v>77</v>
      </c>
      <c r="AY118" s="262" t="s">
        <v>197</v>
      </c>
    </row>
    <row r="119" s="1" customFormat="1" ht="23" customHeight="1">
      <c r="B119" s="47"/>
      <c r="C119" s="237" t="s">
        <v>227</v>
      </c>
      <c r="D119" s="237" t="s">
        <v>200</v>
      </c>
      <c r="E119" s="238" t="s">
        <v>234</v>
      </c>
      <c r="F119" s="239" t="s">
        <v>235</v>
      </c>
      <c r="G119" s="240" t="s">
        <v>213</v>
      </c>
      <c r="H119" s="241">
        <v>22.884</v>
      </c>
      <c r="I119" s="242"/>
      <c r="J119" s="243">
        <f>ROUND(I119*H119,2)</f>
        <v>0</v>
      </c>
      <c r="K119" s="239" t="s">
        <v>204</v>
      </c>
      <c r="L119" s="73"/>
      <c r="M119" s="244" t="s">
        <v>21</v>
      </c>
      <c r="N119" s="245" t="s">
        <v>41</v>
      </c>
      <c r="O119" s="48"/>
      <c r="P119" s="246">
        <f>O119*H119</f>
        <v>0</v>
      </c>
      <c r="Q119" s="246">
        <v>0.018380000000000001</v>
      </c>
      <c r="R119" s="246">
        <f>Q119*H119</f>
        <v>0.42060792000000002</v>
      </c>
      <c r="S119" s="246">
        <v>0</v>
      </c>
      <c r="T119" s="247">
        <f>S119*H119</f>
        <v>0</v>
      </c>
      <c r="AR119" s="25" t="s">
        <v>205</v>
      </c>
      <c r="AT119" s="25" t="s">
        <v>200</v>
      </c>
      <c r="AU119" s="25" t="s">
        <v>79</v>
      </c>
      <c r="AY119" s="25" t="s">
        <v>197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25" t="s">
        <v>77</v>
      </c>
      <c r="BK119" s="248">
        <f>ROUND(I119*H119,2)</f>
        <v>0</v>
      </c>
      <c r="BL119" s="25" t="s">
        <v>205</v>
      </c>
      <c r="BM119" s="25" t="s">
        <v>236</v>
      </c>
    </row>
    <row r="120" s="1" customFormat="1">
      <c r="B120" s="47"/>
      <c r="C120" s="75"/>
      <c r="D120" s="249" t="s">
        <v>207</v>
      </c>
      <c r="E120" s="75"/>
      <c r="F120" s="250" t="s">
        <v>237</v>
      </c>
      <c r="G120" s="75"/>
      <c r="H120" s="75"/>
      <c r="I120" s="205"/>
      <c r="J120" s="75"/>
      <c r="K120" s="75"/>
      <c r="L120" s="73"/>
      <c r="M120" s="251"/>
      <c r="N120" s="48"/>
      <c r="O120" s="48"/>
      <c r="P120" s="48"/>
      <c r="Q120" s="48"/>
      <c r="R120" s="48"/>
      <c r="S120" s="48"/>
      <c r="T120" s="96"/>
      <c r="AT120" s="25" t="s">
        <v>207</v>
      </c>
      <c r="AU120" s="25" t="s">
        <v>79</v>
      </c>
    </row>
    <row r="121" s="12" customFormat="1">
      <c r="B121" s="252"/>
      <c r="C121" s="253"/>
      <c r="D121" s="249" t="s">
        <v>209</v>
      </c>
      <c r="E121" s="254" t="s">
        <v>21</v>
      </c>
      <c r="F121" s="255" t="s">
        <v>238</v>
      </c>
      <c r="G121" s="253"/>
      <c r="H121" s="256">
        <v>22.884</v>
      </c>
      <c r="I121" s="257"/>
      <c r="J121" s="253"/>
      <c r="K121" s="253"/>
      <c r="L121" s="258"/>
      <c r="M121" s="259"/>
      <c r="N121" s="260"/>
      <c r="O121" s="260"/>
      <c r="P121" s="260"/>
      <c r="Q121" s="260"/>
      <c r="R121" s="260"/>
      <c r="S121" s="260"/>
      <c r="T121" s="261"/>
      <c r="AT121" s="262" t="s">
        <v>209</v>
      </c>
      <c r="AU121" s="262" t="s">
        <v>79</v>
      </c>
      <c r="AV121" s="12" t="s">
        <v>79</v>
      </c>
      <c r="AW121" s="12" t="s">
        <v>34</v>
      </c>
      <c r="AX121" s="12" t="s">
        <v>77</v>
      </c>
      <c r="AY121" s="262" t="s">
        <v>197</v>
      </c>
    </row>
    <row r="122" s="1" customFormat="1" ht="23" customHeight="1">
      <c r="B122" s="47"/>
      <c r="C122" s="237" t="s">
        <v>239</v>
      </c>
      <c r="D122" s="237" t="s">
        <v>200</v>
      </c>
      <c r="E122" s="238" t="s">
        <v>240</v>
      </c>
      <c r="F122" s="239" t="s">
        <v>241</v>
      </c>
      <c r="G122" s="240" t="s">
        <v>213</v>
      </c>
      <c r="H122" s="241">
        <v>1.675</v>
      </c>
      <c r="I122" s="242"/>
      <c r="J122" s="243">
        <f>ROUND(I122*H122,2)</f>
        <v>0</v>
      </c>
      <c r="K122" s="239" t="s">
        <v>204</v>
      </c>
      <c r="L122" s="73"/>
      <c r="M122" s="244" t="s">
        <v>21</v>
      </c>
      <c r="N122" s="245" t="s">
        <v>41</v>
      </c>
      <c r="O122" s="48"/>
      <c r="P122" s="246">
        <f>O122*H122</f>
        <v>0</v>
      </c>
      <c r="Q122" s="246">
        <v>0.041529999999999997</v>
      </c>
      <c r="R122" s="246">
        <f>Q122*H122</f>
        <v>0.069562749999999993</v>
      </c>
      <c r="S122" s="246">
        <v>0</v>
      </c>
      <c r="T122" s="247">
        <f>S122*H122</f>
        <v>0</v>
      </c>
      <c r="AR122" s="25" t="s">
        <v>205</v>
      </c>
      <c r="AT122" s="25" t="s">
        <v>200</v>
      </c>
      <c r="AU122" s="25" t="s">
        <v>79</v>
      </c>
      <c r="AY122" s="25" t="s">
        <v>197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25" t="s">
        <v>77</v>
      </c>
      <c r="BK122" s="248">
        <f>ROUND(I122*H122,2)</f>
        <v>0</v>
      </c>
      <c r="BL122" s="25" t="s">
        <v>205</v>
      </c>
      <c r="BM122" s="25" t="s">
        <v>242</v>
      </c>
    </row>
    <row r="123" s="1" customFormat="1">
      <c r="B123" s="47"/>
      <c r="C123" s="75"/>
      <c r="D123" s="249" t="s">
        <v>207</v>
      </c>
      <c r="E123" s="75"/>
      <c r="F123" s="250" t="s">
        <v>243</v>
      </c>
      <c r="G123" s="75"/>
      <c r="H123" s="75"/>
      <c r="I123" s="205"/>
      <c r="J123" s="75"/>
      <c r="K123" s="75"/>
      <c r="L123" s="73"/>
      <c r="M123" s="251"/>
      <c r="N123" s="48"/>
      <c r="O123" s="48"/>
      <c r="P123" s="48"/>
      <c r="Q123" s="48"/>
      <c r="R123" s="48"/>
      <c r="S123" s="48"/>
      <c r="T123" s="96"/>
      <c r="AT123" s="25" t="s">
        <v>207</v>
      </c>
      <c r="AU123" s="25" t="s">
        <v>79</v>
      </c>
    </row>
    <row r="124" s="12" customFormat="1">
      <c r="B124" s="252"/>
      <c r="C124" s="253"/>
      <c r="D124" s="249" t="s">
        <v>209</v>
      </c>
      <c r="E124" s="254" t="s">
        <v>21</v>
      </c>
      <c r="F124" s="255" t="s">
        <v>244</v>
      </c>
      <c r="G124" s="253"/>
      <c r="H124" s="256">
        <v>1.675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AT124" s="262" t="s">
        <v>209</v>
      </c>
      <c r="AU124" s="262" t="s">
        <v>79</v>
      </c>
      <c r="AV124" s="12" t="s">
        <v>79</v>
      </c>
      <c r="AW124" s="12" t="s">
        <v>34</v>
      </c>
      <c r="AX124" s="12" t="s">
        <v>77</v>
      </c>
      <c r="AY124" s="262" t="s">
        <v>197</v>
      </c>
    </row>
    <row r="125" s="1" customFormat="1" ht="23" customHeight="1">
      <c r="B125" s="47"/>
      <c r="C125" s="237" t="s">
        <v>245</v>
      </c>
      <c r="D125" s="237" t="s">
        <v>200</v>
      </c>
      <c r="E125" s="238" t="s">
        <v>246</v>
      </c>
      <c r="F125" s="239" t="s">
        <v>247</v>
      </c>
      <c r="G125" s="240" t="s">
        <v>213</v>
      </c>
      <c r="H125" s="241">
        <v>65.727999999999994</v>
      </c>
      <c r="I125" s="242"/>
      <c r="J125" s="243">
        <f>ROUND(I125*H125,2)</f>
        <v>0</v>
      </c>
      <c r="K125" s="239" t="s">
        <v>204</v>
      </c>
      <c r="L125" s="73"/>
      <c r="M125" s="244" t="s">
        <v>21</v>
      </c>
      <c r="N125" s="245" t="s">
        <v>41</v>
      </c>
      <c r="O125" s="48"/>
      <c r="P125" s="246">
        <f>O125*H125</f>
        <v>0</v>
      </c>
      <c r="Q125" s="246">
        <v>0.017000000000000001</v>
      </c>
      <c r="R125" s="246">
        <f>Q125*H125</f>
        <v>1.1173759999999999</v>
      </c>
      <c r="S125" s="246">
        <v>0</v>
      </c>
      <c r="T125" s="247">
        <f>S125*H125</f>
        <v>0</v>
      </c>
      <c r="AR125" s="25" t="s">
        <v>205</v>
      </c>
      <c r="AT125" s="25" t="s">
        <v>200</v>
      </c>
      <c r="AU125" s="25" t="s">
        <v>79</v>
      </c>
      <c r="AY125" s="25" t="s">
        <v>197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25" t="s">
        <v>77</v>
      </c>
      <c r="BK125" s="248">
        <f>ROUND(I125*H125,2)</f>
        <v>0</v>
      </c>
      <c r="BL125" s="25" t="s">
        <v>205</v>
      </c>
      <c r="BM125" s="25" t="s">
        <v>248</v>
      </c>
    </row>
    <row r="126" s="1" customFormat="1">
      <c r="B126" s="47"/>
      <c r="C126" s="75"/>
      <c r="D126" s="249" t="s">
        <v>207</v>
      </c>
      <c r="E126" s="75"/>
      <c r="F126" s="250" t="s">
        <v>249</v>
      </c>
      <c r="G126" s="75"/>
      <c r="H126" s="75"/>
      <c r="I126" s="205"/>
      <c r="J126" s="75"/>
      <c r="K126" s="75"/>
      <c r="L126" s="73"/>
      <c r="M126" s="251"/>
      <c r="N126" s="48"/>
      <c r="O126" s="48"/>
      <c r="P126" s="48"/>
      <c r="Q126" s="48"/>
      <c r="R126" s="48"/>
      <c r="S126" s="48"/>
      <c r="T126" s="96"/>
      <c r="AT126" s="25" t="s">
        <v>207</v>
      </c>
      <c r="AU126" s="25" t="s">
        <v>79</v>
      </c>
    </row>
    <row r="127" s="12" customFormat="1">
      <c r="B127" s="252"/>
      <c r="C127" s="253"/>
      <c r="D127" s="249" t="s">
        <v>209</v>
      </c>
      <c r="E127" s="254" t="s">
        <v>21</v>
      </c>
      <c r="F127" s="255" t="s">
        <v>140</v>
      </c>
      <c r="G127" s="253"/>
      <c r="H127" s="256">
        <v>65.727999999999994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AT127" s="262" t="s">
        <v>209</v>
      </c>
      <c r="AU127" s="262" t="s">
        <v>79</v>
      </c>
      <c r="AV127" s="12" t="s">
        <v>79</v>
      </c>
      <c r="AW127" s="12" t="s">
        <v>34</v>
      </c>
      <c r="AX127" s="12" t="s">
        <v>77</v>
      </c>
      <c r="AY127" s="262" t="s">
        <v>197</v>
      </c>
    </row>
    <row r="128" s="1" customFormat="1" ht="23" customHeight="1">
      <c r="B128" s="47"/>
      <c r="C128" s="237" t="s">
        <v>250</v>
      </c>
      <c r="D128" s="237" t="s">
        <v>200</v>
      </c>
      <c r="E128" s="238" t="s">
        <v>251</v>
      </c>
      <c r="F128" s="239" t="s">
        <v>252</v>
      </c>
      <c r="G128" s="240" t="s">
        <v>223</v>
      </c>
      <c r="H128" s="241">
        <v>24.399999999999999</v>
      </c>
      <c r="I128" s="242"/>
      <c r="J128" s="243">
        <f>ROUND(I128*H128,2)</f>
        <v>0</v>
      </c>
      <c r="K128" s="239" t="s">
        <v>204</v>
      </c>
      <c r="L128" s="73"/>
      <c r="M128" s="244" t="s">
        <v>21</v>
      </c>
      <c r="N128" s="245" t="s">
        <v>41</v>
      </c>
      <c r="O128" s="48"/>
      <c r="P128" s="246">
        <f>O128*H128</f>
        <v>0</v>
      </c>
      <c r="Q128" s="246">
        <v>0.0015</v>
      </c>
      <c r="R128" s="246">
        <f>Q128*H128</f>
        <v>0.036600000000000001</v>
      </c>
      <c r="S128" s="246">
        <v>0</v>
      </c>
      <c r="T128" s="247">
        <f>S128*H128</f>
        <v>0</v>
      </c>
      <c r="AR128" s="25" t="s">
        <v>205</v>
      </c>
      <c r="AT128" s="25" t="s">
        <v>200</v>
      </c>
      <c r="AU128" s="25" t="s">
        <v>79</v>
      </c>
      <c r="AY128" s="25" t="s">
        <v>197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25" t="s">
        <v>77</v>
      </c>
      <c r="BK128" s="248">
        <f>ROUND(I128*H128,2)</f>
        <v>0</v>
      </c>
      <c r="BL128" s="25" t="s">
        <v>205</v>
      </c>
      <c r="BM128" s="25" t="s">
        <v>253</v>
      </c>
    </row>
    <row r="129" s="1" customFormat="1">
      <c r="B129" s="47"/>
      <c r="C129" s="75"/>
      <c r="D129" s="249" t="s">
        <v>207</v>
      </c>
      <c r="E129" s="75"/>
      <c r="F129" s="250" t="s">
        <v>254</v>
      </c>
      <c r="G129" s="75"/>
      <c r="H129" s="75"/>
      <c r="I129" s="205"/>
      <c r="J129" s="75"/>
      <c r="K129" s="75"/>
      <c r="L129" s="73"/>
      <c r="M129" s="251"/>
      <c r="N129" s="48"/>
      <c r="O129" s="48"/>
      <c r="P129" s="48"/>
      <c r="Q129" s="48"/>
      <c r="R129" s="48"/>
      <c r="S129" s="48"/>
      <c r="T129" s="96"/>
      <c r="AT129" s="25" t="s">
        <v>207</v>
      </c>
      <c r="AU129" s="25" t="s">
        <v>79</v>
      </c>
    </row>
    <row r="130" s="12" customFormat="1">
      <c r="B130" s="252"/>
      <c r="C130" s="253"/>
      <c r="D130" s="249" t="s">
        <v>209</v>
      </c>
      <c r="E130" s="254" t="s">
        <v>21</v>
      </c>
      <c r="F130" s="255" t="s">
        <v>255</v>
      </c>
      <c r="G130" s="253"/>
      <c r="H130" s="256">
        <v>24.399999999999999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AT130" s="262" t="s">
        <v>209</v>
      </c>
      <c r="AU130" s="262" t="s">
        <v>79</v>
      </c>
      <c r="AV130" s="12" t="s">
        <v>79</v>
      </c>
      <c r="AW130" s="12" t="s">
        <v>34</v>
      </c>
      <c r="AX130" s="12" t="s">
        <v>77</v>
      </c>
      <c r="AY130" s="262" t="s">
        <v>197</v>
      </c>
    </row>
    <row r="131" s="1" customFormat="1" ht="23" customHeight="1">
      <c r="B131" s="47"/>
      <c r="C131" s="237" t="s">
        <v>256</v>
      </c>
      <c r="D131" s="237" t="s">
        <v>200</v>
      </c>
      <c r="E131" s="238" t="s">
        <v>257</v>
      </c>
      <c r="F131" s="239" t="s">
        <v>258</v>
      </c>
      <c r="G131" s="240" t="s">
        <v>213</v>
      </c>
      <c r="H131" s="241">
        <v>23.969999999999999</v>
      </c>
      <c r="I131" s="242"/>
      <c r="J131" s="243">
        <f>ROUND(I131*H131,2)</f>
        <v>0</v>
      </c>
      <c r="K131" s="239" t="s">
        <v>204</v>
      </c>
      <c r="L131" s="73"/>
      <c r="M131" s="244" t="s">
        <v>21</v>
      </c>
      <c r="N131" s="245" t="s">
        <v>41</v>
      </c>
      <c r="O131" s="48"/>
      <c r="P131" s="246">
        <f>O131*H131</f>
        <v>0</v>
      </c>
      <c r="Q131" s="246">
        <v>0.049840000000000002</v>
      </c>
      <c r="R131" s="246">
        <f>Q131*H131</f>
        <v>1.1946648</v>
      </c>
      <c r="S131" s="246">
        <v>0</v>
      </c>
      <c r="T131" s="247">
        <f>S131*H131</f>
        <v>0</v>
      </c>
      <c r="AR131" s="25" t="s">
        <v>205</v>
      </c>
      <c r="AT131" s="25" t="s">
        <v>200</v>
      </c>
      <c r="AU131" s="25" t="s">
        <v>79</v>
      </c>
      <c r="AY131" s="25" t="s">
        <v>197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25" t="s">
        <v>77</v>
      </c>
      <c r="BK131" s="248">
        <f>ROUND(I131*H131,2)</f>
        <v>0</v>
      </c>
      <c r="BL131" s="25" t="s">
        <v>205</v>
      </c>
      <c r="BM131" s="25" t="s">
        <v>259</v>
      </c>
    </row>
    <row r="132" s="1" customFormat="1">
      <c r="B132" s="47"/>
      <c r="C132" s="75"/>
      <c r="D132" s="249" t="s">
        <v>207</v>
      </c>
      <c r="E132" s="75"/>
      <c r="F132" s="250" t="s">
        <v>260</v>
      </c>
      <c r="G132" s="75"/>
      <c r="H132" s="75"/>
      <c r="I132" s="205"/>
      <c r="J132" s="75"/>
      <c r="K132" s="75"/>
      <c r="L132" s="73"/>
      <c r="M132" s="251"/>
      <c r="N132" s="48"/>
      <c r="O132" s="48"/>
      <c r="P132" s="48"/>
      <c r="Q132" s="48"/>
      <c r="R132" s="48"/>
      <c r="S132" s="48"/>
      <c r="T132" s="96"/>
      <c r="AT132" s="25" t="s">
        <v>207</v>
      </c>
      <c r="AU132" s="25" t="s">
        <v>79</v>
      </c>
    </row>
    <row r="133" s="12" customFormat="1">
      <c r="B133" s="252"/>
      <c r="C133" s="253"/>
      <c r="D133" s="249" t="s">
        <v>209</v>
      </c>
      <c r="E133" s="254" t="s">
        <v>21</v>
      </c>
      <c r="F133" s="255" t="s">
        <v>261</v>
      </c>
      <c r="G133" s="253"/>
      <c r="H133" s="256">
        <v>23.969999999999999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AT133" s="262" t="s">
        <v>209</v>
      </c>
      <c r="AU133" s="262" t="s">
        <v>79</v>
      </c>
      <c r="AV133" s="12" t="s">
        <v>79</v>
      </c>
      <c r="AW133" s="12" t="s">
        <v>34</v>
      </c>
      <c r="AX133" s="12" t="s">
        <v>77</v>
      </c>
      <c r="AY133" s="262" t="s">
        <v>197</v>
      </c>
    </row>
    <row r="134" s="1" customFormat="1" ht="23" customHeight="1">
      <c r="B134" s="47"/>
      <c r="C134" s="237" t="s">
        <v>262</v>
      </c>
      <c r="D134" s="237" t="s">
        <v>200</v>
      </c>
      <c r="E134" s="238" t="s">
        <v>263</v>
      </c>
      <c r="F134" s="239" t="s">
        <v>264</v>
      </c>
      <c r="G134" s="240" t="s">
        <v>265</v>
      </c>
      <c r="H134" s="241">
        <v>2</v>
      </c>
      <c r="I134" s="242"/>
      <c r="J134" s="243">
        <f>ROUND(I134*H134,2)</f>
        <v>0</v>
      </c>
      <c r="K134" s="239" t="s">
        <v>204</v>
      </c>
      <c r="L134" s="73"/>
      <c r="M134" s="244" t="s">
        <v>21</v>
      </c>
      <c r="N134" s="245" t="s">
        <v>41</v>
      </c>
      <c r="O134" s="48"/>
      <c r="P134" s="246">
        <f>O134*H134</f>
        <v>0</v>
      </c>
      <c r="Q134" s="246">
        <v>0.00048000000000000001</v>
      </c>
      <c r="R134" s="246">
        <f>Q134*H134</f>
        <v>0.00096000000000000002</v>
      </c>
      <c r="S134" s="246">
        <v>0</v>
      </c>
      <c r="T134" s="247">
        <f>S134*H134</f>
        <v>0</v>
      </c>
      <c r="AR134" s="25" t="s">
        <v>205</v>
      </c>
      <c r="AT134" s="25" t="s">
        <v>200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205</v>
      </c>
      <c r="BM134" s="25" t="s">
        <v>266</v>
      </c>
    </row>
    <row r="135" s="1" customFormat="1">
      <c r="B135" s="47"/>
      <c r="C135" s="75"/>
      <c r="D135" s="249" t="s">
        <v>207</v>
      </c>
      <c r="E135" s="75"/>
      <c r="F135" s="250" t="s">
        <v>267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" customFormat="1" ht="23" customHeight="1">
      <c r="B136" s="47"/>
      <c r="C136" s="263" t="s">
        <v>268</v>
      </c>
      <c r="D136" s="263" t="s">
        <v>269</v>
      </c>
      <c r="E136" s="264" t="s">
        <v>270</v>
      </c>
      <c r="F136" s="265" t="s">
        <v>271</v>
      </c>
      <c r="G136" s="266" t="s">
        <v>265</v>
      </c>
      <c r="H136" s="267">
        <v>1</v>
      </c>
      <c r="I136" s="268"/>
      <c r="J136" s="269">
        <f>ROUND(I136*H136,2)</f>
        <v>0</v>
      </c>
      <c r="K136" s="265" t="s">
        <v>204</v>
      </c>
      <c r="L136" s="270"/>
      <c r="M136" s="271" t="s">
        <v>21</v>
      </c>
      <c r="N136" s="272" t="s">
        <v>41</v>
      </c>
      <c r="O136" s="48"/>
      <c r="P136" s="246">
        <f>O136*H136</f>
        <v>0</v>
      </c>
      <c r="Q136" s="246">
        <v>0.01847</v>
      </c>
      <c r="R136" s="246">
        <f>Q136*H136</f>
        <v>0.01847</v>
      </c>
      <c r="S136" s="246">
        <v>0</v>
      </c>
      <c r="T136" s="247">
        <f>S136*H136</f>
        <v>0</v>
      </c>
      <c r="AR136" s="25" t="s">
        <v>245</v>
      </c>
      <c r="AT136" s="25" t="s">
        <v>269</v>
      </c>
      <c r="AU136" s="25" t="s">
        <v>79</v>
      </c>
      <c r="AY136" s="25" t="s">
        <v>197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25" t="s">
        <v>77</v>
      </c>
      <c r="BK136" s="248">
        <f>ROUND(I136*H136,2)</f>
        <v>0</v>
      </c>
      <c r="BL136" s="25" t="s">
        <v>205</v>
      </c>
      <c r="BM136" s="25" t="s">
        <v>272</v>
      </c>
    </row>
    <row r="137" s="1" customFormat="1">
      <c r="B137" s="47"/>
      <c r="C137" s="75"/>
      <c r="D137" s="249" t="s">
        <v>207</v>
      </c>
      <c r="E137" s="75"/>
      <c r="F137" s="250" t="s">
        <v>273</v>
      </c>
      <c r="G137" s="75"/>
      <c r="H137" s="75"/>
      <c r="I137" s="205"/>
      <c r="J137" s="75"/>
      <c r="K137" s="75"/>
      <c r="L137" s="73"/>
      <c r="M137" s="251"/>
      <c r="N137" s="48"/>
      <c r="O137" s="48"/>
      <c r="P137" s="48"/>
      <c r="Q137" s="48"/>
      <c r="R137" s="48"/>
      <c r="S137" s="48"/>
      <c r="T137" s="96"/>
      <c r="AT137" s="25" t="s">
        <v>207</v>
      </c>
      <c r="AU137" s="25" t="s">
        <v>79</v>
      </c>
    </row>
    <row r="138" s="1" customFormat="1" ht="23" customHeight="1">
      <c r="B138" s="47"/>
      <c r="C138" s="263" t="s">
        <v>274</v>
      </c>
      <c r="D138" s="263" t="s">
        <v>269</v>
      </c>
      <c r="E138" s="264" t="s">
        <v>275</v>
      </c>
      <c r="F138" s="265" t="s">
        <v>276</v>
      </c>
      <c r="G138" s="266" t="s">
        <v>265</v>
      </c>
      <c r="H138" s="267">
        <v>1</v>
      </c>
      <c r="I138" s="268"/>
      <c r="J138" s="269">
        <f>ROUND(I138*H138,2)</f>
        <v>0</v>
      </c>
      <c r="K138" s="265" t="s">
        <v>21</v>
      </c>
      <c r="L138" s="270"/>
      <c r="M138" s="271" t="s">
        <v>21</v>
      </c>
      <c r="N138" s="272" t="s">
        <v>41</v>
      </c>
      <c r="O138" s="48"/>
      <c r="P138" s="246">
        <f>O138*H138</f>
        <v>0</v>
      </c>
      <c r="Q138" s="246">
        <v>0.01847</v>
      </c>
      <c r="R138" s="246">
        <f>Q138*H138</f>
        <v>0.01847</v>
      </c>
      <c r="S138" s="246">
        <v>0</v>
      </c>
      <c r="T138" s="247">
        <f>S138*H138</f>
        <v>0</v>
      </c>
      <c r="AR138" s="25" t="s">
        <v>245</v>
      </c>
      <c r="AT138" s="25" t="s">
        <v>269</v>
      </c>
      <c r="AU138" s="25" t="s">
        <v>79</v>
      </c>
      <c r="AY138" s="25" t="s">
        <v>197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25" t="s">
        <v>77</v>
      </c>
      <c r="BK138" s="248">
        <f>ROUND(I138*H138,2)</f>
        <v>0</v>
      </c>
      <c r="BL138" s="25" t="s">
        <v>205</v>
      </c>
      <c r="BM138" s="25" t="s">
        <v>277</v>
      </c>
    </row>
    <row r="139" s="1" customFormat="1">
      <c r="B139" s="47"/>
      <c r="C139" s="75"/>
      <c r="D139" s="249" t="s">
        <v>207</v>
      </c>
      <c r="E139" s="75"/>
      <c r="F139" s="250" t="s">
        <v>278</v>
      </c>
      <c r="G139" s="75"/>
      <c r="H139" s="75"/>
      <c r="I139" s="205"/>
      <c r="J139" s="75"/>
      <c r="K139" s="75"/>
      <c r="L139" s="73"/>
      <c r="M139" s="251"/>
      <c r="N139" s="48"/>
      <c r="O139" s="48"/>
      <c r="P139" s="48"/>
      <c r="Q139" s="48"/>
      <c r="R139" s="48"/>
      <c r="S139" s="48"/>
      <c r="T139" s="96"/>
      <c r="AT139" s="25" t="s">
        <v>207</v>
      </c>
      <c r="AU139" s="25" t="s">
        <v>79</v>
      </c>
    </row>
    <row r="140" s="11" customFormat="1" ht="29.88" customHeight="1">
      <c r="B140" s="221"/>
      <c r="C140" s="222"/>
      <c r="D140" s="223" t="s">
        <v>69</v>
      </c>
      <c r="E140" s="235" t="s">
        <v>250</v>
      </c>
      <c r="F140" s="235" t="s">
        <v>279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SUM(P141:P204)</f>
        <v>0</v>
      </c>
      <c r="Q140" s="229"/>
      <c r="R140" s="230">
        <f>SUM(R141:R204)</f>
        <v>0.0027128</v>
      </c>
      <c r="S140" s="229"/>
      <c r="T140" s="231">
        <f>SUM(T141:T204)</f>
        <v>4.5240109999999989</v>
      </c>
      <c r="AR140" s="232" t="s">
        <v>77</v>
      </c>
      <c r="AT140" s="233" t="s">
        <v>69</v>
      </c>
      <c r="AU140" s="233" t="s">
        <v>77</v>
      </c>
      <c r="AY140" s="232" t="s">
        <v>197</v>
      </c>
      <c r="BK140" s="234">
        <f>SUM(BK141:BK204)</f>
        <v>0</v>
      </c>
    </row>
    <row r="141" s="1" customFormat="1" ht="23" customHeight="1">
      <c r="B141" s="47"/>
      <c r="C141" s="237" t="s">
        <v>280</v>
      </c>
      <c r="D141" s="237" t="s">
        <v>200</v>
      </c>
      <c r="E141" s="238" t="s">
        <v>281</v>
      </c>
      <c r="F141" s="239" t="s">
        <v>282</v>
      </c>
      <c r="G141" s="240" t="s">
        <v>203</v>
      </c>
      <c r="H141" s="241">
        <v>48.113999999999997</v>
      </c>
      <c r="I141" s="242"/>
      <c r="J141" s="243">
        <f>ROUND(I141*H141,2)</f>
        <v>0</v>
      </c>
      <c r="K141" s="239" t="s">
        <v>204</v>
      </c>
      <c r="L141" s="73"/>
      <c r="M141" s="244" t="s">
        <v>21</v>
      </c>
      <c r="N141" s="245" t="s">
        <v>41</v>
      </c>
      <c r="O141" s="48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5" t="s">
        <v>205</v>
      </c>
      <c r="AT141" s="25" t="s">
        <v>200</v>
      </c>
      <c r="AU141" s="25" t="s">
        <v>79</v>
      </c>
      <c r="AY141" s="25" t="s">
        <v>197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25" t="s">
        <v>77</v>
      </c>
      <c r="BK141" s="248">
        <f>ROUND(I141*H141,2)</f>
        <v>0</v>
      </c>
      <c r="BL141" s="25" t="s">
        <v>205</v>
      </c>
      <c r="BM141" s="25" t="s">
        <v>283</v>
      </c>
    </row>
    <row r="142" s="1" customFormat="1">
      <c r="B142" s="47"/>
      <c r="C142" s="75"/>
      <c r="D142" s="249" t="s">
        <v>207</v>
      </c>
      <c r="E142" s="75"/>
      <c r="F142" s="250" t="s">
        <v>284</v>
      </c>
      <c r="G142" s="75"/>
      <c r="H142" s="75"/>
      <c r="I142" s="205"/>
      <c r="J142" s="75"/>
      <c r="K142" s="75"/>
      <c r="L142" s="73"/>
      <c r="M142" s="251"/>
      <c r="N142" s="48"/>
      <c r="O142" s="48"/>
      <c r="P142" s="48"/>
      <c r="Q142" s="48"/>
      <c r="R142" s="48"/>
      <c r="S142" s="48"/>
      <c r="T142" s="96"/>
      <c r="AT142" s="25" t="s">
        <v>207</v>
      </c>
      <c r="AU142" s="25" t="s">
        <v>79</v>
      </c>
    </row>
    <row r="143" s="12" customFormat="1">
      <c r="B143" s="252"/>
      <c r="C143" s="253"/>
      <c r="D143" s="249" t="s">
        <v>209</v>
      </c>
      <c r="E143" s="254" t="s">
        <v>135</v>
      </c>
      <c r="F143" s="255" t="s">
        <v>285</v>
      </c>
      <c r="G143" s="253"/>
      <c r="H143" s="256">
        <v>48.113999999999997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AT143" s="262" t="s">
        <v>209</v>
      </c>
      <c r="AU143" s="262" t="s">
        <v>79</v>
      </c>
      <c r="AV143" s="12" t="s">
        <v>79</v>
      </c>
      <c r="AW143" s="12" t="s">
        <v>34</v>
      </c>
      <c r="AX143" s="12" t="s">
        <v>77</v>
      </c>
      <c r="AY143" s="262" t="s">
        <v>197</v>
      </c>
    </row>
    <row r="144" s="1" customFormat="1" ht="23" customHeight="1">
      <c r="B144" s="47"/>
      <c r="C144" s="237" t="s">
        <v>10</v>
      </c>
      <c r="D144" s="237" t="s">
        <v>200</v>
      </c>
      <c r="E144" s="238" t="s">
        <v>286</v>
      </c>
      <c r="F144" s="239" t="s">
        <v>287</v>
      </c>
      <c r="G144" s="240" t="s">
        <v>203</v>
      </c>
      <c r="H144" s="241">
        <v>48.113999999999997</v>
      </c>
      <c r="I144" s="242"/>
      <c r="J144" s="243">
        <f>ROUND(I144*H144,2)</f>
        <v>0</v>
      </c>
      <c r="K144" s="239" t="s">
        <v>204</v>
      </c>
      <c r="L144" s="73"/>
      <c r="M144" s="244" t="s">
        <v>21</v>
      </c>
      <c r="N144" s="245" t="s">
        <v>41</v>
      </c>
      <c r="O144" s="48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AR144" s="25" t="s">
        <v>205</v>
      </c>
      <c r="AT144" s="25" t="s">
        <v>200</v>
      </c>
      <c r="AU144" s="25" t="s">
        <v>79</v>
      </c>
      <c r="AY144" s="25" t="s">
        <v>197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25" t="s">
        <v>77</v>
      </c>
      <c r="BK144" s="248">
        <f>ROUND(I144*H144,2)</f>
        <v>0</v>
      </c>
      <c r="BL144" s="25" t="s">
        <v>205</v>
      </c>
      <c r="BM144" s="25" t="s">
        <v>288</v>
      </c>
    </row>
    <row r="145" s="1" customFormat="1">
      <c r="B145" s="47"/>
      <c r="C145" s="75"/>
      <c r="D145" s="249" t="s">
        <v>207</v>
      </c>
      <c r="E145" s="75"/>
      <c r="F145" s="250" t="s">
        <v>289</v>
      </c>
      <c r="G145" s="75"/>
      <c r="H145" s="75"/>
      <c r="I145" s="205"/>
      <c r="J145" s="75"/>
      <c r="K145" s="75"/>
      <c r="L145" s="73"/>
      <c r="M145" s="251"/>
      <c r="N145" s="48"/>
      <c r="O145" s="48"/>
      <c r="P145" s="48"/>
      <c r="Q145" s="48"/>
      <c r="R145" s="48"/>
      <c r="S145" s="48"/>
      <c r="T145" s="96"/>
      <c r="AT145" s="25" t="s">
        <v>207</v>
      </c>
      <c r="AU145" s="25" t="s">
        <v>79</v>
      </c>
    </row>
    <row r="146" s="12" customFormat="1">
      <c r="B146" s="252"/>
      <c r="C146" s="253"/>
      <c r="D146" s="249" t="s">
        <v>209</v>
      </c>
      <c r="E146" s="254" t="s">
        <v>21</v>
      </c>
      <c r="F146" s="255" t="s">
        <v>135</v>
      </c>
      <c r="G146" s="253"/>
      <c r="H146" s="256">
        <v>48.113999999999997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AT146" s="262" t="s">
        <v>209</v>
      </c>
      <c r="AU146" s="262" t="s">
        <v>79</v>
      </c>
      <c r="AV146" s="12" t="s">
        <v>79</v>
      </c>
      <c r="AW146" s="12" t="s">
        <v>34</v>
      </c>
      <c r="AX146" s="12" t="s">
        <v>77</v>
      </c>
      <c r="AY146" s="262" t="s">
        <v>197</v>
      </c>
    </row>
    <row r="147" s="1" customFormat="1" ht="34.5" customHeight="1">
      <c r="B147" s="47"/>
      <c r="C147" s="237" t="s">
        <v>290</v>
      </c>
      <c r="D147" s="237" t="s">
        <v>200</v>
      </c>
      <c r="E147" s="238" t="s">
        <v>291</v>
      </c>
      <c r="F147" s="239" t="s">
        <v>292</v>
      </c>
      <c r="G147" s="240" t="s">
        <v>203</v>
      </c>
      <c r="H147" s="241">
        <v>962.27999999999997</v>
      </c>
      <c r="I147" s="242"/>
      <c r="J147" s="243">
        <f>ROUND(I147*H147,2)</f>
        <v>0</v>
      </c>
      <c r="K147" s="239" t="s">
        <v>204</v>
      </c>
      <c r="L147" s="73"/>
      <c r="M147" s="244" t="s">
        <v>21</v>
      </c>
      <c r="N147" s="245" t="s">
        <v>41</v>
      </c>
      <c r="O147" s="48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AR147" s="25" t="s">
        <v>205</v>
      </c>
      <c r="AT147" s="25" t="s">
        <v>200</v>
      </c>
      <c r="AU147" s="25" t="s">
        <v>79</v>
      </c>
      <c r="AY147" s="25" t="s">
        <v>197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25" t="s">
        <v>77</v>
      </c>
      <c r="BK147" s="248">
        <f>ROUND(I147*H147,2)</f>
        <v>0</v>
      </c>
      <c r="BL147" s="25" t="s">
        <v>205</v>
      </c>
      <c r="BM147" s="25" t="s">
        <v>293</v>
      </c>
    </row>
    <row r="148" s="1" customFormat="1">
      <c r="B148" s="47"/>
      <c r="C148" s="75"/>
      <c r="D148" s="249" t="s">
        <v>207</v>
      </c>
      <c r="E148" s="75"/>
      <c r="F148" s="250" t="s">
        <v>294</v>
      </c>
      <c r="G148" s="75"/>
      <c r="H148" s="75"/>
      <c r="I148" s="205"/>
      <c r="J148" s="75"/>
      <c r="K148" s="75"/>
      <c r="L148" s="73"/>
      <c r="M148" s="251"/>
      <c r="N148" s="48"/>
      <c r="O148" s="48"/>
      <c r="P148" s="48"/>
      <c r="Q148" s="48"/>
      <c r="R148" s="48"/>
      <c r="S148" s="48"/>
      <c r="T148" s="96"/>
      <c r="AT148" s="25" t="s">
        <v>207</v>
      </c>
      <c r="AU148" s="25" t="s">
        <v>79</v>
      </c>
    </row>
    <row r="149" s="12" customFormat="1">
      <c r="B149" s="252"/>
      <c r="C149" s="253"/>
      <c r="D149" s="249" t="s">
        <v>209</v>
      </c>
      <c r="E149" s="254" t="s">
        <v>21</v>
      </c>
      <c r="F149" s="255" t="s">
        <v>295</v>
      </c>
      <c r="G149" s="253"/>
      <c r="H149" s="256">
        <v>962.27999999999997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AT149" s="262" t="s">
        <v>209</v>
      </c>
      <c r="AU149" s="262" t="s">
        <v>79</v>
      </c>
      <c r="AV149" s="12" t="s">
        <v>79</v>
      </c>
      <c r="AW149" s="12" t="s">
        <v>34</v>
      </c>
      <c r="AX149" s="12" t="s">
        <v>77</v>
      </c>
      <c r="AY149" s="262" t="s">
        <v>197</v>
      </c>
    </row>
    <row r="150" s="1" customFormat="1" ht="23" customHeight="1">
      <c r="B150" s="47"/>
      <c r="C150" s="237" t="s">
        <v>296</v>
      </c>
      <c r="D150" s="237" t="s">
        <v>200</v>
      </c>
      <c r="E150" s="238" t="s">
        <v>297</v>
      </c>
      <c r="F150" s="239" t="s">
        <v>298</v>
      </c>
      <c r="G150" s="240" t="s">
        <v>203</v>
      </c>
      <c r="H150" s="241">
        <v>48.113999999999997</v>
      </c>
      <c r="I150" s="242"/>
      <c r="J150" s="243">
        <f>ROUND(I150*H150,2)</f>
        <v>0</v>
      </c>
      <c r="K150" s="239" t="s">
        <v>204</v>
      </c>
      <c r="L150" s="73"/>
      <c r="M150" s="244" t="s">
        <v>21</v>
      </c>
      <c r="N150" s="245" t="s">
        <v>41</v>
      </c>
      <c r="O150" s="48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AR150" s="25" t="s">
        <v>205</v>
      </c>
      <c r="AT150" s="25" t="s">
        <v>200</v>
      </c>
      <c r="AU150" s="25" t="s">
        <v>79</v>
      </c>
      <c r="AY150" s="25" t="s">
        <v>197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25" t="s">
        <v>77</v>
      </c>
      <c r="BK150" s="248">
        <f>ROUND(I150*H150,2)</f>
        <v>0</v>
      </c>
      <c r="BL150" s="25" t="s">
        <v>205</v>
      </c>
      <c r="BM150" s="25" t="s">
        <v>299</v>
      </c>
    </row>
    <row r="151" s="1" customFormat="1">
      <c r="B151" s="47"/>
      <c r="C151" s="75"/>
      <c r="D151" s="249" t="s">
        <v>207</v>
      </c>
      <c r="E151" s="75"/>
      <c r="F151" s="250" t="s">
        <v>300</v>
      </c>
      <c r="G151" s="75"/>
      <c r="H151" s="75"/>
      <c r="I151" s="205"/>
      <c r="J151" s="75"/>
      <c r="K151" s="75"/>
      <c r="L151" s="73"/>
      <c r="M151" s="251"/>
      <c r="N151" s="48"/>
      <c r="O151" s="48"/>
      <c r="P151" s="48"/>
      <c r="Q151" s="48"/>
      <c r="R151" s="48"/>
      <c r="S151" s="48"/>
      <c r="T151" s="96"/>
      <c r="AT151" s="25" t="s">
        <v>207</v>
      </c>
      <c r="AU151" s="25" t="s">
        <v>79</v>
      </c>
    </row>
    <row r="152" s="12" customFormat="1">
      <c r="B152" s="252"/>
      <c r="C152" s="253"/>
      <c r="D152" s="249" t="s">
        <v>209</v>
      </c>
      <c r="E152" s="254" t="s">
        <v>21</v>
      </c>
      <c r="F152" s="255" t="s">
        <v>135</v>
      </c>
      <c r="G152" s="253"/>
      <c r="H152" s="256">
        <v>48.113999999999997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AT152" s="262" t="s">
        <v>209</v>
      </c>
      <c r="AU152" s="262" t="s">
        <v>79</v>
      </c>
      <c r="AV152" s="12" t="s">
        <v>79</v>
      </c>
      <c r="AW152" s="12" t="s">
        <v>34</v>
      </c>
      <c r="AX152" s="12" t="s">
        <v>77</v>
      </c>
      <c r="AY152" s="262" t="s">
        <v>197</v>
      </c>
    </row>
    <row r="153" s="1" customFormat="1" ht="23" customHeight="1">
      <c r="B153" s="47"/>
      <c r="C153" s="237" t="s">
        <v>301</v>
      </c>
      <c r="D153" s="237" t="s">
        <v>200</v>
      </c>
      <c r="E153" s="238" t="s">
        <v>302</v>
      </c>
      <c r="F153" s="239" t="s">
        <v>303</v>
      </c>
      <c r="G153" s="240" t="s">
        <v>213</v>
      </c>
      <c r="H153" s="241">
        <v>67.819999999999993</v>
      </c>
      <c r="I153" s="242"/>
      <c r="J153" s="243">
        <f>ROUND(I153*H153,2)</f>
        <v>0</v>
      </c>
      <c r="K153" s="239" t="s">
        <v>204</v>
      </c>
      <c r="L153" s="73"/>
      <c r="M153" s="244" t="s">
        <v>21</v>
      </c>
      <c r="N153" s="245" t="s">
        <v>41</v>
      </c>
      <c r="O153" s="48"/>
      <c r="P153" s="246">
        <f>O153*H153</f>
        <v>0</v>
      </c>
      <c r="Q153" s="246">
        <v>4.0000000000000003E-05</v>
      </c>
      <c r="R153" s="246">
        <f>Q153*H153</f>
        <v>0.0027128</v>
      </c>
      <c r="S153" s="246">
        <v>0</v>
      </c>
      <c r="T153" s="247">
        <f>S153*H153</f>
        <v>0</v>
      </c>
      <c r="AR153" s="25" t="s">
        <v>205</v>
      </c>
      <c r="AT153" s="25" t="s">
        <v>200</v>
      </c>
      <c r="AU153" s="25" t="s">
        <v>79</v>
      </c>
      <c r="AY153" s="25" t="s">
        <v>197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25" t="s">
        <v>77</v>
      </c>
      <c r="BK153" s="248">
        <f>ROUND(I153*H153,2)</f>
        <v>0</v>
      </c>
      <c r="BL153" s="25" t="s">
        <v>205</v>
      </c>
      <c r="BM153" s="25" t="s">
        <v>304</v>
      </c>
    </row>
    <row r="154" s="1" customFormat="1">
      <c r="B154" s="47"/>
      <c r="C154" s="75"/>
      <c r="D154" s="249" t="s">
        <v>207</v>
      </c>
      <c r="E154" s="75"/>
      <c r="F154" s="250" t="s">
        <v>305</v>
      </c>
      <c r="G154" s="75"/>
      <c r="H154" s="75"/>
      <c r="I154" s="205"/>
      <c r="J154" s="75"/>
      <c r="K154" s="75"/>
      <c r="L154" s="73"/>
      <c r="M154" s="251"/>
      <c r="N154" s="48"/>
      <c r="O154" s="48"/>
      <c r="P154" s="48"/>
      <c r="Q154" s="48"/>
      <c r="R154" s="48"/>
      <c r="S154" s="48"/>
      <c r="T154" s="96"/>
      <c r="AT154" s="25" t="s">
        <v>207</v>
      </c>
      <c r="AU154" s="25" t="s">
        <v>79</v>
      </c>
    </row>
    <row r="155" s="12" customFormat="1">
      <c r="B155" s="252"/>
      <c r="C155" s="253"/>
      <c r="D155" s="249" t="s">
        <v>209</v>
      </c>
      <c r="E155" s="254" t="s">
        <v>21</v>
      </c>
      <c r="F155" s="255" t="s">
        <v>306</v>
      </c>
      <c r="G155" s="253"/>
      <c r="H155" s="256">
        <v>67.819999999999993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AT155" s="262" t="s">
        <v>209</v>
      </c>
      <c r="AU155" s="262" t="s">
        <v>79</v>
      </c>
      <c r="AV155" s="12" t="s">
        <v>79</v>
      </c>
      <c r="AW155" s="12" t="s">
        <v>34</v>
      </c>
      <c r="AX155" s="12" t="s">
        <v>77</v>
      </c>
      <c r="AY155" s="262" t="s">
        <v>197</v>
      </c>
    </row>
    <row r="156" s="1" customFormat="1" ht="14.5" customHeight="1">
      <c r="B156" s="47"/>
      <c r="C156" s="237" t="s">
        <v>307</v>
      </c>
      <c r="D156" s="237" t="s">
        <v>200</v>
      </c>
      <c r="E156" s="238" t="s">
        <v>308</v>
      </c>
      <c r="F156" s="239" t="s">
        <v>309</v>
      </c>
      <c r="G156" s="240" t="s">
        <v>310</v>
      </c>
      <c r="H156" s="241">
        <v>20</v>
      </c>
      <c r="I156" s="242"/>
      <c r="J156" s="243">
        <f>ROUND(I156*H156,2)</f>
        <v>0</v>
      </c>
      <c r="K156" s="239" t="s">
        <v>21</v>
      </c>
      <c r="L156" s="73"/>
      <c r="M156" s="244" t="s">
        <v>21</v>
      </c>
      <c r="N156" s="245" t="s">
        <v>41</v>
      </c>
      <c r="O156" s="48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AR156" s="25" t="s">
        <v>205</v>
      </c>
      <c r="AT156" s="25" t="s">
        <v>200</v>
      </c>
      <c r="AU156" s="25" t="s">
        <v>79</v>
      </c>
      <c r="AY156" s="25" t="s">
        <v>197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25" t="s">
        <v>77</v>
      </c>
      <c r="BK156" s="248">
        <f>ROUND(I156*H156,2)</f>
        <v>0</v>
      </c>
      <c r="BL156" s="25" t="s">
        <v>205</v>
      </c>
      <c r="BM156" s="25" t="s">
        <v>311</v>
      </c>
    </row>
    <row r="157" s="1" customFormat="1">
      <c r="B157" s="47"/>
      <c r="C157" s="75"/>
      <c r="D157" s="249" t="s">
        <v>207</v>
      </c>
      <c r="E157" s="75"/>
      <c r="F157" s="250" t="s">
        <v>309</v>
      </c>
      <c r="G157" s="75"/>
      <c r="H157" s="75"/>
      <c r="I157" s="205"/>
      <c r="J157" s="75"/>
      <c r="K157" s="75"/>
      <c r="L157" s="73"/>
      <c r="M157" s="251"/>
      <c r="N157" s="48"/>
      <c r="O157" s="48"/>
      <c r="P157" s="48"/>
      <c r="Q157" s="48"/>
      <c r="R157" s="48"/>
      <c r="S157" s="48"/>
      <c r="T157" s="96"/>
      <c r="AT157" s="25" t="s">
        <v>207</v>
      </c>
      <c r="AU157" s="25" t="s">
        <v>79</v>
      </c>
    </row>
    <row r="158" s="1" customFormat="1" ht="34.5" customHeight="1">
      <c r="B158" s="47"/>
      <c r="C158" s="237" t="s">
        <v>312</v>
      </c>
      <c r="D158" s="237" t="s">
        <v>200</v>
      </c>
      <c r="E158" s="238" t="s">
        <v>313</v>
      </c>
      <c r="F158" s="239" t="s">
        <v>314</v>
      </c>
      <c r="G158" s="240" t="s">
        <v>223</v>
      </c>
      <c r="H158" s="241">
        <v>20</v>
      </c>
      <c r="I158" s="242"/>
      <c r="J158" s="243">
        <f>ROUND(I158*H158,2)</f>
        <v>0</v>
      </c>
      <c r="K158" s="239" t="s">
        <v>21</v>
      </c>
      <c r="L158" s="73"/>
      <c r="M158" s="244" t="s">
        <v>21</v>
      </c>
      <c r="N158" s="245" t="s">
        <v>41</v>
      </c>
      <c r="O158" s="48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AR158" s="25" t="s">
        <v>205</v>
      </c>
      <c r="AT158" s="25" t="s">
        <v>200</v>
      </c>
      <c r="AU158" s="25" t="s">
        <v>79</v>
      </c>
      <c r="AY158" s="25" t="s">
        <v>197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25" t="s">
        <v>77</v>
      </c>
      <c r="BK158" s="248">
        <f>ROUND(I158*H158,2)</f>
        <v>0</v>
      </c>
      <c r="BL158" s="25" t="s">
        <v>205</v>
      </c>
      <c r="BM158" s="25" t="s">
        <v>315</v>
      </c>
    </row>
    <row r="159" s="1" customFormat="1">
      <c r="B159" s="47"/>
      <c r="C159" s="75"/>
      <c r="D159" s="249" t="s">
        <v>207</v>
      </c>
      <c r="E159" s="75"/>
      <c r="F159" s="250" t="s">
        <v>314</v>
      </c>
      <c r="G159" s="75"/>
      <c r="H159" s="75"/>
      <c r="I159" s="205"/>
      <c r="J159" s="75"/>
      <c r="K159" s="75"/>
      <c r="L159" s="73"/>
      <c r="M159" s="251"/>
      <c r="N159" s="48"/>
      <c r="O159" s="48"/>
      <c r="P159" s="48"/>
      <c r="Q159" s="48"/>
      <c r="R159" s="48"/>
      <c r="S159" s="48"/>
      <c r="T159" s="96"/>
      <c r="AT159" s="25" t="s">
        <v>207</v>
      </c>
      <c r="AU159" s="25" t="s">
        <v>79</v>
      </c>
    </row>
    <row r="160" s="1" customFormat="1" ht="34.5" customHeight="1">
      <c r="B160" s="47"/>
      <c r="C160" s="237" t="s">
        <v>9</v>
      </c>
      <c r="D160" s="237" t="s">
        <v>200</v>
      </c>
      <c r="E160" s="238" t="s">
        <v>316</v>
      </c>
      <c r="F160" s="239" t="s">
        <v>317</v>
      </c>
      <c r="G160" s="240" t="s">
        <v>203</v>
      </c>
      <c r="H160" s="241">
        <v>0.71899999999999997</v>
      </c>
      <c r="I160" s="242"/>
      <c r="J160" s="243">
        <f>ROUND(I160*H160,2)</f>
        <v>0</v>
      </c>
      <c r="K160" s="239" t="s">
        <v>204</v>
      </c>
      <c r="L160" s="73"/>
      <c r="M160" s="244" t="s">
        <v>21</v>
      </c>
      <c r="N160" s="245" t="s">
        <v>41</v>
      </c>
      <c r="O160" s="48"/>
      <c r="P160" s="246">
        <f>O160*H160</f>
        <v>0</v>
      </c>
      <c r="Q160" s="246">
        <v>0</v>
      </c>
      <c r="R160" s="246">
        <f>Q160*H160</f>
        <v>0</v>
      </c>
      <c r="S160" s="246">
        <v>2.2000000000000002</v>
      </c>
      <c r="T160" s="247">
        <f>S160*H160</f>
        <v>1.5818000000000001</v>
      </c>
      <c r="AR160" s="25" t="s">
        <v>205</v>
      </c>
      <c r="AT160" s="25" t="s">
        <v>200</v>
      </c>
      <c r="AU160" s="25" t="s">
        <v>79</v>
      </c>
      <c r="AY160" s="25" t="s">
        <v>197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25" t="s">
        <v>77</v>
      </c>
      <c r="BK160" s="248">
        <f>ROUND(I160*H160,2)</f>
        <v>0</v>
      </c>
      <c r="BL160" s="25" t="s">
        <v>205</v>
      </c>
      <c r="BM160" s="25" t="s">
        <v>318</v>
      </c>
    </row>
    <row r="161" s="1" customFormat="1">
      <c r="B161" s="47"/>
      <c r="C161" s="75"/>
      <c r="D161" s="249" t="s">
        <v>207</v>
      </c>
      <c r="E161" s="75"/>
      <c r="F161" s="250" t="s">
        <v>319</v>
      </c>
      <c r="G161" s="75"/>
      <c r="H161" s="75"/>
      <c r="I161" s="205"/>
      <c r="J161" s="75"/>
      <c r="K161" s="75"/>
      <c r="L161" s="73"/>
      <c r="M161" s="251"/>
      <c r="N161" s="48"/>
      <c r="O161" s="48"/>
      <c r="P161" s="48"/>
      <c r="Q161" s="48"/>
      <c r="R161" s="48"/>
      <c r="S161" s="48"/>
      <c r="T161" s="96"/>
      <c r="AT161" s="25" t="s">
        <v>207</v>
      </c>
      <c r="AU161" s="25" t="s">
        <v>79</v>
      </c>
    </row>
    <row r="162" s="12" customFormat="1">
      <c r="B162" s="252"/>
      <c r="C162" s="253"/>
      <c r="D162" s="249" t="s">
        <v>209</v>
      </c>
      <c r="E162" s="254" t="s">
        <v>21</v>
      </c>
      <c r="F162" s="255" t="s">
        <v>320</v>
      </c>
      <c r="G162" s="253"/>
      <c r="H162" s="256">
        <v>0.71899999999999997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AT162" s="262" t="s">
        <v>209</v>
      </c>
      <c r="AU162" s="262" t="s">
        <v>79</v>
      </c>
      <c r="AV162" s="12" t="s">
        <v>79</v>
      </c>
      <c r="AW162" s="12" t="s">
        <v>34</v>
      </c>
      <c r="AX162" s="12" t="s">
        <v>77</v>
      </c>
      <c r="AY162" s="262" t="s">
        <v>197</v>
      </c>
    </row>
    <row r="163" s="1" customFormat="1" ht="23" customHeight="1">
      <c r="B163" s="47"/>
      <c r="C163" s="237" t="s">
        <v>321</v>
      </c>
      <c r="D163" s="237" t="s">
        <v>200</v>
      </c>
      <c r="E163" s="238" t="s">
        <v>322</v>
      </c>
      <c r="F163" s="239" t="s">
        <v>323</v>
      </c>
      <c r="G163" s="240" t="s">
        <v>213</v>
      </c>
      <c r="H163" s="241">
        <v>7.3499999999999996</v>
      </c>
      <c r="I163" s="242"/>
      <c r="J163" s="243">
        <f>ROUND(I163*H163,2)</f>
        <v>0</v>
      </c>
      <c r="K163" s="239" t="s">
        <v>204</v>
      </c>
      <c r="L163" s="73"/>
      <c r="M163" s="244" t="s">
        <v>21</v>
      </c>
      <c r="N163" s="245" t="s">
        <v>41</v>
      </c>
      <c r="O163" s="48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AR163" s="25" t="s">
        <v>205</v>
      </c>
      <c r="AT163" s="25" t="s">
        <v>200</v>
      </c>
      <c r="AU163" s="25" t="s">
        <v>79</v>
      </c>
      <c r="AY163" s="25" t="s">
        <v>197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25" t="s">
        <v>77</v>
      </c>
      <c r="BK163" s="248">
        <f>ROUND(I163*H163,2)</f>
        <v>0</v>
      </c>
      <c r="BL163" s="25" t="s">
        <v>205</v>
      </c>
      <c r="BM163" s="25" t="s">
        <v>324</v>
      </c>
    </row>
    <row r="164" s="1" customFormat="1">
      <c r="B164" s="47"/>
      <c r="C164" s="75"/>
      <c r="D164" s="249" t="s">
        <v>207</v>
      </c>
      <c r="E164" s="75"/>
      <c r="F164" s="250" t="s">
        <v>323</v>
      </c>
      <c r="G164" s="75"/>
      <c r="H164" s="75"/>
      <c r="I164" s="205"/>
      <c r="J164" s="75"/>
      <c r="K164" s="75"/>
      <c r="L164" s="73"/>
      <c r="M164" s="251"/>
      <c r="N164" s="48"/>
      <c r="O164" s="48"/>
      <c r="P164" s="48"/>
      <c r="Q164" s="48"/>
      <c r="R164" s="48"/>
      <c r="S164" s="48"/>
      <c r="T164" s="96"/>
      <c r="AT164" s="25" t="s">
        <v>207</v>
      </c>
      <c r="AU164" s="25" t="s">
        <v>79</v>
      </c>
    </row>
    <row r="165" s="1" customFormat="1" ht="23" customHeight="1">
      <c r="B165" s="47"/>
      <c r="C165" s="237" t="s">
        <v>325</v>
      </c>
      <c r="D165" s="237" t="s">
        <v>200</v>
      </c>
      <c r="E165" s="238" t="s">
        <v>326</v>
      </c>
      <c r="F165" s="239" t="s">
        <v>327</v>
      </c>
      <c r="G165" s="240" t="s">
        <v>213</v>
      </c>
      <c r="H165" s="241">
        <v>44.100000000000001</v>
      </c>
      <c r="I165" s="242"/>
      <c r="J165" s="243">
        <f>ROUND(I165*H165,2)</f>
        <v>0</v>
      </c>
      <c r="K165" s="239" t="s">
        <v>204</v>
      </c>
      <c r="L165" s="73"/>
      <c r="M165" s="244" t="s">
        <v>21</v>
      </c>
      <c r="N165" s="245" t="s">
        <v>41</v>
      </c>
      <c r="O165" s="48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5" t="s">
        <v>205</v>
      </c>
      <c r="AT165" s="25" t="s">
        <v>200</v>
      </c>
      <c r="AU165" s="25" t="s">
        <v>79</v>
      </c>
      <c r="AY165" s="25" t="s">
        <v>197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25" t="s">
        <v>77</v>
      </c>
      <c r="BK165" s="248">
        <f>ROUND(I165*H165,2)</f>
        <v>0</v>
      </c>
      <c r="BL165" s="25" t="s">
        <v>205</v>
      </c>
      <c r="BM165" s="25" t="s">
        <v>328</v>
      </c>
    </row>
    <row r="166" s="1" customFormat="1">
      <c r="B166" s="47"/>
      <c r="C166" s="75"/>
      <c r="D166" s="249" t="s">
        <v>207</v>
      </c>
      <c r="E166" s="75"/>
      <c r="F166" s="250" t="s">
        <v>329</v>
      </c>
      <c r="G166" s="75"/>
      <c r="H166" s="75"/>
      <c r="I166" s="205"/>
      <c r="J166" s="75"/>
      <c r="K166" s="75"/>
      <c r="L166" s="73"/>
      <c r="M166" s="251"/>
      <c r="N166" s="48"/>
      <c r="O166" s="48"/>
      <c r="P166" s="48"/>
      <c r="Q166" s="48"/>
      <c r="R166" s="48"/>
      <c r="S166" s="48"/>
      <c r="T166" s="96"/>
      <c r="AT166" s="25" t="s">
        <v>207</v>
      </c>
      <c r="AU166" s="25" t="s">
        <v>79</v>
      </c>
    </row>
    <row r="167" s="12" customFormat="1">
      <c r="B167" s="252"/>
      <c r="C167" s="253"/>
      <c r="D167" s="249" t="s">
        <v>209</v>
      </c>
      <c r="E167" s="253"/>
      <c r="F167" s="255" t="s">
        <v>330</v>
      </c>
      <c r="G167" s="253"/>
      <c r="H167" s="256">
        <v>44.100000000000001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AT167" s="262" t="s">
        <v>209</v>
      </c>
      <c r="AU167" s="262" t="s">
        <v>79</v>
      </c>
      <c r="AV167" s="12" t="s">
        <v>79</v>
      </c>
      <c r="AW167" s="12" t="s">
        <v>6</v>
      </c>
      <c r="AX167" s="12" t="s">
        <v>77</v>
      </c>
      <c r="AY167" s="262" t="s">
        <v>197</v>
      </c>
    </row>
    <row r="168" s="1" customFormat="1" ht="23" customHeight="1">
      <c r="B168" s="47"/>
      <c r="C168" s="237" t="s">
        <v>331</v>
      </c>
      <c r="D168" s="237" t="s">
        <v>200</v>
      </c>
      <c r="E168" s="238" t="s">
        <v>332</v>
      </c>
      <c r="F168" s="239" t="s">
        <v>333</v>
      </c>
      <c r="G168" s="240" t="s">
        <v>213</v>
      </c>
      <c r="H168" s="241">
        <v>23.969999999999999</v>
      </c>
      <c r="I168" s="242"/>
      <c r="J168" s="243">
        <f>ROUND(I168*H168,2)</f>
        <v>0</v>
      </c>
      <c r="K168" s="239" t="s">
        <v>204</v>
      </c>
      <c r="L168" s="73"/>
      <c r="M168" s="244" t="s">
        <v>21</v>
      </c>
      <c r="N168" s="245" t="s">
        <v>41</v>
      </c>
      <c r="O168" s="48"/>
      <c r="P168" s="246">
        <f>O168*H168</f>
        <v>0</v>
      </c>
      <c r="Q168" s="246">
        <v>0</v>
      </c>
      <c r="R168" s="246">
        <f>Q168*H168</f>
        <v>0</v>
      </c>
      <c r="S168" s="246">
        <v>0.035000000000000003</v>
      </c>
      <c r="T168" s="247">
        <f>S168*H168</f>
        <v>0.83895000000000008</v>
      </c>
      <c r="AR168" s="25" t="s">
        <v>205</v>
      </c>
      <c r="AT168" s="25" t="s">
        <v>200</v>
      </c>
      <c r="AU168" s="25" t="s">
        <v>79</v>
      </c>
      <c r="AY168" s="25" t="s">
        <v>197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25" t="s">
        <v>77</v>
      </c>
      <c r="BK168" s="248">
        <f>ROUND(I168*H168,2)</f>
        <v>0</v>
      </c>
      <c r="BL168" s="25" t="s">
        <v>205</v>
      </c>
      <c r="BM168" s="25" t="s">
        <v>334</v>
      </c>
    </row>
    <row r="169" s="1" customFormat="1">
      <c r="B169" s="47"/>
      <c r="C169" s="75"/>
      <c r="D169" s="249" t="s">
        <v>207</v>
      </c>
      <c r="E169" s="75"/>
      <c r="F169" s="250" t="s">
        <v>335</v>
      </c>
      <c r="G169" s="75"/>
      <c r="H169" s="75"/>
      <c r="I169" s="205"/>
      <c r="J169" s="75"/>
      <c r="K169" s="75"/>
      <c r="L169" s="73"/>
      <c r="M169" s="251"/>
      <c r="N169" s="48"/>
      <c r="O169" s="48"/>
      <c r="P169" s="48"/>
      <c r="Q169" s="48"/>
      <c r="R169" s="48"/>
      <c r="S169" s="48"/>
      <c r="T169" s="96"/>
      <c r="AT169" s="25" t="s">
        <v>207</v>
      </c>
      <c r="AU169" s="25" t="s">
        <v>79</v>
      </c>
    </row>
    <row r="170" s="12" customFormat="1">
      <c r="B170" s="252"/>
      <c r="C170" s="253"/>
      <c r="D170" s="249" t="s">
        <v>209</v>
      </c>
      <c r="E170" s="254" t="s">
        <v>21</v>
      </c>
      <c r="F170" s="255" t="s">
        <v>261</v>
      </c>
      <c r="G170" s="253"/>
      <c r="H170" s="256">
        <v>23.969999999999999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AT170" s="262" t="s">
        <v>209</v>
      </c>
      <c r="AU170" s="262" t="s">
        <v>79</v>
      </c>
      <c r="AV170" s="12" t="s">
        <v>79</v>
      </c>
      <c r="AW170" s="12" t="s">
        <v>34</v>
      </c>
      <c r="AX170" s="12" t="s">
        <v>77</v>
      </c>
      <c r="AY170" s="262" t="s">
        <v>197</v>
      </c>
    </row>
    <row r="171" s="1" customFormat="1" ht="23" customHeight="1">
      <c r="B171" s="47"/>
      <c r="C171" s="237" t="s">
        <v>336</v>
      </c>
      <c r="D171" s="237" t="s">
        <v>200</v>
      </c>
      <c r="E171" s="238" t="s">
        <v>337</v>
      </c>
      <c r="F171" s="239" t="s">
        <v>338</v>
      </c>
      <c r="G171" s="240" t="s">
        <v>213</v>
      </c>
      <c r="H171" s="241">
        <v>0.52500000000000002</v>
      </c>
      <c r="I171" s="242"/>
      <c r="J171" s="243">
        <f>ROUND(I171*H171,2)</f>
        <v>0</v>
      </c>
      <c r="K171" s="239" t="s">
        <v>204</v>
      </c>
      <c r="L171" s="73"/>
      <c r="M171" s="244" t="s">
        <v>21</v>
      </c>
      <c r="N171" s="245" t="s">
        <v>41</v>
      </c>
      <c r="O171" s="48"/>
      <c r="P171" s="246">
        <f>O171*H171</f>
        <v>0</v>
      </c>
      <c r="Q171" s="246">
        <v>0</v>
      </c>
      <c r="R171" s="246">
        <f>Q171*H171</f>
        <v>0</v>
      </c>
      <c r="S171" s="246">
        <v>0.183</v>
      </c>
      <c r="T171" s="247">
        <f>S171*H171</f>
        <v>0.096075000000000008</v>
      </c>
      <c r="AR171" s="25" t="s">
        <v>205</v>
      </c>
      <c r="AT171" s="25" t="s">
        <v>200</v>
      </c>
      <c r="AU171" s="25" t="s">
        <v>79</v>
      </c>
      <c r="AY171" s="25" t="s">
        <v>197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25" t="s">
        <v>77</v>
      </c>
      <c r="BK171" s="248">
        <f>ROUND(I171*H171,2)</f>
        <v>0</v>
      </c>
      <c r="BL171" s="25" t="s">
        <v>205</v>
      </c>
      <c r="BM171" s="25" t="s">
        <v>339</v>
      </c>
    </row>
    <row r="172" s="1" customFormat="1">
      <c r="B172" s="47"/>
      <c r="C172" s="75"/>
      <c r="D172" s="249" t="s">
        <v>207</v>
      </c>
      <c r="E172" s="75"/>
      <c r="F172" s="250" t="s">
        <v>340</v>
      </c>
      <c r="G172" s="75"/>
      <c r="H172" s="75"/>
      <c r="I172" s="205"/>
      <c r="J172" s="75"/>
      <c r="K172" s="75"/>
      <c r="L172" s="73"/>
      <c r="M172" s="251"/>
      <c r="N172" s="48"/>
      <c r="O172" s="48"/>
      <c r="P172" s="48"/>
      <c r="Q172" s="48"/>
      <c r="R172" s="48"/>
      <c r="S172" s="48"/>
      <c r="T172" s="96"/>
      <c r="AT172" s="25" t="s">
        <v>207</v>
      </c>
      <c r="AU172" s="25" t="s">
        <v>79</v>
      </c>
    </row>
    <row r="173" s="12" customFormat="1">
      <c r="B173" s="252"/>
      <c r="C173" s="253"/>
      <c r="D173" s="249" t="s">
        <v>209</v>
      </c>
      <c r="E173" s="254" t="s">
        <v>21</v>
      </c>
      <c r="F173" s="255" t="s">
        <v>341</v>
      </c>
      <c r="G173" s="253"/>
      <c r="H173" s="256">
        <v>0.52500000000000002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AT173" s="262" t="s">
        <v>209</v>
      </c>
      <c r="AU173" s="262" t="s">
        <v>79</v>
      </c>
      <c r="AV173" s="12" t="s">
        <v>79</v>
      </c>
      <c r="AW173" s="12" t="s">
        <v>34</v>
      </c>
      <c r="AX173" s="12" t="s">
        <v>77</v>
      </c>
      <c r="AY173" s="262" t="s">
        <v>197</v>
      </c>
    </row>
    <row r="174" s="1" customFormat="1" ht="23" customHeight="1">
      <c r="B174" s="47"/>
      <c r="C174" s="237" t="s">
        <v>143</v>
      </c>
      <c r="D174" s="237" t="s">
        <v>200</v>
      </c>
      <c r="E174" s="238" t="s">
        <v>342</v>
      </c>
      <c r="F174" s="239" t="s">
        <v>343</v>
      </c>
      <c r="G174" s="240" t="s">
        <v>213</v>
      </c>
      <c r="H174" s="241">
        <v>9.6899999999999995</v>
      </c>
      <c r="I174" s="242"/>
      <c r="J174" s="243">
        <f>ROUND(I174*H174,2)</f>
        <v>0</v>
      </c>
      <c r="K174" s="239" t="s">
        <v>204</v>
      </c>
      <c r="L174" s="73"/>
      <c r="M174" s="244" t="s">
        <v>21</v>
      </c>
      <c r="N174" s="245" t="s">
        <v>41</v>
      </c>
      <c r="O174" s="48"/>
      <c r="P174" s="246">
        <f>O174*H174</f>
        <v>0</v>
      </c>
      <c r="Q174" s="246">
        <v>0</v>
      </c>
      <c r="R174" s="246">
        <f>Q174*H174</f>
        <v>0</v>
      </c>
      <c r="S174" s="246">
        <v>0.014999999999999999</v>
      </c>
      <c r="T174" s="247">
        <f>S174*H174</f>
        <v>0.14534999999999998</v>
      </c>
      <c r="AR174" s="25" t="s">
        <v>205</v>
      </c>
      <c r="AT174" s="25" t="s">
        <v>200</v>
      </c>
      <c r="AU174" s="25" t="s">
        <v>79</v>
      </c>
      <c r="AY174" s="25" t="s">
        <v>197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25" t="s">
        <v>77</v>
      </c>
      <c r="BK174" s="248">
        <f>ROUND(I174*H174,2)</f>
        <v>0</v>
      </c>
      <c r="BL174" s="25" t="s">
        <v>205</v>
      </c>
      <c r="BM174" s="25" t="s">
        <v>344</v>
      </c>
    </row>
    <row r="175" s="1" customFormat="1">
      <c r="B175" s="47"/>
      <c r="C175" s="75"/>
      <c r="D175" s="249" t="s">
        <v>207</v>
      </c>
      <c r="E175" s="75"/>
      <c r="F175" s="250" t="s">
        <v>345</v>
      </c>
      <c r="G175" s="75"/>
      <c r="H175" s="75"/>
      <c r="I175" s="205"/>
      <c r="J175" s="75"/>
      <c r="K175" s="75"/>
      <c r="L175" s="73"/>
      <c r="M175" s="251"/>
      <c r="N175" s="48"/>
      <c r="O175" s="48"/>
      <c r="P175" s="48"/>
      <c r="Q175" s="48"/>
      <c r="R175" s="48"/>
      <c r="S175" s="48"/>
      <c r="T175" s="96"/>
      <c r="AT175" s="25" t="s">
        <v>207</v>
      </c>
      <c r="AU175" s="25" t="s">
        <v>79</v>
      </c>
    </row>
    <row r="176" s="12" customFormat="1">
      <c r="B176" s="252"/>
      <c r="C176" s="253"/>
      <c r="D176" s="249" t="s">
        <v>209</v>
      </c>
      <c r="E176" s="254" t="s">
        <v>21</v>
      </c>
      <c r="F176" s="255" t="s">
        <v>346</v>
      </c>
      <c r="G176" s="253"/>
      <c r="H176" s="256">
        <v>9.6899999999999995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AT176" s="262" t="s">
        <v>209</v>
      </c>
      <c r="AU176" s="262" t="s">
        <v>79</v>
      </c>
      <c r="AV176" s="12" t="s">
        <v>79</v>
      </c>
      <c r="AW176" s="12" t="s">
        <v>34</v>
      </c>
      <c r="AX176" s="12" t="s">
        <v>77</v>
      </c>
      <c r="AY176" s="262" t="s">
        <v>197</v>
      </c>
    </row>
    <row r="177" s="1" customFormat="1" ht="14.5" customHeight="1">
      <c r="B177" s="47"/>
      <c r="C177" s="237" t="s">
        <v>347</v>
      </c>
      <c r="D177" s="237" t="s">
        <v>200</v>
      </c>
      <c r="E177" s="238" t="s">
        <v>348</v>
      </c>
      <c r="F177" s="239" t="s">
        <v>349</v>
      </c>
      <c r="G177" s="240" t="s">
        <v>213</v>
      </c>
      <c r="H177" s="241">
        <v>3.3490000000000002</v>
      </c>
      <c r="I177" s="242"/>
      <c r="J177" s="243">
        <f>ROUND(I177*H177,2)</f>
        <v>0</v>
      </c>
      <c r="K177" s="239" t="s">
        <v>204</v>
      </c>
      <c r="L177" s="73"/>
      <c r="M177" s="244" t="s">
        <v>21</v>
      </c>
      <c r="N177" s="245" t="s">
        <v>41</v>
      </c>
      <c r="O177" s="48"/>
      <c r="P177" s="246">
        <f>O177*H177</f>
        <v>0</v>
      </c>
      <c r="Q177" s="246">
        <v>0</v>
      </c>
      <c r="R177" s="246">
        <f>Q177*H177</f>
        <v>0</v>
      </c>
      <c r="S177" s="246">
        <v>0.075999999999999998</v>
      </c>
      <c r="T177" s="247">
        <f>S177*H177</f>
        <v>0.25452400000000003</v>
      </c>
      <c r="AR177" s="25" t="s">
        <v>205</v>
      </c>
      <c r="AT177" s="25" t="s">
        <v>200</v>
      </c>
      <c r="AU177" s="25" t="s">
        <v>79</v>
      </c>
      <c r="AY177" s="25" t="s">
        <v>197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25" t="s">
        <v>77</v>
      </c>
      <c r="BK177" s="248">
        <f>ROUND(I177*H177,2)</f>
        <v>0</v>
      </c>
      <c r="BL177" s="25" t="s">
        <v>205</v>
      </c>
      <c r="BM177" s="25" t="s">
        <v>350</v>
      </c>
    </row>
    <row r="178" s="1" customFormat="1">
      <c r="B178" s="47"/>
      <c r="C178" s="75"/>
      <c r="D178" s="249" t="s">
        <v>207</v>
      </c>
      <c r="E178" s="75"/>
      <c r="F178" s="250" t="s">
        <v>351</v>
      </c>
      <c r="G178" s="75"/>
      <c r="H178" s="75"/>
      <c r="I178" s="205"/>
      <c r="J178" s="75"/>
      <c r="K178" s="75"/>
      <c r="L178" s="73"/>
      <c r="M178" s="251"/>
      <c r="N178" s="48"/>
      <c r="O178" s="48"/>
      <c r="P178" s="48"/>
      <c r="Q178" s="48"/>
      <c r="R178" s="48"/>
      <c r="S178" s="48"/>
      <c r="T178" s="96"/>
      <c r="AT178" s="25" t="s">
        <v>207</v>
      </c>
      <c r="AU178" s="25" t="s">
        <v>79</v>
      </c>
    </row>
    <row r="179" s="12" customFormat="1">
      <c r="B179" s="252"/>
      <c r="C179" s="253"/>
      <c r="D179" s="249" t="s">
        <v>209</v>
      </c>
      <c r="E179" s="254" t="s">
        <v>21</v>
      </c>
      <c r="F179" s="255" t="s">
        <v>352</v>
      </c>
      <c r="G179" s="253"/>
      <c r="H179" s="256">
        <v>3.3490000000000002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AT179" s="262" t="s">
        <v>209</v>
      </c>
      <c r="AU179" s="262" t="s">
        <v>79</v>
      </c>
      <c r="AV179" s="12" t="s">
        <v>79</v>
      </c>
      <c r="AW179" s="12" t="s">
        <v>34</v>
      </c>
      <c r="AX179" s="12" t="s">
        <v>77</v>
      </c>
      <c r="AY179" s="262" t="s">
        <v>197</v>
      </c>
    </row>
    <row r="180" s="1" customFormat="1" ht="23" customHeight="1">
      <c r="B180" s="47"/>
      <c r="C180" s="237" t="s">
        <v>353</v>
      </c>
      <c r="D180" s="237" t="s">
        <v>200</v>
      </c>
      <c r="E180" s="238" t="s">
        <v>354</v>
      </c>
      <c r="F180" s="239" t="s">
        <v>355</v>
      </c>
      <c r="G180" s="240" t="s">
        <v>223</v>
      </c>
      <c r="H180" s="241">
        <v>2</v>
      </c>
      <c r="I180" s="242"/>
      <c r="J180" s="243">
        <f>ROUND(I180*H180,2)</f>
        <v>0</v>
      </c>
      <c r="K180" s="239" t="s">
        <v>204</v>
      </c>
      <c r="L180" s="73"/>
      <c r="M180" s="244" t="s">
        <v>21</v>
      </c>
      <c r="N180" s="245" t="s">
        <v>41</v>
      </c>
      <c r="O180" s="48"/>
      <c r="P180" s="246">
        <f>O180*H180</f>
        <v>0</v>
      </c>
      <c r="Q180" s="246">
        <v>0</v>
      </c>
      <c r="R180" s="246">
        <f>Q180*H180</f>
        <v>0</v>
      </c>
      <c r="S180" s="246">
        <v>0.017999999999999999</v>
      </c>
      <c r="T180" s="247">
        <f>S180*H180</f>
        <v>0.035999999999999997</v>
      </c>
      <c r="AR180" s="25" t="s">
        <v>205</v>
      </c>
      <c r="AT180" s="25" t="s">
        <v>200</v>
      </c>
      <c r="AU180" s="25" t="s">
        <v>79</v>
      </c>
      <c r="AY180" s="25" t="s">
        <v>197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25" t="s">
        <v>77</v>
      </c>
      <c r="BK180" s="248">
        <f>ROUND(I180*H180,2)</f>
        <v>0</v>
      </c>
      <c r="BL180" s="25" t="s">
        <v>205</v>
      </c>
      <c r="BM180" s="25" t="s">
        <v>356</v>
      </c>
    </row>
    <row r="181" s="1" customFormat="1">
      <c r="B181" s="47"/>
      <c r="C181" s="75"/>
      <c r="D181" s="249" t="s">
        <v>207</v>
      </c>
      <c r="E181" s="75"/>
      <c r="F181" s="250" t="s">
        <v>357</v>
      </c>
      <c r="G181" s="75"/>
      <c r="H181" s="75"/>
      <c r="I181" s="205"/>
      <c r="J181" s="75"/>
      <c r="K181" s="75"/>
      <c r="L181" s="73"/>
      <c r="M181" s="251"/>
      <c r="N181" s="48"/>
      <c r="O181" s="48"/>
      <c r="P181" s="48"/>
      <c r="Q181" s="48"/>
      <c r="R181" s="48"/>
      <c r="S181" s="48"/>
      <c r="T181" s="96"/>
      <c r="AT181" s="25" t="s">
        <v>207</v>
      </c>
      <c r="AU181" s="25" t="s">
        <v>79</v>
      </c>
    </row>
    <row r="182" s="1" customFormat="1" ht="23" customHeight="1">
      <c r="B182" s="47"/>
      <c r="C182" s="237" t="s">
        <v>358</v>
      </c>
      <c r="D182" s="237" t="s">
        <v>200</v>
      </c>
      <c r="E182" s="238" t="s">
        <v>359</v>
      </c>
      <c r="F182" s="239" t="s">
        <v>360</v>
      </c>
      <c r="G182" s="240" t="s">
        <v>223</v>
      </c>
      <c r="H182" s="241">
        <v>3</v>
      </c>
      <c r="I182" s="242"/>
      <c r="J182" s="243">
        <f>ROUND(I182*H182,2)</f>
        <v>0</v>
      </c>
      <c r="K182" s="239" t="s">
        <v>204</v>
      </c>
      <c r="L182" s="73"/>
      <c r="M182" s="244" t="s">
        <v>21</v>
      </c>
      <c r="N182" s="245" t="s">
        <v>41</v>
      </c>
      <c r="O182" s="48"/>
      <c r="P182" s="246">
        <f>O182*H182</f>
        <v>0</v>
      </c>
      <c r="Q182" s="246">
        <v>0</v>
      </c>
      <c r="R182" s="246">
        <f>Q182*H182</f>
        <v>0</v>
      </c>
      <c r="S182" s="246">
        <v>0.037999999999999999</v>
      </c>
      <c r="T182" s="247">
        <f>S182*H182</f>
        <v>0.11399999999999999</v>
      </c>
      <c r="AR182" s="25" t="s">
        <v>205</v>
      </c>
      <c r="AT182" s="25" t="s">
        <v>200</v>
      </c>
      <c r="AU182" s="25" t="s">
        <v>79</v>
      </c>
      <c r="AY182" s="25" t="s">
        <v>197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25" t="s">
        <v>77</v>
      </c>
      <c r="BK182" s="248">
        <f>ROUND(I182*H182,2)</f>
        <v>0</v>
      </c>
      <c r="BL182" s="25" t="s">
        <v>205</v>
      </c>
      <c r="BM182" s="25" t="s">
        <v>361</v>
      </c>
    </row>
    <row r="183" s="1" customFormat="1">
      <c r="B183" s="47"/>
      <c r="C183" s="75"/>
      <c r="D183" s="249" t="s">
        <v>207</v>
      </c>
      <c r="E183" s="75"/>
      <c r="F183" s="250" t="s">
        <v>362</v>
      </c>
      <c r="G183" s="75"/>
      <c r="H183" s="75"/>
      <c r="I183" s="205"/>
      <c r="J183" s="75"/>
      <c r="K183" s="75"/>
      <c r="L183" s="73"/>
      <c r="M183" s="251"/>
      <c r="N183" s="48"/>
      <c r="O183" s="48"/>
      <c r="P183" s="48"/>
      <c r="Q183" s="48"/>
      <c r="R183" s="48"/>
      <c r="S183" s="48"/>
      <c r="T183" s="96"/>
      <c r="AT183" s="25" t="s">
        <v>207</v>
      </c>
      <c r="AU183" s="25" t="s">
        <v>79</v>
      </c>
    </row>
    <row r="184" s="1" customFormat="1" ht="23" customHeight="1">
      <c r="B184" s="47"/>
      <c r="C184" s="237" t="s">
        <v>363</v>
      </c>
      <c r="D184" s="237" t="s">
        <v>200</v>
      </c>
      <c r="E184" s="238" t="s">
        <v>364</v>
      </c>
      <c r="F184" s="239" t="s">
        <v>365</v>
      </c>
      <c r="G184" s="240" t="s">
        <v>223</v>
      </c>
      <c r="H184" s="241">
        <v>1.5</v>
      </c>
      <c r="I184" s="242"/>
      <c r="J184" s="243">
        <f>ROUND(I184*H184,2)</f>
        <v>0</v>
      </c>
      <c r="K184" s="239" t="s">
        <v>204</v>
      </c>
      <c r="L184" s="73"/>
      <c r="M184" s="244" t="s">
        <v>21</v>
      </c>
      <c r="N184" s="245" t="s">
        <v>41</v>
      </c>
      <c r="O184" s="48"/>
      <c r="P184" s="246">
        <f>O184*H184</f>
        <v>0</v>
      </c>
      <c r="Q184" s="246">
        <v>0</v>
      </c>
      <c r="R184" s="246">
        <f>Q184*H184</f>
        <v>0</v>
      </c>
      <c r="S184" s="246">
        <v>0.040000000000000001</v>
      </c>
      <c r="T184" s="247">
        <f>S184*H184</f>
        <v>0.059999999999999998</v>
      </c>
      <c r="AR184" s="25" t="s">
        <v>205</v>
      </c>
      <c r="AT184" s="25" t="s">
        <v>200</v>
      </c>
      <c r="AU184" s="25" t="s">
        <v>79</v>
      </c>
      <c r="AY184" s="25" t="s">
        <v>197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25" t="s">
        <v>77</v>
      </c>
      <c r="BK184" s="248">
        <f>ROUND(I184*H184,2)</f>
        <v>0</v>
      </c>
      <c r="BL184" s="25" t="s">
        <v>205</v>
      </c>
      <c r="BM184" s="25" t="s">
        <v>366</v>
      </c>
    </row>
    <row r="185" s="1" customFormat="1">
      <c r="B185" s="47"/>
      <c r="C185" s="75"/>
      <c r="D185" s="249" t="s">
        <v>207</v>
      </c>
      <c r="E185" s="75"/>
      <c r="F185" s="250" t="s">
        <v>367</v>
      </c>
      <c r="G185" s="75"/>
      <c r="H185" s="75"/>
      <c r="I185" s="205"/>
      <c r="J185" s="75"/>
      <c r="K185" s="75"/>
      <c r="L185" s="73"/>
      <c r="M185" s="251"/>
      <c r="N185" s="48"/>
      <c r="O185" s="48"/>
      <c r="P185" s="48"/>
      <c r="Q185" s="48"/>
      <c r="R185" s="48"/>
      <c r="S185" s="48"/>
      <c r="T185" s="96"/>
      <c r="AT185" s="25" t="s">
        <v>207</v>
      </c>
      <c r="AU185" s="25" t="s">
        <v>79</v>
      </c>
    </row>
    <row r="186" s="1" customFormat="1" ht="23" customHeight="1">
      <c r="B186" s="47"/>
      <c r="C186" s="237" t="s">
        <v>368</v>
      </c>
      <c r="D186" s="237" t="s">
        <v>200</v>
      </c>
      <c r="E186" s="238" t="s">
        <v>369</v>
      </c>
      <c r="F186" s="239" t="s">
        <v>370</v>
      </c>
      <c r="G186" s="240" t="s">
        <v>223</v>
      </c>
      <c r="H186" s="241">
        <v>20</v>
      </c>
      <c r="I186" s="242"/>
      <c r="J186" s="243">
        <f>ROUND(I186*H186,2)</f>
        <v>0</v>
      </c>
      <c r="K186" s="239" t="s">
        <v>204</v>
      </c>
      <c r="L186" s="73"/>
      <c r="M186" s="244" t="s">
        <v>21</v>
      </c>
      <c r="N186" s="245" t="s">
        <v>41</v>
      </c>
      <c r="O186" s="48"/>
      <c r="P186" s="246">
        <f>O186*H186</f>
        <v>0</v>
      </c>
      <c r="Q186" s="246">
        <v>0</v>
      </c>
      <c r="R186" s="246">
        <f>Q186*H186</f>
        <v>0</v>
      </c>
      <c r="S186" s="246">
        <v>0.021999999999999999</v>
      </c>
      <c r="T186" s="247">
        <f>S186*H186</f>
        <v>0.43999999999999995</v>
      </c>
      <c r="AR186" s="25" t="s">
        <v>205</v>
      </c>
      <c r="AT186" s="25" t="s">
        <v>200</v>
      </c>
      <c r="AU186" s="25" t="s">
        <v>79</v>
      </c>
      <c r="AY186" s="25" t="s">
        <v>197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25" t="s">
        <v>77</v>
      </c>
      <c r="BK186" s="248">
        <f>ROUND(I186*H186,2)</f>
        <v>0</v>
      </c>
      <c r="BL186" s="25" t="s">
        <v>205</v>
      </c>
      <c r="BM186" s="25" t="s">
        <v>371</v>
      </c>
    </row>
    <row r="187" s="1" customFormat="1">
      <c r="B187" s="47"/>
      <c r="C187" s="75"/>
      <c r="D187" s="249" t="s">
        <v>207</v>
      </c>
      <c r="E187" s="75"/>
      <c r="F187" s="250" t="s">
        <v>372</v>
      </c>
      <c r="G187" s="75"/>
      <c r="H187" s="75"/>
      <c r="I187" s="205"/>
      <c r="J187" s="75"/>
      <c r="K187" s="75"/>
      <c r="L187" s="73"/>
      <c r="M187" s="251"/>
      <c r="N187" s="48"/>
      <c r="O187" s="48"/>
      <c r="P187" s="48"/>
      <c r="Q187" s="48"/>
      <c r="R187" s="48"/>
      <c r="S187" s="48"/>
      <c r="T187" s="96"/>
      <c r="AT187" s="25" t="s">
        <v>207</v>
      </c>
      <c r="AU187" s="25" t="s">
        <v>79</v>
      </c>
    </row>
    <row r="188" s="1" customFormat="1" ht="23" customHeight="1">
      <c r="B188" s="47"/>
      <c r="C188" s="237" t="s">
        <v>373</v>
      </c>
      <c r="D188" s="237" t="s">
        <v>200</v>
      </c>
      <c r="E188" s="238" t="s">
        <v>374</v>
      </c>
      <c r="F188" s="239" t="s">
        <v>375</v>
      </c>
      <c r="G188" s="240" t="s">
        <v>213</v>
      </c>
      <c r="H188" s="241">
        <v>45.530000000000001</v>
      </c>
      <c r="I188" s="242"/>
      <c r="J188" s="243">
        <f>ROUND(I188*H188,2)</f>
        <v>0</v>
      </c>
      <c r="K188" s="239" t="s">
        <v>204</v>
      </c>
      <c r="L188" s="73"/>
      <c r="M188" s="244" t="s">
        <v>21</v>
      </c>
      <c r="N188" s="245" t="s">
        <v>41</v>
      </c>
      <c r="O188" s="48"/>
      <c r="P188" s="246">
        <f>O188*H188</f>
        <v>0</v>
      </c>
      <c r="Q188" s="246">
        <v>0</v>
      </c>
      <c r="R188" s="246">
        <f>Q188*H188</f>
        <v>0</v>
      </c>
      <c r="S188" s="246">
        <v>0.0040000000000000001</v>
      </c>
      <c r="T188" s="247">
        <f>S188*H188</f>
        <v>0.18212</v>
      </c>
      <c r="AR188" s="25" t="s">
        <v>205</v>
      </c>
      <c r="AT188" s="25" t="s">
        <v>200</v>
      </c>
      <c r="AU188" s="25" t="s">
        <v>79</v>
      </c>
      <c r="AY188" s="25" t="s">
        <v>197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25" t="s">
        <v>77</v>
      </c>
      <c r="BK188" s="248">
        <f>ROUND(I188*H188,2)</f>
        <v>0</v>
      </c>
      <c r="BL188" s="25" t="s">
        <v>205</v>
      </c>
      <c r="BM188" s="25" t="s">
        <v>376</v>
      </c>
    </row>
    <row r="189" s="1" customFormat="1">
      <c r="B189" s="47"/>
      <c r="C189" s="75"/>
      <c r="D189" s="249" t="s">
        <v>207</v>
      </c>
      <c r="E189" s="75"/>
      <c r="F189" s="250" t="s">
        <v>377</v>
      </c>
      <c r="G189" s="75"/>
      <c r="H189" s="75"/>
      <c r="I189" s="205"/>
      <c r="J189" s="75"/>
      <c r="K189" s="75"/>
      <c r="L189" s="73"/>
      <c r="M189" s="251"/>
      <c r="N189" s="48"/>
      <c r="O189" s="48"/>
      <c r="P189" s="48"/>
      <c r="Q189" s="48"/>
      <c r="R189" s="48"/>
      <c r="S189" s="48"/>
      <c r="T189" s="96"/>
      <c r="AT189" s="25" t="s">
        <v>207</v>
      </c>
      <c r="AU189" s="25" t="s">
        <v>79</v>
      </c>
    </row>
    <row r="190" s="12" customFormat="1">
      <c r="B190" s="252"/>
      <c r="C190" s="253"/>
      <c r="D190" s="249" t="s">
        <v>209</v>
      </c>
      <c r="E190" s="254" t="s">
        <v>133</v>
      </c>
      <c r="F190" s="255" t="s">
        <v>378</v>
      </c>
      <c r="G190" s="253"/>
      <c r="H190" s="256">
        <v>45.530000000000001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AT190" s="262" t="s">
        <v>209</v>
      </c>
      <c r="AU190" s="262" t="s">
        <v>79</v>
      </c>
      <c r="AV190" s="12" t="s">
        <v>79</v>
      </c>
      <c r="AW190" s="12" t="s">
        <v>34</v>
      </c>
      <c r="AX190" s="12" t="s">
        <v>77</v>
      </c>
      <c r="AY190" s="262" t="s">
        <v>197</v>
      </c>
    </row>
    <row r="191" s="1" customFormat="1" ht="23" customHeight="1">
      <c r="B191" s="47"/>
      <c r="C191" s="237" t="s">
        <v>379</v>
      </c>
      <c r="D191" s="237" t="s">
        <v>200</v>
      </c>
      <c r="E191" s="238" t="s">
        <v>380</v>
      </c>
      <c r="F191" s="239" t="s">
        <v>381</v>
      </c>
      <c r="G191" s="240" t="s">
        <v>213</v>
      </c>
      <c r="H191" s="241">
        <v>65.727999999999994</v>
      </c>
      <c r="I191" s="242"/>
      <c r="J191" s="243">
        <f>ROUND(I191*H191,2)</f>
        <v>0</v>
      </c>
      <c r="K191" s="239" t="s">
        <v>204</v>
      </c>
      <c r="L191" s="73"/>
      <c r="M191" s="244" t="s">
        <v>21</v>
      </c>
      <c r="N191" s="245" t="s">
        <v>41</v>
      </c>
      <c r="O191" s="48"/>
      <c r="P191" s="246">
        <f>O191*H191</f>
        <v>0</v>
      </c>
      <c r="Q191" s="246">
        <v>0</v>
      </c>
      <c r="R191" s="246">
        <f>Q191*H191</f>
        <v>0</v>
      </c>
      <c r="S191" s="246">
        <v>0.01</v>
      </c>
      <c r="T191" s="247">
        <f>S191*H191</f>
        <v>0.65727999999999998</v>
      </c>
      <c r="AR191" s="25" t="s">
        <v>205</v>
      </c>
      <c r="AT191" s="25" t="s">
        <v>200</v>
      </c>
      <c r="AU191" s="25" t="s">
        <v>79</v>
      </c>
      <c r="AY191" s="25" t="s">
        <v>197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25" t="s">
        <v>77</v>
      </c>
      <c r="BK191" s="248">
        <f>ROUND(I191*H191,2)</f>
        <v>0</v>
      </c>
      <c r="BL191" s="25" t="s">
        <v>205</v>
      </c>
      <c r="BM191" s="25" t="s">
        <v>382</v>
      </c>
    </row>
    <row r="192" s="1" customFormat="1">
      <c r="B192" s="47"/>
      <c r="C192" s="75"/>
      <c r="D192" s="249" t="s">
        <v>207</v>
      </c>
      <c r="E192" s="75"/>
      <c r="F192" s="250" t="s">
        <v>383</v>
      </c>
      <c r="G192" s="75"/>
      <c r="H192" s="75"/>
      <c r="I192" s="205"/>
      <c r="J192" s="75"/>
      <c r="K192" s="75"/>
      <c r="L192" s="73"/>
      <c r="M192" s="251"/>
      <c r="N192" s="48"/>
      <c r="O192" s="48"/>
      <c r="P192" s="48"/>
      <c r="Q192" s="48"/>
      <c r="R192" s="48"/>
      <c r="S192" s="48"/>
      <c r="T192" s="96"/>
      <c r="AT192" s="25" t="s">
        <v>207</v>
      </c>
      <c r="AU192" s="25" t="s">
        <v>79</v>
      </c>
    </row>
    <row r="193" s="12" customFormat="1">
      <c r="B193" s="252"/>
      <c r="C193" s="253"/>
      <c r="D193" s="249" t="s">
        <v>209</v>
      </c>
      <c r="E193" s="254" t="s">
        <v>21</v>
      </c>
      <c r="F193" s="255" t="s">
        <v>384</v>
      </c>
      <c r="G193" s="253"/>
      <c r="H193" s="256">
        <v>50.314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AT193" s="262" t="s">
        <v>209</v>
      </c>
      <c r="AU193" s="262" t="s">
        <v>79</v>
      </c>
      <c r="AV193" s="12" t="s">
        <v>79</v>
      </c>
      <c r="AW193" s="12" t="s">
        <v>34</v>
      </c>
      <c r="AX193" s="12" t="s">
        <v>70</v>
      </c>
      <c r="AY193" s="262" t="s">
        <v>197</v>
      </c>
    </row>
    <row r="194" s="12" customFormat="1">
      <c r="B194" s="252"/>
      <c r="C194" s="253"/>
      <c r="D194" s="249" t="s">
        <v>209</v>
      </c>
      <c r="E194" s="254" t="s">
        <v>21</v>
      </c>
      <c r="F194" s="255" t="s">
        <v>385</v>
      </c>
      <c r="G194" s="253"/>
      <c r="H194" s="256">
        <v>15.414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AT194" s="262" t="s">
        <v>209</v>
      </c>
      <c r="AU194" s="262" t="s">
        <v>79</v>
      </c>
      <c r="AV194" s="12" t="s">
        <v>79</v>
      </c>
      <c r="AW194" s="12" t="s">
        <v>34</v>
      </c>
      <c r="AX194" s="12" t="s">
        <v>70</v>
      </c>
      <c r="AY194" s="262" t="s">
        <v>197</v>
      </c>
    </row>
    <row r="195" s="13" customFormat="1">
      <c r="B195" s="273"/>
      <c r="C195" s="274"/>
      <c r="D195" s="249" t="s">
        <v>209</v>
      </c>
      <c r="E195" s="275" t="s">
        <v>140</v>
      </c>
      <c r="F195" s="276" t="s">
        <v>386</v>
      </c>
      <c r="G195" s="274"/>
      <c r="H195" s="277">
        <v>65.727999999999994</v>
      </c>
      <c r="I195" s="278"/>
      <c r="J195" s="274"/>
      <c r="K195" s="274"/>
      <c r="L195" s="279"/>
      <c r="M195" s="280"/>
      <c r="N195" s="281"/>
      <c r="O195" s="281"/>
      <c r="P195" s="281"/>
      <c r="Q195" s="281"/>
      <c r="R195" s="281"/>
      <c r="S195" s="281"/>
      <c r="T195" s="282"/>
      <c r="AT195" s="283" t="s">
        <v>209</v>
      </c>
      <c r="AU195" s="283" t="s">
        <v>79</v>
      </c>
      <c r="AV195" s="13" t="s">
        <v>205</v>
      </c>
      <c r="AW195" s="13" t="s">
        <v>34</v>
      </c>
      <c r="AX195" s="13" t="s">
        <v>77</v>
      </c>
      <c r="AY195" s="283" t="s">
        <v>197</v>
      </c>
    </row>
    <row r="196" s="1" customFormat="1" ht="23" customHeight="1">
      <c r="B196" s="47"/>
      <c r="C196" s="237" t="s">
        <v>387</v>
      </c>
      <c r="D196" s="237" t="s">
        <v>200</v>
      </c>
      <c r="E196" s="238" t="s">
        <v>388</v>
      </c>
      <c r="F196" s="239" t="s">
        <v>389</v>
      </c>
      <c r="G196" s="240" t="s">
        <v>213</v>
      </c>
      <c r="H196" s="241">
        <v>1.734</v>
      </c>
      <c r="I196" s="242"/>
      <c r="J196" s="243">
        <f>ROUND(I196*H196,2)</f>
        <v>0</v>
      </c>
      <c r="K196" s="239" t="s">
        <v>204</v>
      </c>
      <c r="L196" s="73"/>
      <c r="M196" s="244" t="s">
        <v>21</v>
      </c>
      <c r="N196" s="245" t="s">
        <v>41</v>
      </c>
      <c r="O196" s="48"/>
      <c r="P196" s="246">
        <f>O196*H196</f>
        <v>0</v>
      </c>
      <c r="Q196" s="246">
        <v>0</v>
      </c>
      <c r="R196" s="246">
        <f>Q196*H196</f>
        <v>0</v>
      </c>
      <c r="S196" s="246">
        <v>0.068000000000000005</v>
      </c>
      <c r="T196" s="247">
        <f>S196*H196</f>
        <v>0.117912</v>
      </c>
      <c r="AR196" s="25" t="s">
        <v>205</v>
      </c>
      <c r="AT196" s="25" t="s">
        <v>200</v>
      </c>
      <c r="AU196" s="25" t="s">
        <v>79</v>
      </c>
      <c r="AY196" s="25" t="s">
        <v>197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25" t="s">
        <v>77</v>
      </c>
      <c r="BK196" s="248">
        <f>ROUND(I196*H196,2)</f>
        <v>0</v>
      </c>
      <c r="BL196" s="25" t="s">
        <v>205</v>
      </c>
      <c r="BM196" s="25" t="s">
        <v>390</v>
      </c>
    </row>
    <row r="197" s="1" customFormat="1">
      <c r="B197" s="47"/>
      <c r="C197" s="75"/>
      <c r="D197" s="249" t="s">
        <v>207</v>
      </c>
      <c r="E197" s="75"/>
      <c r="F197" s="250" t="s">
        <v>391</v>
      </c>
      <c r="G197" s="75"/>
      <c r="H197" s="75"/>
      <c r="I197" s="205"/>
      <c r="J197" s="75"/>
      <c r="K197" s="75"/>
      <c r="L197" s="73"/>
      <c r="M197" s="251"/>
      <c r="N197" s="48"/>
      <c r="O197" s="48"/>
      <c r="P197" s="48"/>
      <c r="Q197" s="48"/>
      <c r="R197" s="48"/>
      <c r="S197" s="48"/>
      <c r="T197" s="96"/>
      <c r="AT197" s="25" t="s">
        <v>207</v>
      </c>
      <c r="AU197" s="25" t="s">
        <v>79</v>
      </c>
    </row>
    <row r="198" s="14" customFormat="1">
      <c r="B198" s="284"/>
      <c r="C198" s="285"/>
      <c r="D198" s="249" t="s">
        <v>209</v>
      </c>
      <c r="E198" s="286" t="s">
        <v>21</v>
      </c>
      <c r="F198" s="287" t="s">
        <v>392</v>
      </c>
      <c r="G198" s="285"/>
      <c r="H198" s="286" t="s">
        <v>21</v>
      </c>
      <c r="I198" s="288"/>
      <c r="J198" s="285"/>
      <c r="K198" s="285"/>
      <c r="L198" s="289"/>
      <c r="M198" s="290"/>
      <c r="N198" s="291"/>
      <c r="O198" s="291"/>
      <c r="P198" s="291"/>
      <c r="Q198" s="291"/>
      <c r="R198" s="291"/>
      <c r="S198" s="291"/>
      <c r="T198" s="292"/>
      <c r="AT198" s="293" t="s">
        <v>209</v>
      </c>
      <c r="AU198" s="293" t="s">
        <v>79</v>
      </c>
      <c r="AV198" s="14" t="s">
        <v>77</v>
      </c>
      <c r="AW198" s="14" t="s">
        <v>34</v>
      </c>
      <c r="AX198" s="14" t="s">
        <v>70</v>
      </c>
      <c r="AY198" s="293" t="s">
        <v>197</v>
      </c>
    </row>
    <row r="199" s="12" customFormat="1">
      <c r="B199" s="252"/>
      <c r="C199" s="253"/>
      <c r="D199" s="249" t="s">
        <v>209</v>
      </c>
      <c r="E199" s="254" t="s">
        <v>21</v>
      </c>
      <c r="F199" s="255" t="s">
        <v>393</v>
      </c>
      <c r="G199" s="253"/>
      <c r="H199" s="256">
        <v>1.1100000000000001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AT199" s="262" t="s">
        <v>209</v>
      </c>
      <c r="AU199" s="262" t="s">
        <v>79</v>
      </c>
      <c r="AV199" s="12" t="s">
        <v>79</v>
      </c>
      <c r="AW199" s="12" t="s">
        <v>34</v>
      </c>
      <c r="AX199" s="12" t="s">
        <v>70</v>
      </c>
      <c r="AY199" s="262" t="s">
        <v>197</v>
      </c>
    </row>
    <row r="200" s="12" customFormat="1">
      <c r="B200" s="252"/>
      <c r="C200" s="253"/>
      <c r="D200" s="249" t="s">
        <v>209</v>
      </c>
      <c r="E200" s="254" t="s">
        <v>21</v>
      </c>
      <c r="F200" s="255" t="s">
        <v>394</v>
      </c>
      <c r="G200" s="253"/>
      <c r="H200" s="256">
        <v>0.624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AT200" s="262" t="s">
        <v>209</v>
      </c>
      <c r="AU200" s="262" t="s">
        <v>79</v>
      </c>
      <c r="AV200" s="12" t="s">
        <v>79</v>
      </c>
      <c r="AW200" s="12" t="s">
        <v>34</v>
      </c>
      <c r="AX200" s="12" t="s">
        <v>70</v>
      </c>
      <c r="AY200" s="262" t="s">
        <v>197</v>
      </c>
    </row>
    <row r="201" s="13" customFormat="1">
      <c r="B201" s="273"/>
      <c r="C201" s="274"/>
      <c r="D201" s="249" t="s">
        <v>209</v>
      </c>
      <c r="E201" s="275" t="s">
        <v>153</v>
      </c>
      <c r="F201" s="276" t="s">
        <v>386</v>
      </c>
      <c r="G201" s="274"/>
      <c r="H201" s="277">
        <v>1.734</v>
      </c>
      <c r="I201" s="278"/>
      <c r="J201" s="274"/>
      <c r="K201" s="274"/>
      <c r="L201" s="279"/>
      <c r="M201" s="280"/>
      <c r="N201" s="281"/>
      <c r="O201" s="281"/>
      <c r="P201" s="281"/>
      <c r="Q201" s="281"/>
      <c r="R201" s="281"/>
      <c r="S201" s="281"/>
      <c r="T201" s="282"/>
      <c r="AT201" s="283" t="s">
        <v>209</v>
      </c>
      <c r="AU201" s="283" t="s">
        <v>79</v>
      </c>
      <c r="AV201" s="13" t="s">
        <v>205</v>
      </c>
      <c r="AW201" s="13" t="s">
        <v>34</v>
      </c>
      <c r="AX201" s="13" t="s">
        <v>77</v>
      </c>
      <c r="AY201" s="283" t="s">
        <v>197</v>
      </c>
    </row>
    <row r="202" s="1" customFormat="1" ht="23" customHeight="1">
      <c r="B202" s="47"/>
      <c r="C202" s="237" t="s">
        <v>395</v>
      </c>
      <c r="D202" s="237" t="s">
        <v>200</v>
      </c>
      <c r="E202" s="238" t="s">
        <v>396</v>
      </c>
      <c r="F202" s="239" t="s">
        <v>397</v>
      </c>
      <c r="G202" s="240" t="s">
        <v>213</v>
      </c>
      <c r="H202" s="241">
        <v>66.439999999999998</v>
      </c>
      <c r="I202" s="242"/>
      <c r="J202" s="243">
        <f>ROUND(I202*H202,2)</f>
        <v>0</v>
      </c>
      <c r="K202" s="239" t="s">
        <v>204</v>
      </c>
      <c r="L202" s="73"/>
      <c r="M202" s="244" t="s">
        <v>21</v>
      </c>
      <c r="N202" s="245" t="s">
        <v>41</v>
      </c>
      <c r="O202" s="48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AR202" s="25" t="s">
        <v>205</v>
      </c>
      <c r="AT202" s="25" t="s">
        <v>200</v>
      </c>
      <c r="AU202" s="25" t="s">
        <v>79</v>
      </c>
      <c r="AY202" s="25" t="s">
        <v>197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25" t="s">
        <v>77</v>
      </c>
      <c r="BK202" s="248">
        <f>ROUND(I202*H202,2)</f>
        <v>0</v>
      </c>
      <c r="BL202" s="25" t="s">
        <v>205</v>
      </c>
      <c r="BM202" s="25" t="s">
        <v>398</v>
      </c>
    </row>
    <row r="203" s="1" customFormat="1">
      <c r="B203" s="47"/>
      <c r="C203" s="75"/>
      <c r="D203" s="249" t="s">
        <v>207</v>
      </c>
      <c r="E203" s="75"/>
      <c r="F203" s="250" t="s">
        <v>399</v>
      </c>
      <c r="G203" s="75"/>
      <c r="H203" s="75"/>
      <c r="I203" s="205"/>
      <c r="J203" s="75"/>
      <c r="K203" s="75"/>
      <c r="L203" s="73"/>
      <c r="M203" s="251"/>
      <c r="N203" s="48"/>
      <c r="O203" s="48"/>
      <c r="P203" s="48"/>
      <c r="Q203" s="48"/>
      <c r="R203" s="48"/>
      <c r="S203" s="48"/>
      <c r="T203" s="96"/>
      <c r="AT203" s="25" t="s">
        <v>207</v>
      </c>
      <c r="AU203" s="25" t="s">
        <v>79</v>
      </c>
    </row>
    <row r="204" s="12" customFormat="1">
      <c r="B204" s="252"/>
      <c r="C204" s="253"/>
      <c r="D204" s="249" t="s">
        <v>209</v>
      </c>
      <c r="E204" s="254" t="s">
        <v>21</v>
      </c>
      <c r="F204" s="255" t="s">
        <v>400</v>
      </c>
      <c r="G204" s="253"/>
      <c r="H204" s="256">
        <v>66.439999999999998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AT204" s="262" t="s">
        <v>209</v>
      </c>
      <c r="AU204" s="262" t="s">
        <v>79</v>
      </c>
      <c r="AV204" s="12" t="s">
        <v>79</v>
      </c>
      <c r="AW204" s="12" t="s">
        <v>34</v>
      </c>
      <c r="AX204" s="12" t="s">
        <v>77</v>
      </c>
      <c r="AY204" s="262" t="s">
        <v>197</v>
      </c>
    </row>
    <row r="205" s="11" customFormat="1" ht="29.88" customHeight="1">
      <c r="B205" s="221"/>
      <c r="C205" s="222"/>
      <c r="D205" s="223" t="s">
        <v>69</v>
      </c>
      <c r="E205" s="235" t="s">
        <v>401</v>
      </c>
      <c r="F205" s="235" t="s">
        <v>402</v>
      </c>
      <c r="G205" s="222"/>
      <c r="H205" s="222"/>
      <c r="I205" s="225"/>
      <c r="J205" s="236">
        <f>BK205</f>
        <v>0</v>
      </c>
      <c r="K205" s="222"/>
      <c r="L205" s="227"/>
      <c r="M205" s="228"/>
      <c r="N205" s="229"/>
      <c r="O205" s="229"/>
      <c r="P205" s="230">
        <f>SUM(P206:P214)</f>
        <v>0</v>
      </c>
      <c r="Q205" s="229"/>
      <c r="R205" s="230">
        <f>SUM(R206:R214)</f>
        <v>0</v>
      </c>
      <c r="S205" s="229"/>
      <c r="T205" s="231">
        <f>SUM(T206:T214)</f>
        <v>0</v>
      </c>
      <c r="AR205" s="232" t="s">
        <v>77</v>
      </c>
      <c r="AT205" s="233" t="s">
        <v>69</v>
      </c>
      <c r="AU205" s="233" t="s">
        <v>77</v>
      </c>
      <c r="AY205" s="232" t="s">
        <v>197</v>
      </c>
      <c r="BK205" s="234">
        <f>SUM(BK206:BK214)</f>
        <v>0</v>
      </c>
    </row>
    <row r="206" s="1" customFormat="1" ht="23" customHeight="1">
      <c r="B206" s="47"/>
      <c r="C206" s="237" t="s">
        <v>403</v>
      </c>
      <c r="D206" s="237" t="s">
        <v>200</v>
      </c>
      <c r="E206" s="238" t="s">
        <v>404</v>
      </c>
      <c r="F206" s="239" t="s">
        <v>405</v>
      </c>
      <c r="G206" s="240" t="s">
        <v>406</v>
      </c>
      <c r="H206" s="241">
        <v>4.8319999999999999</v>
      </c>
      <c r="I206" s="242"/>
      <c r="J206" s="243">
        <f>ROUND(I206*H206,2)</f>
        <v>0</v>
      </c>
      <c r="K206" s="239" t="s">
        <v>204</v>
      </c>
      <c r="L206" s="73"/>
      <c r="M206" s="244" t="s">
        <v>21</v>
      </c>
      <c r="N206" s="245" t="s">
        <v>41</v>
      </c>
      <c r="O206" s="48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AR206" s="25" t="s">
        <v>205</v>
      </c>
      <c r="AT206" s="25" t="s">
        <v>200</v>
      </c>
      <c r="AU206" s="25" t="s">
        <v>79</v>
      </c>
      <c r="AY206" s="25" t="s">
        <v>197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25" t="s">
        <v>77</v>
      </c>
      <c r="BK206" s="248">
        <f>ROUND(I206*H206,2)</f>
        <v>0</v>
      </c>
      <c r="BL206" s="25" t="s">
        <v>205</v>
      </c>
      <c r="BM206" s="25" t="s">
        <v>407</v>
      </c>
    </row>
    <row r="207" s="1" customFormat="1">
      <c r="B207" s="47"/>
      <c r="C207" s="75"/>
      <c r="D207" s="249" t="s">
        <v>207</v>
      </c>
      <c r="E207" s="75"/>
      <c r="F207" s="250" t="s">
        <v>408</v>
      </c>
      <c r="G207" s="75"/>
      <c r="H207" s="75"/>
      <c r="I207" s="205"/>
      <c r="J207" s="75"/>
      <c r="K207" s="75"/>
      <c r="L207" s="73"/>
      <c r="M207" s="251"/>
      <c r="N207" s="48"/>
      <c r="O207" s="48"/>
      <c r="P207" s="48"/>
      <c r="Q207" s="48"/>
      <c r="R207" s="48"/>
      <c r="S207" s="48"/>
      <c r="T207" s="96"/>
      <c r="AT207" s="25" t="s">
        <v>207</v>
      </c>
      <c r="AU207" s="25" t="s">
        <v>79</v>
      </c>
    </row>
    <row r="208" s="1" customFormat="1" ht="23" customHeight="1">
      <c r="B208" s="47"/>
      <c r="C208" s="237" t="s">
        <v>409</v>
      </c>
      <c r="D208" s="237" t="s">
        <v>200</v>
      </c>
      <c r="E208" s="238" t="s">
        <v>410</v>
      </c>
      <c r="F208" s="239" t="s">
        <v>411</v>
      </c>
      <c r="G208" s="240" t="s">
        <v>406</v>
      </c>
      <c r="H208" s="241">
        <v>4.8319999999999999</v>
      </c>
      <c r="I208" s="242"/>
      <c r="J208" s="243">
        <f>ROUND(I208*H208,2)</f>
        <v>0</v>
      </c>
      <c r="K208" s="239" t="s">
        <v>204</v>
      </c>
      <c r="L208" s="73"/>
      <c r="M208" s="244" t="s">
        <v>21</v>
      </c>
      <c r="N208" s="245" t="s">
        <v>41</v>
      </c>
      <c r="O208" s="48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AR208" s="25" t="s">
        <v>205</v>
      </c>
      <c r="AT208" s="25" t="s">
        <v>200</v>
      </c>
      <c r="AU208" s="25" t="s">
        <v>79</v>
      </c>
      <c r="AY208" s="25" t="s">
        <v>197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25" t="s">
        <v>77</v>
      </c>
      <c r="BK208" s="248">
        <f>ROUND(I208*H208,2)</f>
        <v>0</v>
      </c>
      <c r="BL208" s="25" t="s">
        <v>205</v>
      </c>
      <c r="BM208" s="25" t="s">
        <v>412</v>
      </c>
    </row>
    <row r="209" s="1" customFormat="1">
      <c r="B209" s="47"/>
      <c r="C209" s="75"/>
      <c r="D209" s="249" t="s">
        <v>207</v>
      </c>
      <c r="E209" s="75"/>
      <c r="F209" s="250" t="s">
        <v>413</v>
      </c>
      <c r="G209" s="75"/>
      <c r="H209" s="75"/>
      <c r="I209" s="205"/>
      <c r="J209" s="75"/>
      <c r="K209" s="75"/>
      <c r="L209" s="73"/>
      <c r="M209" s="251"/>
      <c r="N209" s="48"/>
      <c r="O209" s="48"/>
      <c r="P209" s="48"/>
      <c r="Q209" s="48"/>
      <c r="R209" s="48"/>
      <c r="S209" s="48"/>
      <c r="T209" s="96"/>
      <c r="AT209" s="25" t="s">
        <v>207</v>
      </c>
      <c r="AU209" s="25" t="s">
        <v>79</v>
      </c>
    </row>
    <row r="210" s="1" customFormat="1" ht="23" customHeight="1">
      <c r="B210" s="47"/>
      <c r="C210" s="237" t="s">
        <v>414</v>
      </c>
      <c r="D210" s="237" t="s">
        <v>200</v>
      </c>
      <c r="E210" s="238" t="s">
        <v>415</v>
      </c>
      <c r="F210" s="239" t="s">
        <v>416</v>
      </c>
      <c r="G210" s="240" t="s">
        <v>406</v>
      </c>
      <c r="H210" s="241">
        <v>43.488</v>
      </c>
      <c r="I210" s="242"/>
      <c r="J210" s="243">
        <f>ROUND(I210*H210,2)</f>
        <v>0</v>
      </c>
      <c r="K210" s="239" t="s">
        <v>204</v>
      </c>
      <c r="L210" s="73"/>
      <c r="M210" s="244" t="s">
        <v>21</v>
      </c>
      <c r="N210" s="245" t="s">
        <v>41</v>
      </c>
      <c r="O210" s="48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AR210" s="25" t="s">
        <v>205</v>
      </c>
      <c r="AT210" s="25" t="s">
        <v>200</v>
      </c>
      <c r="AU210" s="25" t="s">
        <v>79</v>
      </c>
      <c r="AY210" s="25" t="s">
        <v>197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25" t="s">
        <v>77</v>
      </c>
      <c r="BK210" s="248">
        <f>ROUND(I210*H210,2)</f>
        <v>0</v>
      </c>
      <c r="BL210" s="25" t="s">
        <v>205</v>
      </c>
      <c r="BM210" s="25" t="s">
        <v>417</v>
      </c>
    </row>
    <row r="211" s="1" customFormat="1">
      <c r="B211" s="47"/>
      <c r="C211" s="75"/>
      <c r="D211" s="249" t="s">
        <v>207</v>
      </c>
      <c r="E211" s="75"/>
      <c r="F211" s="250" t="s">
        <v>418</v>
      </c>
      <c r="G211" s="75"/>
      <c r="H211" s="75"/>
      <c r="I211" s="205"/>
      <c r="J211" s="75"/>
      <c r="K211" s="75"/>
      <c r="L211" s="73"/>
      <c r="M211" s="251"/>
      <c r="N211" s="48"/>
      <c r="O211" s="48"/>
      <c r="P211" s="48"/>
      <c r="Q211" s="48"/>
      <c r="R211" s="48"/>
      <c r="S211" s="48"/>
      <c r="T211" s="96"/>
      <c r="AT211" s="25" t="s">
        <v>207</v>
      </c>
      <c r="AU211" s="25" t="s">
        <v>79</v>
      </c>
    </row>
    <row r="212" s="12" customFormat="1">
      <c r="B212" s="252"/>
      <c r="C212" s="253"/>
      <c r="D212" s="249" t="s">
        <v>209</v>
      </c>
      <c r="E212" s="253"/>
      <c r="F212" s="255" t="s">
        <v>419</v>
      </c>
      <c r="G212" s="253"/>
      <c r="H212" s="256">
        <v>43.488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AT212" s="262" t="s">
        <v>209</v>
      </c>
      <c r="AU212" s="262" t="s">
        <v>79</v>
      </c>
      <c r="AV212" s="12" t="s">
        <v>79</v>
      </c>
      <c r="AW212" s="12" t="s">
        <v>6</v>
      </c>
      <c r="AX212" s="12" t="s">
        <v>77</v>
      </c>
      <c r="AY212" s="262" t="s">
        <v>197</v>
      </c>
    </row>
    <row r="213" s="1" customFormat="1" ht="23" customHeight="1">
      <c r="B213" s="47"/>
      <c r="C213" s="237" t="s">
        <v>420</v>
      </c>
      <c r="D213" s="237" t="s">
        <v>200</v>
      </c>
      <c r="E213" s="238" t="s">
        <v>421</v>
      </c>
      <c r="F213" s="239" t="s">
        <v>422</v>
      </c>
      <c r="G213" s="240" t="s">
        <v>406</v>
      </c>
      <c r="H213" s="241">
        <v>4.8319999999999999</v>
      </c>
      <c r="I213" s="242"/>
      <c r="J213" s="243">
        <f>ROUND(I213*H213,2)</f>
        <v>0</v>
      </c>
      <c r="K213" s="239" t="s">
        <v>204</v>
      </c>
      <c r="L213" s="73"/>
      <c r="M213" s="244" t="s">
        <v>21</v>
      </c>
      <c r="N213" s="245" t="s">
        <v>41</v>
      </c>
      <c r="O213" s="48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AR213" s="25" t="s">
        <v>205</v>
      </c>
      <c r="AT213" s="25" t="s">
        <v>200</v>
      </c>
      <c r="AU213" s="25" t="s">
        <v>79</v>
      </c>
      <c r="AY213" s="25" t="s">
        <v>197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25" t="s">
        <v>77</v>
      </c>
      <c r="BK213" s="248">
        <f>ROUND(I213*H213,2)</f>
        <v>0</v>
      </c>
      <c r="BL213" s="25" t="s">
        <v>205</v>
      </c>
      <c r="BM213" s="25" t="s">
        <v>423</v>
      </c>
    </row>
    <row r="214" s="1" customFormat="1">
      <c r="B214" s="47"/>
      <c r="C214" s="75"/>
      <c r="D214" s="249" t="s">
        <v>207</v>
      </c>
      <c r="E214" s="75"/>
      <c r="F214" s="250" t="s">
        <v>424</v>
      </c>
      <c r="G214" s="75"/>
      <c r="H214" s="75"/>
      <c r="I214" s="205"/>
      <c r="J214" s="75"/>
      <c r="K214" s="75"/>
      <c r="L214" s="73"/>
      <c r="M214" s="251"/>
      <c r="N214" s="48"/>
      <c r="O214" s="48"/>
      <c r="P214" s="48"/>
      <c r="Q214" s="48"/>
      <c r="R214" s="48"/>
      <c r="S214" s="48"/>
      <c r="T214" s="96"/>
      <c r="AT214" s="25" t="s">
        <v>207</v>
      </c>
      <c r="AU214" s="25" t="s">
        <v>79</v>
      </c>
    </row>
    <row r="215" s="11" customFormat="1" ht="29.88" customHeight="1">
      <c r="B215" s="221"/>
      <c r="C215" s="222"/>
      <c r="D215" s="223" t="s">
        <v>69</v>
      </c>
      <c r="E215" s="235" t="s">
        <v>425</v>
      </c>
      <c r="F215" s="235" t="s">
        <v>426</v>
      </c>
      <c r="G215" s="222"/>
      <c r="H215" s="222"/>
      <c r="I215" s="225"/>
      <c r="J215" s="236">
        <f>BK215</f>
        <v>0</v>
      </c>
      <c r="K215" s="222"/>
      <c r="L215" s="227"/>
      <c r="M215" s="228"/>
      <c r="N215" s="229"/>
      <c r="O215" s="229"/>
      <c r="P215" s="230">
        <f>SUM(P216:P217)</f>
        <v>0</v>
      </c>
      <c r="Q215" s="229"/>
      <c r="R215" s="230">
        <f>SUM(R216:R217)</f>
        <v>0</v>
      </c>
      <c r="S215" s="229"/>
      <c r="T215" s="231">
        <f>SUM(T216:T217)</f>
        <v>0</v>
      </c>
      <c r="AR215" s="232" t="s">
        <v>77</v>
      </c>
      <c r="AT215" s="233" t="s">
        <v>69</v>
      </c>
      <c r="AU215" s="233" t="s">
        <v>77</v>
      </c>
      <c r="AY215" s="232" t="s">
        <v>197</v>
      </c>
      <c r="BK215" s="234">
        <f>SUM(BK216:BK217)</f>
        <v>0</v>
      </c>
    </row>
    <row r="216" s="1" customFormat="1" ht="14.5" customHeight="1">
      <c r="B216" s="47"/>
      <c r="C216" s="237" t="s">
        <v>427</v>
      </c>
      <c r="D216" s="237" t="s">
        <v>200</v>
      </c>
      <c r="E216" s="238" t="s">
        <v>428</v>
      </c>
      <c r="F216" s="239" t="s">
        <v>429</v>
      </c>
      <c r="G216" s="240" t="s">
        <v>406</v>
      </c>
      <c r="H216" s="241">
        <v>5.2290000000000001</v>
      </c>
      <c r="I216" s="242"/>
      <c r="J216" s="243">
        <f>ROUND(I216*H216,2)</f>
        <v>0</v>
      </c>
      <c r="K216" s="239" t="s">
        <v>204</v>
      </c>
      <c r="L216" s="73"/>
      <c r="M216" s="244" t="s">
        <v>21</v>
      </c>
      <c r="N216" s="245" t="s">
        <v>41</v>
      </c>
      <c r="O216" s="48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AR216" s="25" t="s">
        <v>205</v>
      </c>
      <c r="AT216" s="25" t="s">
        <v>200</v>
      </c>
      <c r="AU216" s="25" t="s">
        <v>79</v>
      </c>
      <c r="AY216" s="25" t="s">
        <v>197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25" t="s">
        <v>77</v>
      </c>
      <c r="BK216" s="248">
        <f>ROUND(I216*H216,2)</f>
        <v>0</v>
      </c>
      <c r="BL216" s="25" t="s">
        <v>205</v>
      </c>
      <c r="BM216" s="25" t="s">
        <v>430</v>
      </c>
    </row>
    <row r="217" s="1" customFormat="1">
      <c r="B217" s="47"/>
      <c r="C217" s="75"/>
      <c r="D217" s="249" t="s">
        <v>207</v>
      </c>
      <c r="E217" s="75"/>
      <c r="F217" s="250" t="s">
        <v>429</v>
      </c>
      <c r="G217" s="75"/>
      <c r="H217" s="75"/>
      <c r="I217" s="205"/>
      <c r="J217" s="75"/>
      <c r="K217" s="75"/>
      <c r="L217" s="73"/>
      <c r="M217" s="251"/>
      <c r="N217" s="48"/>
      <c r="O217" s="48"/>
      <c r="P217" s="48"/>
      <c r="Q217" s="48"/>
      <c r="R217" s="48"/>
      <c r="S217" s="48"/>
      <c r="T217" s="96"/>
      <c r="AT217" s="25" t="s">
        <v>207</v>
      </c>
      <c r="AU217" s="25" t="s">
        <v>79</v>
      </c>
    </row>
    <row r="218" s="11" customFormat="1" ht="37.44" customHeight="1">
      <c r="B218" s="221"/>
      <c r="C218" s="222"/>
      <c r="D218" s="223" t="s">
        <v>69</v>
      </c>
      <c r="E218" s="224" t="s">
        <v>431</v>
      </c>
      <c r="F218" s="224" t="s">
        <v>432</v>
      </c>
      <c r="G218" s="222"/>
      <c r="H218" s="222"/>
      <c r="I218" s="225"/>
      <c r="J218" s="226">
        <f>BK218</f>
        <v>0</v>
      </c>
      <c r="K218" s="222"/>
      <c r="L218" s="227"/>
      <c r="M218" s="228"/>
      <c r="N218" s="229"/>
      <c r="O218" s="229"/>
      <c r="P218" s="230">
        <f>P219+P236+P242+P268+P295+P331+P346+P362+P375</f>
        <v>0</v>
      </c>
      <c r="Q218" s="229"/>
      <c r="R218" s="230">
        <f>R219+R236+R242+R268+R295+R331+R346+R362+R375</f>
        <v>1.9406952800000004</v>
      </c>
      <c r="S218" s="229"/>
      <c r="T218" s="231">
        <f>T219+T236+T242+T268+T295+T331+T346+T362+T375</f>
        <v>0.30765117999999997</v>
      </c>
      <c r="AR218" s="232" t="s">
        <v>79</v>
      </c>
      <c r="AT218" s="233" t="s">
        <v>69</v>
      </c>
      <c r="AU218" s="233" t="s">
        <v>70</v>
      </c>
      <c r="AY218" s="232" t="s">
        <v>197</v>
      </c>
      <c r="BK218" s="234">
        <f>BK219+BK236+BK242+BK268+BK295+BK331+BK346+BK362+BK375</f>
        <v>0</v>
      </c>
    </row>
    <row r="219" s="11" customFormat="1" ht="19.92" customHeight="1">
      <c r="B219" s="221"/>
      <c r="C219" s="222"/>
      <c r="D219" s="223" t="s">
        <v>69</v>
      </c>
      <c r="E219" s="235" t="s">
        <v>433</v>
      </c>
      <c r="F219" s="235" t="s">
        <v>434</v>
      </c>
      <c r="G219" s="222"/>
      <c r="H219" s="222"/>
      <c r="I219" s="225"/>
      <c r="J219" s="236">
        <f>BK219</f>
        <v>0</v>
      </c>
      <c r="K219" s="222"/>
      <c r="L219" s="227"/>
      <c r="M219" s="228"/>
      <c r="N219" s="229"/>
      <c r="O219" s="229"/>
      <c r="P219" s="230">
        <f>SUM(P220:P235)</f>
        <v>0</v>
      </c>
      <c r="Q219" s="229"/>
      <c r="R219" s="230">
        <f>SUM(R220:R235)</f>
        <v>0.0067400000000000012</v>
      </c>
      <c r="S219" s="229"/>
      <c r="T219" s="231">
        <f>SUM(T220:T235)</f>
        <v>0</v>
      </c>
      <c r="AR219" s="232" t="s">
        <v>79</v>
      </c>
      <c r="AT219" s="233" t="s">
        <v>69</v>
      </c>
      <c r="AU219" s="233" t="s">
        <v>77</v>
      </c>
      <c r="AY219" s="232" t="s">
        <v>197</v>
      </c>
      <c r="BK219" s="234">
        <f>SUM(BK220:BK235)</f>
        <v>0</v>
      </c>
    </row>
    <row r="220" s="1" customFormat="1" ht="23" customHeight="1">
      <c r="B220" s="47"/>
      <c r="C220" s="237" t="s">
        <v>435</v>
      </c>
      <c r="D220" s="237" t="s">
        <v>200</v>
      </c>
      <c r="E220" s="238" t="s">
        <v>436</v>
      </c>
      <c r="F220" s="239" t="s">
        <v>437</v>
      </c>
      <c r="G220" s="240" t="s">
        <v>438</v>
      </c>
      <c r="H220" s="241">
        <v>1</v>
      </c>
      <c r="I220" s="242"/>
      <c r="J220" s="243">
        <f>ROUND(I220*H220,2)</f>
        <v>0</v>
      </c>
      <c r="K220" s="239" t="s">
        <v>204</v>
      </c>
      <c r="L220" s="73"/>
      <c r="M220" s="244" t="s">
        <v>21</v>
      </c>
      <c r="N220" s="245" t="s">
        <v>41</v>
      </c>
      <c r="O220" s="48"/>
      <c r="P220" s="246">
        <f>O220*H220</f>
        <v>0</v>
      </c>
      <c r="Q220" s="246">
        <v>0.00051999999999999995</v>
      </c>
      <c r="R220" s="246">
        <f>Q220*H220</f>
        <v>0.00051999999999999995</v>
      </c>
      <c r="S220" s="246">
        <v>0</v>
      </c>
      <c r="T220" s="247">
        <f>S220*H220</f>
        <v>0</v>
      </c>
      <c r="AR220" s="25" t="s">
        <v>290</v>
      </c>
      <c r="AT220" s="25" t="s">
        <v>200</v>
      </c>
      <c r="AU220" s="25" t="s">
        <v>79</v>
      </c>
      <c r="AY220" s="25" t="s">
        <v>197</v>
      </c>
      <c r="BE220" s="248">
        <f>IF(N220="základní",J220,0)</f>
        <v>0</v>
      </c>
      <c r="BF220" s="248">
        <f>IF(N220="snížená",J220,0)</f>
        <v>0</v>
      </c>
      <c r="BG220" s="248">
        <f>IF(N220="zákl. přenesená",J220,0)</f>
        <v>0</v>
      </c>
      <c r="BH220" s="248">
        <f>IF(N220="sníž. přenesená",J220,0)</f>
        <v>0</v>
      </c>
      <c r="BI220" s="248">
        <f>IF(N220="nulová",J220,0)</f>
        <v>0</v>
      </c>
      <c r="BJ220" s="25" t="s">
        <v>77</v>
      </c>
      <c r="BK220" s="248">
        <f>ROUND(I220*H220,2)</f>
        <v>0</v>
      </c>
      <c r="BL220" s="25" t="s">
        <v>290</v>
      </c>
      <c r="BM220" s="25" t="s">
        <v>439</v>
      </c>
    </row>
    <row r="221" s="1" customFormat="1">
      <c r="B221" s="47"/>
      <c r="C221" s="75"/>
      <c r="D221" s="249" t="s">
        <v>207</v>
      </c>
      <c r="E221" s="75"/>
      <c r="F221" s="250" t="s">
        <v>437</v>
      </c>
      <c r="G221" s="75"/>
      <c r="H221" s="75"/>
      <c r="I221" s="205"/>
      <c r="J221" s="75"/>
      <c r="K221" s="75"/>
      <c r="L221" s="73"/>
      <c r="M221" s="251"/>
      <c r="N221" s="48"/>
      <c r="O221" s="48"/>
      <c r="P221" s="48"/>
      <c r="Q221" s="48"/>
      <c r="R221" s="48"/>
      <c r="S221" s="48"/>
      <c r="T221" s="96"/>
      <c r="AT221" s="25" t="s">
        <v>207</v>
      </c>
      <c r="AU221" s="25" t="s">
        <v>79</v>
      </c>
    </row>
    <row r="222" s="1" customFormat="1" ht="23" customHeight="1">
      <c r="B222" s="47"/>
      <c r="C222" s="237" t="s">
        <v>440</v>
      </c>
      <c r="D222" s="237" t="s">
        <v>200</v>
      </c>
      <c r="E222" s="238" t="s">
        <v>441</v>
      </c>
      <c r="F222" s="239" t="s">
        <v>442</v>
      </c>
      <c r="G222" s="240" t="s">
        <v>438</v>
      </c>
      <c r="H222" s="241">
        <v>1</v>
      </c>
      <c r="I222" s="242"/>
      <c r="J222" s="243">
        <f>ROUND(I222*H222,2)</f>
        <v>0</v>
      </c>
      <c r="K222" s="239" t="s">
        <v>204</v>
      </c>
      <c r="L222" s="73"/>
      <c r="M222" s="244" t="s">
        <v>21</v>
      </c>
      <c r="N222" s="245" t="s">
        <v>41</v>
      </c>
      <c r="O222" s="48"/>
      <c r="P222" s="246">
        <f>O222*H222</f>
        <v>0</v>
      </c>
      <c r="Q222" s="246">
        <v>0.00051999999999999995</v>
      </c>
      <c r="R222" s="246">
        <f>Q222*H222</f>
        <v>0.00051999999999999995</v>
      </c>
      <c r="S222" s="246">
        <v>0</v>
      </c>
      <c r="T222" s="247">
        <f>S222*H222</f>
        <v>0</v>
      </c>
      <c r="AR222" s="25" t="s">
        <v>290</v>
      </c>
      <c r="AT222" s="25" t="s">
        <v>200</v>
      </c>
      <c r="AU222" s="25" t="s">
        <v>79</v>
      </c>
      <c r="AY222" s="25" t="s">
        <v>197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25" t="s">
        <v>77</v>
      </c>
      <c r="BK222" s="248">
        <f>ROUND(I222*H222,2)</f>
        <v>0</v>
      </c>
      <c r="BL222" s="25" t="s">
        <v>290</v>
      </c>
      <c r="BM222" s="25" t="s">
        <v>443</v>
      </c>
    </row>
    <row r="223" s="1" customFormat="1">
      <c r="B223" s="47"/>
      <c r="C223" s="75"/>
      <c r="D223" s="249" t="s">
        <v>207</v>
      </c>
      <c r="E223" s="75"/>
      <c r="F223" s="250" t="s">
        <v>442</v>
      </c>
      <c r="G223" s="75"/>
      <c r="H223" s="75"/>
      <c r="I223" s="205"/>
      <c r="J223" s="75"/>
      <c r="K223" s="75"/>
      <c r="L223" s="73"/>
      <c r="M223" s="251"/>
      <c r="N223" s="48"/>
      <c r="O223" s="48"/>
      <c r="P223" s="48"/>
      <c r="Q223" s="48"/>
      <c r="R223" s="48"/>
      <c r="S223" s="48"/>
      <c r="T223" s="96"/>
      <c r="AT223" s="25" t="s">
        <v>207</v>
      </c>
      <c r="AU223" s="25" t="s">
        <v>79</v>
      </c>
    </row>
    <row r="224" s="1" customFormat="1" ht="23" customHeight="1">
      <c r="B224" s="47"/>
      <c r="C224" s="237" t="s">
        <v>444</v>
      </c>
      <c r="D224" s="237" t="s">
        <v>200</v>
      </c>
      <c r="E224" s="238" t="s">
        <v>445</v>
      </c>
      <c r="F224" s="239" t="s">
        <v>446</v>
      </c>
      <c r="G224" s="240" t="s">
        <v>438</v>
      </c>
      <c r="H224" s="241">
        <v>1</v>
      </c>
      <c r="I224" s="242"/>
      <c r="J224" s="243">
        <f>ROUND(I224*H224,2)</f>
        <v>0</v>
      </c>
      <c r="K224" s="239" t="s">
        <v>204</v>
      </c>
      <c r="L224" s="73"/>
      <c r="M224" s="244" t="s">
        <v>21</v>
      </c>
      <c r="N224" s="245" t="s">
        <v>41</v>
      </c>
      <c r="O224" s="48"/>
      <c r="P224" s="246">
        <f>O224*H224</f>
        <v>0</v>
      </c>
      <c r="Q224" s="246">
        <v>0.00080000000000000004</v>
      </c>
      <c r="R224" s="246">
        <f>Q224*H224</f>
        <v>0.00080000000000000004</v>
      </c>
      <c r="S224" s="246">
        <v>0</v>
      </c>
      <c r="T224" s="247">
        <f>S224*H224</f>
        <v>0</v>
      </c>
      <c r="AR224" s="25" t="s">
        <v>290</v>
      </c>
      <c r="AT224" s="25" t="s">
        <v>200</v>
      </c>
      <c r="AU224" s="25" t="s">
        <v>79</v>
      </c>
      <c r="AY224" s="25" t="s">
        <v>197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25" t="s">
        <v>77</v>
      </c>
      <c r="BK224" s="248">
        <f>ROUND(I224*H224,2)</f>
        <v>0</v>
      </c>
      <c r="BL224" s="25" t="s">
        <v>290</v>
      </c>
      <c r="BM224" s="25" t="s">
        <v>447</v>
      </c>
    </row>
    <row r="225" s="1" customFormat="1">
      <c r="B225" s="47"/>
      <c r="C225" s="75"/>
      <c r="D225" s="249" t="s">
        <v>207</v>
      </c>
      <c r="E225" s="75"/>
      <c r="F225" s="250" t="s">
        <v>448</v>
      </c>
      <c r="G225" s="75"/>
      <c r="H225" s="75"/>
      <c r="I225" s="205"/>
      <c r="J225" s="75"/>
      <c r="K225" s="75"/>
      <c r="L225" s="73"/>
      <c r="M225" s="251"/>
      <c r="N225" s="48"/>
      <c r="O225" s="48"/>
      <c r="P225" s="48"/>
      <c r="Q225" s="48"/>
      <c r="R225" s="48"/>
      <c r="S225" s="48"/>
      <c r="T225" s="96"/>
      <c r="AT225" s="25" t="s">
        <v>207</v>
      </c>
      <c r="AU225" s="25" t="s">
        <v>79</v>
      </c>
    </row>
    <row r="226" s="1" customFormat="1" ht="23" customHeight="1">
      <c r="B226" s="47"/>
      <c r="C226" s="237" t="s">
        <v>449</v>
      </c>
      <c r="D226" s="237" t="s">
        <v>200</v>
      </c>
      <c r="E226" s="238" t="s">
        <v>450</v>
      </c>
      <c r="F226" s="239" t="s">
        <v>451</v>
      </c>
      <c r="G226" s="240" t="s">
        <v>438</v>
      </c>
      <c r="H226" s="241">
        <v>1</v>
      </c>
      <c r="I226" s="242"/>
      <c r="J226" s="243">
        <f>ROUND(I226*H226,2)</f>
        <v>0</v>
      </c>
      <c r="K226" s="239" t="s">
        <v>204</v>
      </c>
      <c r="L226" s="73"/>
      <c r="M226" s="244" t="s">
        <v>21</v>
      </c>
      <c r="N226" s="245" t="s">
        <v>41</v>
      </c>
      <c r="O226" s="48"/>
      <c r="P226" s="246">
        <f>O226*H226</f>
        <v>0</v>
      </c>
      <c r="Q226" s="246">
        <v>0.00084999999999999995</v>
      </c>
      <c r="R226" s="246">
        <f>Q226*H226</f>
        <v>0.00084999999999999995</v>
      </c>
      <c r="S226" s="246">
        <v>0</v>
      </c>
      <c r="T226" s="247">
        <f>S226*H226</f>
        <v>0</v>
      </c>
      <c r="AR226" s="25" t="s">
        <v>290</v>
      </c>
      <c r="AT226" s="25" t="s">
        <v>200</v>
      </c>
      <c r="AU226" s="25" t="s">
        <v>79</v>
      </c>
      <c r="AY226" s="25" t="s">
        <v>197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25" t="s">
        <v>77</v>
      </c>
      <c r="BK226" s="248">
        <f>ROUND(I226*H226,2)</f>
        <v>0</v>
      </c>
      <c r="BL226" s="25" t="s">
        <v>290</v>
      </c>
      <c r="BM226" s="25" t="s">
        <v>452</v>
      </c>
    </row>
    <row r="227" s="1" customFormat="1">
      <c r="B227" s="47"/>
      <c r="C227" s="75"/>
      <c r="D227" s="249" t="s">
        <v>207</v>
      </c>
      <c r="E227" s="75"/>
      <c r="F227" s="250" t="s">
        <v>453</v>
      </c>
      <c r="G227" s="75"/>
      <c r="H227" s="75"/>
      <c r="I227" s="205"/>
      <c r="J227" s="75"/>
      <c r="K227" s="75"/>
      <c r="L227" s="73"/>
      <c r="M227" s="251"/>
      <c r="N227" s="48"/>
      <c r="O227" s="48"/>
      <c r="P227" s="48"/>
      <c r="Q227" s="48"/>
      <c r="R227" s="48"/>
      <c r="S227" s="48"/>
      <c r="T227" s="96"/>
      <c r="AT227" s="25" t="s">
        <v>207</v>
      </c>
      <c r="AU227" s="25" t="s">
        <v>79</v>
      </c>
    </row>
    <row r="228" s="1" customFormat="1" ht="23" customHeight="1">
      <c r="B228" s="47"/>
      <c r="C228" s="237" t="s">
        <v>454</v>
      </c>
      <c r="D228" s="237" t="s">
        <v>200</v>
      </c>
      <c r="E228" s="238" t="s">
        <v>455</v>
      </c>
      <c r="F228" s="239" t="s">
        <v>456</v>
      </c>
      <c r="G228" s="240" t="s">
        <v>438</v>
      </c>
      <c r="H228" s="241">
        <v>1</v>
      </c>
      <c r="I228" s="242"/>
      <c r="J228" s="243">
        <f>ROUND(I228*H228,2)</f>
        <v>0</v>
      </c>
      <c r="K228" s="239" t="s">
        <v>204</v>
      </c>
      <c r="L228" s="73"/>
      <c r="M228" s="244" t="s">
        <v>21</v>
      </c>
      <c r="N228" s="245" t="s">
        <v>41</v>
      </c>
      <c r="O228" s="48"/>
      <c r="P228" s="246">
        <f>O228*H228</f>
        <v>0</v>
      </c>
      <c r="Q228" s="246">
        <v>0.00084999999999999995</v>
      </c>
      <c r="R228" s="246">
        <f>Q228*H228</f>
        <v>0.00084999999999999995</v>
      </c>
      <c r="S228" s="246">
        <v>0</v>
      </c>
      <c r="T228" s="247">
        <f>S228*H228</f>
        <v>0</v>
      </c>
      <c r="AR228" s="25" t="s">
        <v>290</v>
      </c>
      <c r="AT228" s="25" t="s">
        <v>200</v>
      </c>
      <c r="AU228" s="25" t="s">
        <v>79</v>
      </c>
      <c r="AY228" s="25" t="s">
        <v>197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25" t="s">
        <v>77</v>
      </c>
      <c r="BK228" s="248">
        <f>ROUND(I228*H228,2)</f>
        <v>0</v>
      </c>
      <c r="BL228" s="25" t="s">
        <v>290</v>
      </c>
      <c r="BM228" s="25" t="s">
        <v>457</v>
      </c>
    </row>
    <row r="229" s="1" customFormat="1">
      <c r="B229" s="47"/>
      <c r="C229" s="75"/>
      <c r="D229" s="249" t="s">
        <v>207</v>
      </c>
      <c r="E229" s="75"/>
      <c r="F229" s="250" t="s">
        <v>458</v>
      </c>
      <c r="G229" s="75"/>
      <c r="H229" s="75"/>
      <c r="I229" s="205"/>
      <c r="J229" s="75"/>
      <c r="K229" s="75"/>
      <c r="L229" s="73"/>
      <c r="M229" s="251"/>
      <c r="N229" s="48"/>
      <c r="O229" s="48"/>
      <c r="P229" s="48"/>
      <c r="Q229" s="48"/>
      <c r="R229" s="48"/>
      <c r="S229" s="48"/>
      <c r="T229" s="96"/>
      <c r="AT229" s="25" t="s">
        <v>207</v>
      </c>
      <c r="AU229" s="25" t="s">
        <v>79</v>
      </c>
    </row>
    <row r="230" s="1" customFormat="1" ht="34.5" customHeight="1">
      <c r="B230" s="47"/>
      <c r="C230" s="237" t="s">
        <v>459</v>
      </c>
      <c r="D230" s="237" t="s">
        <v>200</v>
      </c>
      <c r="E230" s="238" t="s">
        <v>460</v>
      </c>
      <c r="F230" s="239" t="s">
        <v>461</v>
      </c>
      <c r="G230" s="240" t="s">
        <v>438</v>
      </c>
      <c r="H230" s="241">
        <v>1</v>
      </c>
      <c r="I230" s="242"/>
      <c r="J230" s="243">
        <f>ROUND(I230*H230,2)</f>
        <v>0</v>
      </c>
      <c r="K230" s="239" t="s">
        <v>21</v>
      </c>
      <c r="L230" s="73"/>
      <c r="M230" s="244" t="s">
        <v>21</v>
      </c>
      <c r="N230" s="245" t="s">
        <v>41</v>
      </c>
      <c r="O230" s="48"/>
      <c r="P230" s="246">
        <f>O230*H230</f>
        <v>0</v>
      </c>
      <c r="Q230" s="246">
        <v>0.00080000000000000004</v>
      </c>
      <c r="R230" s="246">
        <f>Q230*H230</f>
        <v>0.00080000000000000004</v>
      </c>
      <c r="S230" s="246">
        <v>0</v>
      </c>
      <c r="T230" s="247">
        <f>S230*H230</f>
        <v>0</v>
      </c>
      <c r="AR230" s="25" t="s">
        <v>290</v>
      </c>
      <c r="AT230" s="25" t="s">
        <v>200</v>
      </c>
      <c r="AU230" s="25" t="s">
        <v>79</v>
      </c>
      <c r="AY230" s="25" t="s">
        <v>197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25" t="s">
        <v>77</v>
      </c>
      <c r="BK230" s="248">
        <f>ROUND(I230*H230,2)</f>
        <v>0</v>
      </c>
      <c r="BL230" s="25" t="s">
        <v>290</v>
      </c>
      <c r="BM230" s="25" t="s">
        <v>462</v>
      </c>
    </row>
    <row r="231" s="1" customFormat="1" ht="14.5" customHeight="1">
      <c r="B231" s="47"/>
      <c r="C231" s="237" t="s">
        <v>463</v>
      </c>
      <c r="D231" s="237" t="s">
        <v>200</v>
      </c>
      <c r="E231" s="238" t="s">
        <v>464</v>
      </c>
      <c r="F231" s="239" t="s">
        <v>465</v>
      </c>
      <c r="G231" s="240" t="s">
        <v>438</v>
      </c>
      <c r="H231" s="241">
        <v>1</v>
      </c>
      <c r="I231" s="242"/>
      <c r="J231" s="243">
        <f>ROUND(I231*H231,2)</f>
        <v>0</v>
      </c>
      <c r="K231" s="239" t="s">
        <v>21</v>
      </c>
      <c r="L231" s="73"/>
      <c r="M231" s="244" t="s">
        <v>21</v>
      </c>
      <c r="N231" s="245" t="s">
        <v>41</v>
      </c>
      <c r="O231" s="48"/>
      <c r="P231" s="246">
        <f>O231*H231</f>
        <v>0</v>
      </c>
      <c r="Q231" s="246">
        <v>0.00080000000000000004</v>
      </c>
      <c r="R231" s="246">
        <f>Q231*H231</f>
        <v>0.00080000000000000004</v>
      </c>
      <c r="S231" s="246">
        <v>0</v>
      </c>
      <c r="T231" s="247">
        <f>S231*H231</f>
        <v>0</v>
      </c>
      <c r="AR231" s="25" t="s">
        <v>290</v>
      </c>
      <c r="AT231" s="25" t="s">
        <v>200</v>
      </c>
      <c r="AU231" s="25" t="s">
        <v>79</v>
      </c>
      <c r="AY231" s="25" t="s">
        <v>197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25" t="s">
        <v>77</v>
      </c>
      <c r="BK231" s="248">
        <f>ROUND(I231*H231,2)</f>
        <v>0</v>
      </c>
      <c r="BL231" s="25" t="s">
        <v>290</v>
      </c>
      <c r="BM231" s="25" t="s">
        <v>466</v>
      </c>
    </row>
    <row r="232" s="1" customFormat="1" ht="23" customHeight="1">
      <c r="B232" s="47"/>
      <c r="C232" s="237" t="s">
        <v>467</v>
      </c>
      <c r="D232" s="237" t="s">
        <v>200</v>
      </c>
      <c r="E232" s="238" t="s">
        <v>468</v>
      </c>
      <c r="F232" s="239" t="s">
        <v>469</v>
      </c>
      <c r="G232" s="240" t="s">
        <v>438</v>
      </c>
      <c r="H232" s="241">
        <v>1</v>
      </c>
      <c r="I232" s="242"/>
      <c r="J232" s="243">
        <f>ROUND(I232*H232,2)</f>
        <v>0</v>
      </c>
      <c r="K232" s="239" t="s">
        <v>21</v>
      </c>
      <c r="L232" s="73"/>
      <c r="M232" s="244" t="s">
        <v>21</v>
      </c>
      <c r="N232" s="245" t="s">
        <v>41</v>
      </c>
      <c r="O232" s="48"/>
      <c r="P232" s="246">
        <f>O232*H232</f>
        <v>0</v>
      </c>
      <c r="Q232" s="246">
        <v>0.00080000000000000004</v>
      </c>
      <c r="R232" s="246">
        <f>Q232*H232</f>
        <v>0.00080000000000000004</v>
      </c>
      <c r="S232" s="246">
        <v>0</v>
      </c>
      <c r="T232" s="247">
        <f>S232*H232</f>
        <v>0</v>
      </c>
      <c r="AR232" s="25" t="s">
        <v>290</v>
      </c>
      <c r="AT232" s="25" t="s">
        <v>200</v>
      </c>
      <c r="AU232" s="25" t="s">
        <v>79</v>
      </c>
      <c r="AY232" s="25" t="s">
        <v>197</v>
      </c>
      <c r="BE232" s="248">
        <f>IF(N232="základní",J232,0)</f>
        <v>0</v>
      </c>
      <c r="BF232" s="248">
        <f>IF(N232="snížená",J232,0)</f>
        <v>0</v>
      </c>
      <c r="BG232" s="248">
        <f>IF(N232="zákl. přenesená",J232,0)</f>
        <v>0</v>
      </c>
      <c r="BH232" s="248">
        <f>IF(N232="sníž. přenesená",J232,0)</f>
        <v>0</v>
      </c>
      <c r="BI232" s="248">
        <f>IF(N232="nulová",J232,0)</f>
        <v>0</v>
      </c>
      <c r="BJ232" s="25" t="s">
        <v>77</v>
      </c>
      <c r="BK232" s="248">
        <f>ROUND(I232*H232,2)</f>
        <v>0</v>
      </c>
      <c r="BL232" s="25" t="s">
        <v>290</v>
      </c>
      <c r="BM232" s="25" t="s">
        <v>470</v>
      </c>
    </row>
    <row r="233" s="1" customFormat="1" ht="14.5" customHeight="1">
      <c r="B233" s="47"/>
      <c r="C233" s="237" t="s">
        <v>471</v>
      </c>
      <c r="D233" s="237" t="s">
        <v>200</v>
      </c>
      <c r="E233" s="238" t="s">
        <v>472</v>
      </c>
      <c r="F233" s="239" t="s">
        <v>473</v>
      </c>
      <c r="G233" s="240" t="s">
        <v>438</v>
      </c>
      <c r="H233" s="241">
        <v>1</v>
      </c>
      <c r="I233" s="242"/>
      <c r="J233" s="243">
        <f>ROUND(I233*H233,2)</f>
        <v>0</v>
      </c>
      <c r="K233" s="239" t="s">
        <v>21</v>
      </c>
      <c r="L233" s="73"/>
      <c r="M233" s="244" t="s">
        <v>21</v>
      </c>
      <c r="N233" s="245" t="s">
        <v>41</v>
      </c>
      <c r="O233" s="48"/>
      <c r="P233" s="246">
        <f>O233*H233</f>
        <v>0</v>
      </c>
      <c r="Q233" s="246">
        <v>0.00080000000000000004</v>
      </c>
      <c r="R233" s="246">
        <f>Q233*H233</f>
        <v>0.00080000000000000004</v>
      </c>
      <c r="S233" s="246">
        <v>0</v>
      </c>
      <c r="T233" s="247">
        <f>S233*H233</f>
        <v>0</v>
      </c>
      <c r="AR233" s="25" t="s">
        <v>290</v>
      </c>
      <c r="AT233" s="25" t="s">
        <v>200</v>
      </c>
      <c r="AU233" s="25" t="s">
        <v>79</v>
      </c>
      <c r="AY233" s="25" t="s">
        <v>197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25" t="s">
        <v>77</v>
      </c>
      <c r="BK233" s="248">
        <f>ROUND(I233*H233,2)</f>
        <v>0</v>
      </c>
      <c r="BL233" s="25" t="s">
        <v>290</v>
      </c>
      <c r="BM233" s="25" t="s">
        <v>474</v>
      </c>
    </row>
    <row r="234" s="1" customFormat="1" ht="23" customHeight="1">
      <c r="B234" s="47"/>
      <c r="C234" s="237" t="s">
        <v>475</v>
      </c>
      <c r="D234" s="237" t="s">
        <v>200</v>
      </c>
      <c r="E234" s="238" t="s">
        <v>476</v>
      </c>
      <c r="F234" s="239" t="s">
        <v>477</v>
      </c>
      <c r="G234" s="240" t="s">
        <v>406</v>
      </c>
      <c r="H234" s="241">
        <v>0.0070000000000000001</v>
      </c>
      <c r="I234" s="242"/>
      <c r="J234" s="243">
        <f>ROUND(I234*H234,2)</f>
        <v>0</v>
      </c>
      <c r="K234" s="239" t="s">
        <v>204</v>
      </c>
      <c r="L234" s="73"/>
      <c r="M234" s="244" t="s">
        <v>21</v>
      </c>
      <c r="N234" s="245" t="s">
        <v>41</v>
      </c>
      <c r="O234" s="48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AR234" s="25" t="s">
        <v>290</v>
      </c>
      <c r="AT234" s="25" t="s">
        <v>200</v>
      </c>
      <c r="AU234" s="25" t="s">
        <v>79</v>
      </c>
      <c r="AY234" s="25" t="s">
        <v>197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25" t="s">
        <v>77</v>
      </c>
      <c r="BK234" s="248">
        <f>ROUND(I234*H234,2)</f>
        <v>0</v>
      </c>
      <c r="BL234" s="25" t="s">
        <v>290</v>
      </c>
      <c r="BM234" s="25" t="s">
        <v>478</v>
      </c>
    </row>
    <row r="235" s="1" customFormat="1">
      <c r="B235" s="47"/>
      <c r="C235" s="75"/>
      <c r="D235" s="249" t="s">
        <v>207</v>
      </c>
      <c r="E235" s="75"/>
      <c r="F235" s="250" t="s">
        <v>479</v>
      </c>
      <c r="G235" s="75"/>
      <c r="H235" s="75"/>
      <c r="I235" s="205"/>
      <c r="J235" s="75"/>
      <c r="K235" s="75"/>
      <c r="L235" s="73"/>
      <c r="M235" s="251"/>
      <c r="N235" s="48"/>
      <c r="O235" s="48"/>
      <c r="P235" s="48"/>
      <c r="Q235" s="48"/>
      <c r="R235" s="48"/>
      <c r="S235" s="48"/>
      <c r="T235" s="96"/>
      <c r="AT235" s="25" t="s">
        <v>207</v>
      </c>
      <c r="AU235" s="25" t="s">
        <v>79</v>
      </c>
    </row>
    <row r="236" s="11" customFormat="1" ht="29.88" customHeight="1">
      <c r="B236" s="221"/>
      <c r="C236" s="222"/>
      <c r="D236" s="223" t="s">
        <v>69</v>
      </c>
      <c r="E236" s="235" t="s">
        <v>480</v>
      </c>
      <c r="F236" s="235" t="s">
        <v>481</v>
      </c>
      <c r="G236" s="222"/>
      <c r="H236" s="222"/>
      <c r="I236" s="225"/>
      <c r="J236" s="236">
        <f>BK236</f>
        <v>0</v>
      </c>
      <c r="K236" s="222"/>
      <c r="L236" s="227"/>
      <c r="M236" s="228"/>
      <c r="N236" s="229"/>
      <c r="O236" s="229"/>
      <c r="P236" s="230">
        <f>SUM(P237:P241)</f>
        <v>0</v>
      </c>
      <c r="Q236" s="229"/>
      <c r="R236" s="230">
        <f>SUM(R237:R241)</f>
        <v>0.063594449999999997</v>
      </c>
      <c r="S236" s="229"/>
      <c r="T236" s="231">
        <f>SUM(T237:T241)</f>
        <v>0</v>
      </c>
      <c r="AR236" s="232" t="s">
        <v>79</v>
      </c>
      <c r="AT236" s="233" t="s">
        <v>69</v>
      </c>
      <c r="AU236" s="233" t="s">
        <v>77</v>
      </c>
      <c r="AY236" s="232" t="s">
        <v>197</v>
      </c>
      <c r="BK236" s="234">
        <f>SUM(BK237:BK241)</f>
        <v>0</v>
      </c>
    </row>
    <row r="237" s="1" customFormat="1" ht="23" customHeight="1">
      <c r="B237" s="47"/>
      <c r="C237" s="237" t="s">
        <v>482</v>
      </c>
      <c r="D237" s="237" t="s">
        <v>200</v>
      </c>
      <c r="E237" s="238" t="s">
        <v>483</v>
      </c>
      <c r="F237" s="239" t="s">
        <v>484</v>
      </c>
      <c r="G237" s="240" t="s">
        <v>213</v>
      </c>
      <c r="H237" s="241">
        <v>2.2949999999999999</v>
      </c>
      <c r="I237" s="242"/>
      <c r="J237" s="243">
        <f>ROUND(I237*H237,2)</f>
        <v>0</v>
      </c>
      <c r="K237" s="239" t="s">
        <v>204</v>
      </c>
      <c r="L237" s="73"/>
      <c r="M237" s="244" t="s">
        <v>21</v>
      </c>
      <c r="N237" s="245" t="s">
        <v>41</v>
      </c>
      <c r="O237" s="48"/>
      <c r="P237" s="246">
        <f>O237*H237</f>
        <v>0</v>
      </c>
      <c r="Q237" s="246">
        <v>0.027709999999999999</v>
      </c>
      <c r="R237" s="246">
        <f>Q237*H237</f>
        <v>0.063594449999999997</v>
      </c>
      <c r="S237" s="246">
        <v>0</v>
      </c>
      <c r="T237" s="247">
        <f>S237*H237</f>
        <v>0</v>
      </c>
      <c r="AR237" s="25" t="s">
        <v>290</v>
      </c>
      <c r="AT237" s="25" t="s">
        <v>200</v>
      </c>
      <c r="AU237" s="25" t="s">
        <v>79</v>
      </c>
      <c r="AY237" s="25" t="s">
        <v>197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25" t="s">
        <v>77</v>
      </c>
      <c r="BK237" s="248">
        <f>ROUND(I237*H237,2)</f>
        <v>0</v>
      </c>
      <c r="BL237" s="25" t="s">
        <v>290</v>
      </c>
      <c r="BM237" s="25" t="s">
        <v>485</v>
      </c>
    </row>
    <row r="238" s="1" customFormat="1">
      <c r="B238" s="47"/>
      <c r="C238" s="75"/>
      <c r="D238" s="249" t="s">
        <v>207</v>
      </c>
      <c r="E238" s="75"/>
      <c r="F238" s="250" t="s">
        <v>486</v>
      </c>
      <c r="G238" s="75"/>
      <c r="H238" s="75"/>
      <c r="I238" s="205"/>
      <c r="J238" s="75"/>
      <c r="K238" s="75"/>
      <c r="L238" s="73"/>
      <c r="M238" s="251"/>
      <c r="N238" s="48"/>
      <c r="O238" s="48"/>
      <c r="P238" s="48"/>
      <c r="Q238" s="48"/>
      <c r="R238" s="48"/>
      <c r="S238" s="48"/>
      <c r="T238" s="96"/>
      <c r="AT238" s="25" t="s">
        <v>207</v>
      </c>
      <c r="AU238" s="25" t="s">
        <v>79</v>
      </c>
    </row>
    <row r="239" s="12" customFormat="1">
      <c r="B239" s="252"/>
      <c r="C239" s="253"/>
      <c r="D239" s="249" t="s">
        <v>209</v>
      </c>
      <c r="E239" s="254" t="s">
        <v>21</v>
      </c>
      <c r="F239" s="255" t="s">
        <v>487</v>
      </c>
      <c r="G239" s="253"/>
      <c r="H239" s="256">
        <v>2.2949999999999999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AT239" s="262" t="s">
        <v>209</v>
      </c>
      <c r="AU239" s="262" t="s">
        <v>79</v>
      </c>
      <c r="AV239" s="12" t="s">
        <v>79</v>
      </c>
      <c r="AW239" s="12" t="s">
        <v>34</v>
      </c>
      <c r="AX239" s="12" t="s">
        <v>77</v>
      </c>
      <c r="AY239" s="262" t="s">
        <v>197</v>
      </c>
    </row>
    <row r="240" s="1" customFormat="1" ht="23" customHeight="1">
      <c r="B240" s="47"/>
      <c r="C240" s="237" t="s">
        <v>488</v>
      </c>
      <c r="D240" s="237" t="s">
        <v>200</v>
      </c>
      <c r="E240" s="238" t="s">
        <v>489</v>
      </c>
      <c r="F240" s="239" t="s">
        <v>490</v>
      </c>
      <c r="G240" s="240" t="s">
        <v>406</v>
      </c>
      <c r="H240" s="241">
        <v>0.064000000000000001</v>
      </c>
      <c r="I240" s="242"/>
      <c r="J240" s="243">
        <f>ROUND(I240*H240,2)</f>
        <v>0</v>
      </c>
      <c r="K240" s="239" t="s">
        <v>204</v>
      </c>
      <c r="L240" s="73"/>
      <c r="M240" s="244" t="s">
        <v>21</v>
      </c>
      <c r="N240" s="245" t="s">
        <v>41</v>
      </c>
      <c r="O240" s="48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AR240" s="25" t="s">
        <v>290</v>
      </c>
      <c r="AT240" s="25" t="s">
        <v>200</v>
      </c>
      <c r="AU240" s="25" t="s">
        <v>79</v>
      </c>
      <c r="AY240" s="25" t="s">
        <v>197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25" t="s">
        <v>77</v>
      </c>
      <c r="BK240" s="248">
        <f>ROUND(I240*H240,2)</f>
        <v>0</v>
      </c>
      <c r="BL240" s="25" t="s">
        <v>290</v>
      </c>
      <c r="BM240" s="25" t="s">
        <v>491</v>
      </c>
    </row>
    <row r="241" s="1" customFormat="1">
      <c r="B241" s="47"/>
      <c r="C241" s="75"/>
      <c r="D241" s="249" t="s">
        <v>207</v>
      </c>
      <c r="E241" s="75"/>
      <c r="F241" s="250" t="s">
        <v>492</v>
      </c>
      <c r="G241" s="75"/>
      <c r="H241" s="75"/>
      <c r="I241" s="205"/>
      <c r="J241" s="75"/>
      <c r="K241" s="75"/>
      <c r="L241" s="73"/>
      <c r="M241" s="251"/>
      <c r="N241" s="48"/>
      <c r="O241" s="48"/>
      <c r="P241" s="48"/>
      <c r="Q241" s="48"/>
      <c r="R241" s="48"/>
      <c r="S241" s="48"/>
      <c r="T241" s="96"/>
      <c r="AT241" s="25" t="s">
        <v>207</v>
      </c>
      <c r="AU241" s="25" t="s">
        <v>79</v>
      </c>
    </row>
    <row r="242" s="11" customFormat="1" ht="29.88" customHeight="1">
      <c r="B242" s="221"/>
      <c r="C242" s="222"/>
      <c r="D242" s="223" t="s">
        <v>69</v>
      </c>
      <c r="E242" s="235" t="s">
        <v>493</v>
      </c>
      <c r="F242" s="235" t="s">
        <v>494</v>
      </c>
      <c r="G242" s="222"/>
      <c r="H242" s="222"/>
      <c r="I242" s="225"/>
      <c r="J242" s="236">
        <f>BK242</f>
        <v>0</v>
      </c>
      <c r="K242" s="222"/>
      <c r="L242" s="227"/>
      <c r="M242" s="228"/>
      <c r="N242" s="229"/>
      <c r="O242" s="229"/>
      <c r="P242" s="230">
        <f>SUM(P243:P267)</f>
        <v>0</v>
      </c>
      <c r="Q242" s="229"/>
      <c r="R242" s="230">
        <f>SUM(R243:R267)</f>
        <v>0.052299999999999999</v>
      </c>
      <c r="S242" s="229"/>
      <c r="T242" s="231">
        <f>SUM(T243:T267)</f>
        <v>0.14400000000000002</v>
      </c>
      <c r="AR242" s="232" t="s">
        <v>79</v>
      </c>
      <c r="AT242" s="233" t="s">
        <v>69</v>
      </c>
      <c r="AU242" s="233" t="s">
        <v>77</v>
      </c>
      <c r="AY242" s="232" t="s">
        <v>197</v>
      </c>
      <c r="BK242" s="234">
        <f>SUM(BK243:BK267)</f>
        <v>0</v>
      </c>
    </row>
    <row r="243" s="1" customFormat="1" ht="14.5" customHeight="1">
      <c r="B243" s="47"/>
      <c r="C243" s="237" t="s">
        <v>495</v>
      </c>
      <c r="D243" s="237" t="s">
        <v>200</v>
      </c>
      <c r="E243" s="238" t="s">
        <v>496</v>
      </c>
      <c r="F243" s="239" t="s">
        <v>497</v>
      </c>
      <c r="G243" s="240" t="s">
        <v>213</v>
      </c>
      <c r="H243" s="241">
        <v>4.8449999999999998</v>
      </c>
      <c r="I243" s="242"/>
      <c r="J243" s="243">
        <f>ROUND(I243*H243,2)</f>
        <v>0</v>
      </c>
      <c r="K243" s="239" t="s">
        <v>204</v>
      </c>
      <c r="L243" s="73"/>
      <c r="M243" s="244" t="s">
        <v>21</v>
      </c>
      <c r="N243" s="245" t="s">
        <v>41</v>
      </c>
      <c r="O243" s="48"/>
      <c r="P243" s="246">
        <f>O243*H243</f>
        <v>0</v>
      </c>
      <c r="Q243" s="246">
        <v>0</v>
      </c>
      <c r="R243" s="246">
        <f>Q243*H243</f>
        <v>0</v>
      </c>
      <c r="S243" s="246">
        <v>0</v>
      </c>
      <c r="T243" s="247">
        <f>S243*H243</f>
        <v>0</v>
      </c>
      <c r="AR243" s="25" t="s">
        <v>290</v>
      </c>
      <c r="AT243" s="25" t="s">
        <v>200</v>
      </c>
      <c r="AU243" s="25" t="s">
        <v>79</v>
      </c>
      <c r="AY243" s="25" t="s">
        <v>197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25" t="s">
        <v>77</v>
      </c>
      <c r="BK243" s="248">
        <f>ROUND(I243*H243,2)</f>
        <v>0</v>
      </c>
      <c r="BL243" s="25" t="s">
        <v>290</v>
      </c>
      <c r="BM243" s="25" t="s">
        <v>498</v>
      </c>
    </row>
    <row r="244" s="1" customFormat="1">
      <c r="B244" s="47"/>
      <c r="C244" s="75"/>
      <c r="D244" s="249" t="s">
        <v>207</v>
      </c>
      <c r="E244" s="75"/>
      <c r="F244" s="250" t="s">
        <v>499</v>
      </c>
      <c r="G244" s="75"/>
      <c r="H244" s="75"/>
      <c r="I244" s="205"/>
      <c r="J244" s="75"/>
      <c r="K244" s="75"/>
      <c r="L244" s="73"/>
      <c r="M244" s="251"/>
      <c r="N244" s="48"/>
      <c r="O244" s="48"/>
      <c r="P244" s="48"/>
      <c r="Q244" s="48"/>
      <c r="R244" s="48"/>
      <c r="S244" s="48"/>
      <c r="T244" s="96"/>
      <c r="AT244" s="25" t="s">
        <v>207</v>
      </c>
      <c r="AU244" s="25" t="s">
        <v>79</v>
      </c>
    </row>
    <row r="245" s="12" customFormat="1">
      <c r="B245" s="252"/>
      <c r="C245" s="253"/>
      <c r="D245" s="249" t="s">
        <v>209</v>
      </c>
      <c r="E245" s="254" t="s">
        <v>21</v>
      </c>
      <c r="F245" s="255" t="s">
        <v>500</v>
      </c>
      <c r="G245" s="253"/>
      <c r="H245" s="256">
        <v>4.8449999999999998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AT245" s="262" t="s">
        <v>209</v>
      </c>
      <c r="AU245" s="262" t="s">
        <v>79</v>
      </c>
      <c r="AV245" s="12" t="s">
        <v>79</v>
      </c>
      <c r="AW245" s="12" t="s">
        <v>34</v>
      </c>
      <c r="AX245" s="12" t="s">
        <v>77</v>
      </c>
      <c r="AY245" s="262" t="s">
        <v>197</v>
      </c>
    </row>
    <row r="246" s="1" customFormat="1" ht="34.5" customHeight="1">
      <c r="B246" s="47"/>
      <c r="C246" s="263" t="s">
        <v>501</v>
      </c>
      <c r="D246" s="263" t="s">
        <v>269</v>
      </c>
      <c r="E246" s="264" t="s">
        <v>502</v>
      </c>
      <c r="F246" s="265" t="s">
        <v>503</v>
      </c>
      <c r="G246" s="266" t="s">
        <v>265</v>
      </c>
      <c r="H246" s="267">
        <v>1</v>
      </c>
      <c r="I246" s="268"/>
      <c r="J246" s="269">
        <f>ROUND(I246*H246,2)</f>
        <v>0</v>
      </c>
      <c r="K246" s="265" t="s">
        <v>21</v>
      </c>
      <c r="L246" s="270"/>
      <c r="M246" s="271" t="s">
        <v>21</v>
      </c>
      <c r="N246" s="272" t="s">
        <v>41</v>
      </c>
      <c r="O246" s="48"/>
      <c r="P246" s="246">
        <f>O246*H246</f>
        <v>0</v>
      </c>
      <c r="Q246" s="246">
        <v>0</v>
      </c>
      <c r="R246" s="246">
        <f>Q246*H246</f>
        <v>0</v>
      </c>
      <c r="S246" s="246">
        <v>0</v>
      </c>
      <c r="T246" s="247">
        <f>S246*H246</f>
        <v>0</v>
      </c>
      <c r="AR246" s="25" t="s">
        <v>373</v>
      </c>
      <c r="AT246" s="25" t="s">
        <v>269</v>
      </c>
      <c r="AU246" s="25" t="s">
        <v>79</v>
      </c>
      <c r="AY246" s="25" t="s">
        <v>197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25" t="s">
        <v>77</v>
      </c>
      <c r="BK246" s="248">
        <f>ROUND(I246*H246,2)</f>
        <v>0</v>
      </c>
      <c r="BL246" s="25" t="s">
        <v>290</v>
      </c>
      <c r="BM246" s="25" t="s">
        <v>504</v>
      </c>
    </row>
    <row r="247" s="1" customFormat="1">
      <c r="B247" s="47"/>
      <c r="C247" s="75"/>
      <c r="D247" s="249" t="s">
        <v>207</v>
      </c>
      <c r="E247" s="75"/>
      <c r="F247" s="250" t="s">
        <v>503</v>
      </c>
      <c r="G247" s="75"/>
      <c r="H247" s="75"/>
      <c r="I247" s="205"/>
      <c r="J247" s="75"/>
      <c r="K247" s="75"/>
      <c r="L247" s="73"/>
      <c r="M247" s="251"/>
      <c r="N247" s="48"/>
      <c r="O247" s="48"/>
      <c r="P247" s="48"/>
      <c r="Q247" s="48"/>
      <c r="R247" s="48"/>
      <c r="S247" s="48"/>
      <c r="T247" s="96"/>
      <c r="AT247" s="25" t="s">
        <v>207</v>
      </c>
      <c r="AU247" s="25" t="s">
        <v>79</v>
      </c>
    </row>
    <row r="248" s="1" customFormat="1" ht="23" customHeight="1">
      <c r="B248" s="47"/>
      <c r="C248" s="237" t="s">
        <v>505</v>
      </c>
      <c r="D248" s="237" t="s">
        <v>200</v>
      </c>
      <c r="E248" s="238" t="s">
        <v>506</v>
      </c>
      <c r="F248" s="239" t="s">
        <v>507</v>
      </c>
      <c r="G248" s="240" t="s">
        <v>223</v>
      </c>
      <c r="H248" s="241">
        <v>11.5</v>
      </c>
      <c r="I248" s="242"/>
      <c r="J248" s="243">
        <f>ROUND(I248*H248,2)</f>
        <v>0</v>
      </c>
      <c r="K248" s="239" t="s">
        <v>204</v>
      </c>
      <c r="L248" s="73"/>
      <c r="M248" s="244" t="s">
        <v>21</v>
      </c>
      <c r="N248" s="245" t="s">
        <v>41</v>
      </c>
      <c r="O248" s="48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AR248" s="25" t="s">
        <v>290</v>
      </c>
      <c r="AT248" s="25" t="s">
        <v>200</v>
      </c>
      <c r="AU248" s="25" t="s">
        <v>79</v>
      </c>
      <c r="AY248" s="25" t="s">
        <v>197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25" t="s">
        <v>77</v>
      </c>
      <c r="BK248" s="248">
        <f>ROUND(I248*H248,2)</f>
        <v>0</v>
      </c>
      <c r="BL248" s="25" t="s">
        <v>290</v>
      </c>
      <c r="BM248" s="25" t="s">
        <v>508</v>
      </c>
    </row>
    <row r="249" s="1" customFormat="1">
      <c r="B249" s="47"/>
      <c r="C249" s="75"/>
      <c r="D249" s="249" t="s">
        <v>207</v>
      </c>
      <c r="E249" s="75"/>
      <c r="F249" s="250" t="s">
        <v>509</v>
      </c>
      <c r="G249" s="75"/>
      <c r="H249" s="75"/>
      <c r="I249" s="205"/>
      <c r="J249" s="75"/>
      <c r="K249" s="75"/>
      <c r="L249" s="73"/>
      <c r="M249" s="251"/>
      <c r="N249" s="48"/>
      <c r="O249" s="48"/>
      <c r="P249" s="48"/>
      <c r="Q249" s="48"/>
      <c r="R249" s="48"/>
      <c r="S249" s="48"/>
      <c r="T249" s="96"/>
      <c r="AT249" s="25" t="s">
        <v>207</v>
      </c>
      <c r="AU249" s="25" t="s">
        <v>79</v>
      </c>
    </row>
    <row r="250" s="1" customFormat="1" ht="23" customHeight="1">
      <c r="B250" s="47"/>
      <c r="C250" s="263" t="s">
        <v>510</v>
      </c>
      <c r="D250" s="263" t="s">
        <v>269</v>
      </c>
      <c r="E250" s="264" t="s">
        <v>511</v>
      </c>
      <c r="F250" s="265" t="s">
        <v>512</v>
      </c>
      <c r="G250" s="266" t="s">
        <v>223</v>
      </c>
      <c r="H250" s="267">
        <v>11.5</v>
      </c>
      <c r="I250" s="268"/>
      <c r="J250" s="269">
        <f>ROUND(I250*H250,2)</f>
        <v>0</v>
      </c>
      <c r="K250" s="265" t="s">
        <v>21</v>
      </c>
      <c r="L250" s="270"/>
      <c r="M250" s="271" t="s">
        <v>21</v>
      </c>
      <c r="N250" s="272" t="s">
        <v>41</v>
      </c>
      <c r="O250" s="48"/>
      <c r="P250" s="246">
        <f>O250*H250</f>
        <v>0</v>
      </c>
      <c r="Q250" s="246">
        <v>0</v>
      </c>
      <c r="R250" s="246">
        <f>Q250*H250</f>
        <v>0</v>
      </c>
      <c r="S250" s="246">
        <v>0</v>
      </c>
      <c r="T250" s="247">
        <f>S250*H250</f>
        <v>0</v>
      </c>
      <c r="AR250" s="25" t="s">
        <v>373</v>
      </c>
      <c r="AT250" s="25" t="s">
        <v>269</v>
      </c>
      <c r="AU250" s="25" t="s">
        <v>79</v>
      </c>
      <c r="AY250" s="25" t="s">
        <v>197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25" t="s">
        <v>77</v>
      </c>
      <c r="BK250" s="248">
        <f>ROUND(I250*H250,2)</f>
        <v>0</v>
      </c>
      <c r="BL250" s="25" t="s">
        <v>290</v>
      </c>
      <c r="BM250" s="25" t="s">
        <v>513</v>
      </c>
    </row>
    <row r="251" s="1" customFormat="1">
      <c r="B251" s="47"/>
      <c r="C251" s="75"/>
      <c r="D251" s="249" t="s">
        <v>207</v>
      </c>
      <c r="E251" s="75"/>
      <c r="F251" s="250" t="s">
        <v>512</v>
      </c>
      <c r="G251" s="75"/>
      <c r="H251" s="75"/>
      <c r="I251" s="205"/>
      <c r="J251" s="75"/>
      <c r="K251" s="75"/>
      <c r="L251" s="73"/>
      <c r="M251" s="251"/>
      <c r="N251" s="48"/>
      <c r="O251" s="48"/>
      <c r="P251" s="48"/>
      <c r="Q251" s="48"/>
      <c r="R251" s="48"/>
      <c r="S251" s="48"/>
      <c r="T251" s="96"/>
      <c r="AT251" s="25" t="s">
        <v>207</v>
      </c>
      <c r="AU251" s="25" t="s">
        <v>79</v>
      </c>
    </row>
    <row r="252" s="1" customFormat="1" ht="23" customHeight="1">
      <c r="B252" s="47"/>
      <c r="C252" s="237" t="s">
        <v>514</v>
      </c>
      <c r="D252" s="237" t="s">
        <v>200</v>
      </c>
      <c r="E252" s="238" t="s">
        <v>515</v>
      </c>
      <c r="F252" s="239" t="s">
        <v>516</v>
      </c>
      <c r="G252" s="240" t="s">
        <v>265</v>
      </c>
      <c r="H252" s="241">
        <v>1</v>
      </c>
      <c r="I252" s="242"/>
      <c r="J252" s="243">
        <f>ROUND(I252*H252,2)</f>
        <v>0</v>
      </c>
      <c r="K252" s="239" t="s">
        <v>204</v>
      </c>
      <c r="L252" s="73"/>
      <c r="M252" s="244" t="s">
        <v>21</v>
      </c>
      <c r="N252" s="245" t="s">
        <v>41</v>
      </c>
      <c r="O252" s="48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AR252" s="25" t="s">
        <v>290</v>
      </c>
      <c r="AT252" s="25" t="s">
        <v>200</v>
      </c>
      <c r="AU252" s="25" t="s">
        <v>79</v>
      </c>
      <c r="AY252" s="25" t="s">
        <v>197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25" t="s">
        <v>77</v>
      </c>
      <c r="BK252" s="248">
        <f>ROUND(I252*H252,2)</f>
        <v>0</v>
      </c>
      <c r="BL252" s="25" t="s">
        <v>290</v>
      </c>
      <c r="BM252" s="25" t="s">
        <v>517</v>
      </c>
    </row>
    <row r="253" s="1" customFormat="1">
      <c r="B253" s="47"/>
      <c r="C253" s="75"/>
      <c r="D253" s="249" t="s">
        <v>207</v>
      </c>
      <c r="E253" s="75"/>
      <c r="F253" s="250" t="s">
        <v>518</v>
      </c>
      <c r="G253" s="75"/>
      <c r="H253" s="75"/>
      <c r="I253" s="205"/>
      <c r="J253" s="75"/>
      <c r="K253" s="75"/>
      <c r="L253" s="73"/>
      <c r="M253" s="251"/>
      <c r="N253" s="48"/>
      <c r="O253" s="48"/>
      <c r="P253" s="48"/>
      <c r="Q253" s="48"/>
      <c r="R253" s="48"/>
      <c r="S253" s="48"/>
      <c r="T253" s="96"/>
      <c r="AT253" s="25" t="s">
        <v>207</v>
      </c>
      <c r="AU253" s="25" t="s">
        <v>79</v>
      </c>
    </row>
    <row r="254" s="1" customFormat="1" ht="34.5" customHeight="1">
      <c r="B254" s="47"/>
      <c r="C254" s="263" t="s">
        <v>519</v>
      </c>
      <c r="D254" s="263" t="s">
        <v>269</v>
      </c>
      <c r="E254" s="264" t="s">
        <v>520</v>
      </c>
      <c r="F254" s="265" t="s">
        <v>521</v>
      </c>
      <c r="G254" s="266" t="s">
        <v>265</v>
      </c>
      <c r="H254" s="267">
        <v>1</v>
      </c>
      <c r="I254" s="268"/>
      <c r="J254" s="269">
        <f>ROUND(I254*H254,2)</f>
        <v>0</v>
      </c>
      <c r="K254" s="265" t="s">
        <v>21</v>
      </c>
      <c r="L254" s="270"/>
      <c r="M254" s="271" t="s">
        <v>21</v>
      </c>
      <c r="N254" s="272" t="s">
        <v>41</v>
      </c>
      <c r="O254" s="48"/>
      <c r="P254" s="246">
        <f>O254*H254</f>
        <v>0</v>
      </c>
      <c r="Q254" s="246">
        <v>0.021499999999999998</v>
      </c>
      <c r="R254" s="246">
        <f>Q254*H254</f>
        <v>0.021499999999999998</v>
      </c>
      <c r="S254" s="246">
        <v>0</v>
      </c>
      <c r="T254" s="247">
        <f>S254*H254</f>
        <v>0</v>
      </c>
      <c r="AR254" s="25" t="s">
        <v>373</v>
      </c>
      <c r="AT254" s="25" t="s">
        <v>269</v>
      </c>
      <c r="AU254" s="25" t="s">
        <v>79</v>
      </c>
      <c r="AY254" s="25" t="s">
        <v>197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25" t="s">
        <v>77</v>
      </c>
      <c r="BK254" s="248">
        <f>ROUND(I254*H254,2)</f>
        <v>0</v>
      </c>
      <c r="BL254" s="25" t="s">
        <v>290</v>
      </c>
      <c r="BM254" s="25" t="s">
        <v>522</v>
      </c>
    </row>
    <row r="255" s="1" customFormat="1">
      <c r="B255" s="47"/>
      <c r="C255" s="75"/>
      <c r="D255" s="249" t="s">
        <v>207</v>
      </c>
      <c r="E255" s="75"/>
      <c r="F255" s="250" t="s">
        <v>523</v>
      </c>
      <c r="G255" s="75"/>
      <c r="H255" s="75"/>
      <c r="I255" s="205"/>
      <c r="J255" s="75"/>
      <c r="K255" s="75"/>
      <c r="L255" s="73"/>
      <c r="M255" s="251"/>
      <c r="N255" s="48"/>
      <c r="O255" s="48"/>
      <c r="P255" s="48"/>
      <c r="Q255" s="48"/>
      <c r="R255" s="48"/>
      <c r="S255" s="48"/>
      <c r="T255" s="96"/>
      <c r="AT255" s="25" t="s">
        <v>207</v>
      </c>
      <c r="AU255" s="25" t="s">
        <v>79</v>
      </c>
    </row>
    <row r="256" s="1" customFormat="1" ht="23" customHeight="1">
      <c r="B256" s="47"/>
      <c r="C256" s="237" t="s">
        <v>524</v>
      </c>
      <c r="D256" s="237" t="s">
        <v>200</v>
      </c>
      <c r="E256" s="238" t="s">
        <v>525</v>
      </c>
      <c r="F256" s="239" t="s">
        <v>526</v>
      </c>
      <c r="G256" s="240" t="s">
        <v>265</v>
      </c>
      <c r="H256" s="241">
        <v>1</v>
      </c>
      <c r="I256" s="242"/>
      <c r="J256" s="243">
        <f>ROUND(I256*H256,2)</f>
        <v>0</v>
      </c>
      <c r="K256" s="239" t="s">
        <v>204</v>
      </c>
      <c r="L256" s="73"/>
      <c r="M256" s="244" t="s">
        <v>21</v>
      </c>
      <c r="N256" s="245" t="s">
        <v>41</v>
      </c>
      <c r="O256" s="48"/>
      <c r="P256" s="246">
        <f>O256*H256</f>
        <v>0</v>
      </c>
      <c r="Q256" s="246">
        <v>0</v>
      </c>
      <c r="R256" s="246">
        <f>Q256*H256</f>
        <v>0</v>
      </c>
      <c r="S256" s="246">
        <v>0</v>
      </c>
      <c r="T256" s="247">
        <f>S256*H256</f>
        <v>0</v>
      </c>
      <c r="AR256" s="25" t="s">
        <v>290</v>
      </c>
      <c r="AT256" s="25" t="s">
        <v>200</v>
      </c>
      <c r="AU256" s="25" t="s">
        <v>79</v>
      </c>
      <c r="AY256" s="25" t="s">
        <v>197</v>
      </c>
      <c r="BE256" s="248">
        <f>IF(N256="základní",J256,0)</f>
        <v>0</v>
      </c>
      <c r="BF256" s="248">
        <f>IF(N256="snížená",J256,0)</f>
        <v>0</v>
      </c>
      <c r="BG256" s="248">
        <f>IF(N256="zákl. přenesená",J256,0)</f>
        <v>0</v>
      </c>
      <c r="BH256" s="248">
        <f>IF(N256="sníž. přenesená",J256,0)</f>
        <v>0</v>
      </c>
      <c r="BI256" s="248">
        <f>IF(N256="nulová",J256,0)</f>
        <v>0</v>
      </c>
      <c r="BJ256" s="25" t="s">
        <v>77</v>
      </c>
      <c r="BK256" s="248">
        <f>ROUND(I256*H256,2)</f>
        <v>0</v>
      </c>
      <c r="BL256" s="25" t="s">
        <v>290</v>
      </c>
      <c r="BM256" s="25" t="s">
        <v>527</v>
      </c>
    </row>
    <row r="257" s="1" customFormat="1">
      <c r="B257" s="47"/>
      <c r="C257" s="75"/>
      <c r="D257" s="249" t="s">
        <v>207</v>
      </c>
      <c r="E257" s="75"/>
      <c r="F257" s="250" t="s">
        <v>528</v>
      </c>
      <c r="G257" s="75"/>
      <c r="H257" s="75"/>
      <c r="I257" s="205"/>
      <c r="J257" s="75"/>
      <c r="K257" s="75"/>
      <c r="L257" s="73"/>
      <c r="M257" s="251"/>
      <c r="N257" s="48"/>
      <c r="O257" s="48"/>
      <c r="P257" s="48"/>
      <c r="Q257" s="48"/>
      <c r="R257" s="48"/>
      <c r="S257" s="48"/>
      <c r="T257" s="96"/>
      <c r="AT257" s="25" t="s">
        <v>207</v>
      </c>
      <c r="AU257" s="25" t="s">
        <v>79</v>
      </c>
    </row>
    <row r="258" s="1" customFormat="1" ht="46" customHeight="1">
      <c r="B258" s="47"/>
      <c r="C258" s="263" t="s">
        <v>529</v>
      </c>
      <c r="D258" s="263" t="s">
        <v>269</v>
      </c>
      <c r="E258" s="264" t="s">
        <v>530</v>
      </c>
      <c r="F258" s="265" t="s">
        <v>531</v>
      </c>
      <c r="G258" s="266" t="s">
        <v>265</v>
      </c>
      <c r="H258" s="267">
        <v>1</v>
      </c>
      <c r="I258" s="268"/>
      <c r="J258" s="269">
        <f>ROUND(I258*H258,2)</f>
        <v>0</v>
      </c>
      <c r="K258" s="265" t="s">
        <v>21</v>
      </c>
      <c r="L258" s="270"/>
      <c r="M258" s="271" t="s">
        <v>21</v>
      </c>
      <c r="N258" s="272" t="s">
        <v>41</v>
      </c>
      <c r="O258" s="48"/>
      <c r="P258" s="246">
        <f>O258*H258</f>
        <v>0</v>
      </c>
      <c r="Q258" s="246">
        <v>0.027</v>
      </c>
      <c r="R258" s="246">
        <f>Q258*H258</f>
        <v>0.027</v>
      </c>
      <c r="S258" s="246">
        <v>0</v>
      </c>
      <c r="T258" s="247">
        <f>S258*H258</f>
        <v>0</v>
      </c>
      <c r="AR258" s="25" t="s">
        <v>373</v>
      </c>
      <c r="AT258" s="25" t="s">
        <v>269</v>
      </c>
      <c r="AU258" s="25" t="s">
        <v>79</v>
      </c>
      <c r="AY258" s="25" t="s">
        <v>197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25" t="s">
        <v>77</v>
      </c>
      <c r="BK258" s="248">
        <f>ROUND(I258*H258,2)</f>
        <v>0</v>
      </c>
      <c r="BL258" s="25" t="s">
        <v>290</v>
      </c>
      <c r="BM258" s="25" t="s">
        <v>532</v>
      </c>
    </row>
    <row r="259" s="1" customFormat="1">
      <c r="B259" s="47"/>
      <c r="C259" s="75"/>
      <c r="D259" s="249" t="s">
        <v>207</v>
      </c>
      <c r="E259" s="75"/>
      <c r="F259" s="250" t="s">
        <v>531</v>
      </c>
      <c r="G259" s="75"/>
      <c r="H259" s="75"/>
      <c r="I259" s="205"/>
      <c r="J259" s="75"/>
      <c r="K259" s="75"/>
      <c r="L259" s="73"/>
      <c r="M259" s="251"/>
      <c r="N259" s="48"/>
      <c r="O259" s="48"/>
      <c r="P259" s="48"/>
      <c r="Q259" s="48"/>
      <c r="R259" s="48"/>
      <c r="S259" s="48"/>
      <c r="T259" s="96"/>
      <c r="AT259" s="25" t="s">
        <v>207</v>
      </c>
      <c r="AU259" s="25" t="s">
        <v>79</v>
      </c>
    </row>
    <row r="260" s="1" customFormat="1" ht="23" customHeight="1">
      <c r="B260" s="47"/>
      <c r="C260" s="237" t="s">
        <v>533</v>
      </c>
      <c r="D260" s="237" t="s">
        <v>200</v>
      </c>
      <c r="E260" s="238" t="s">
        <v>534</v>
      </c>
      <c r="F260" s="239" t="s">
        <v>535</v>
      </c>
      <c r="G260" s="240" t="s">
        <v>265</v>
      </c>
      <c r="H260" s="241">
        <v>1</v>
      </c>
      <c r="I260" s="242"/>
      <c r="J260" s="243">
        <f>ROUND(I260*H260,2)</f>
        <v>0</v>
      </c>
      <c r="K260" s="239" t="s">
        <v>204</v>
      </c>
      <c r="L260" s="73"/>
      <c r="M260" s="244" t="s">
        <v>21</v>
      </c>
      <c r="N260" s="245" t="s">
        <v>41</v>
      </c>
      <c r="O260" s="48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AR260" s="25" t="s">
        <v>290</v>
      </c>
      <c r="AT260" s="25" t="s">
        <v>200</v>
      </c>
      <c r="AU260" s="25" t="s">
        <v>79</v>
      </c>
      <c r="AY260" s="25" t="s">
        <v>197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25" t="s">
        <v>77</v>
      </c>
      <c r="BK260" s="248">
        <f>ROUND(I260*H260,2)</f>
        <v>0</v>
      </c>
      <c r="BL260" s="25" t="s">
        <v>290</v>
      </c>
      <c r="BM260" s="25" t="s">
        <v>536</v>
      </c>
    </row>
    <row r="261" s="1" customFormat="1">
      <c r="B261" s="47"/>
      <c r="C261" s="75"/>
      <c r="D261" s="249" t="s">
        <v>207</v>
      </c>
      <c r="E261" s="75"/>
      <c r="F261" s="250" t="s">
        <v>537</v>
      </c>
      <c r="G261" s="75"/>
      <c r="H261" s="75"/>
      <c r="I261" s="205"/>
      <c r="J261" s="75"/>
      <c r="K261" s="75"/>
      <c r="L261" s="73"/>
      <c r="M261" s="251"/>
      <c r="N261" s="48"/>
      <c r="O261" s="48"/>
      <c r="P261" s="48"/>
      <c r="Q261" s="48"/>
      <c r="R261" s="48"/>
      <c r="S261" s="48"/>
      <c r="T261" s="96"/>
      <c r="AT261" s="25" t="s">
        <v>207</v>
      </c>
      <c r="AU261" s="25" t="s">
        <v>79</v>
      </c>
    </row>
    <row r="262" s="1" customFormat="1" ht="14.5" customHeight="1">
      <c r="B262" s="47"/>
      <c r="C262" s="263" t="s">
        <v>538</v>
      </c>
      <c r="D262" s="263" t="s">
        <v>269</v>
      </c>
      <c r="E262" s="264" t="s">
        <v>539</v>
      </c>
      <c r="F262" s="265" t="s">
        <v>540</v>
      </c>
      <c r="G262" s="266" t="s">
        <v>265</v>
      </c>
      <c r="H262" s="267">
        <v>1</v>
      </c>
      <c r="I262" s="268"/>
      <c r="J262" s="269">
        <f>ROUND(I262*H262,2)</f>
        <v>0</v>
      </c>
      <c r="K262" s="265" t="s">
        <v>21</v>
      </c>
      <c r="L262" s="270"/>
      <c r="M262" s="271" t="s">
        <v>21</v>
      </c>
      <c r="N262" s="272" t="s">
        <v>41</v>
      </c>
      <c r="O262" s="48"/>
      <c r="P262" s="246">
        <f>O262*H262</f>
        <v>0</v>
      </c>
      <c r="Q262" s="246">
        <v>0.0038</v>
      </c>
      <c r="R262" s="246">
        <f>Q262*H262</f>
        <v>0.0038</v>
      </c>
      <c r="S262" s="246">
        <v>0</v>
      </c>
      <c r="T262" s="247">
        <f>S262*H262</f>
        <v>0</v>
      </c>
      <c r="AR262" s="25" t="s">
        <v>373</v>
      </c>
      <c r="AT262" s="25" t="s">
        <v>269</v>
      </c>
      <c r="AU262" s="25" t="s">
        <v>79</v>
      </c>
      <c r="AY262" s="25" t="s">
        <v>197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25" t="s">
        <v>77</v>
      </c>
      <c r="BK262" s="248">
        <f>ROUND(I262*H262,2)</f>
        <v>0</v>
      </c>
      <c r="BL262" s="25" t="s">
        <v>290</v>
      </c>
      <c r="BM262" s="25" t="s">
        <v>541</v>
      </c>
    </row>
    <row r="263" s="1" customFormat="1">
      <c r="B263" s="47"/>
      <c r="C263" s="75"/>
      <c r="D263" s="249" t="s">
        <v>207</v>
      </c>
      <c r="E263" s="75"/>
      <c r="F263" s="250" t="s">
        <v>540</v>
      </c>
      <c r="G263" s="75"/>
      <c r="H263" s="75"/>
      <c r="I263" s="205"/>
      <c r="J263" s="75"/>
      <c r="K263" s="75"/>
      <c r="L263" s="73"/>
      <c r="M263" s="251"/>
      <c r="N263" s="48"/>
      <c r="O263" s="48"/>
      <c r="P263" s="48"/>
      <c r="Q263" s="48"/>
      <c r="R263" s="48"/>
      <c r="S263" s="48"/>
      <c r="T263" s="96"/>
      <c r="AT263" s="25" t="s">
        <v>207</v>
      </c>
      <c r="AU263" s="25" t="s">
        <v>79</v>
      </c>
    </row>
    <row r="264" s="1" customFormat="1" ht="23" customHeight="1">
      <c r="B264" s="47"/>
      <c r="C264" s="237" t="s">
        <v>542</v>
      </c>
      <c r="D264" s="237" t="s">
        <v>200</v>
      </c>
      <c r="E264" s="238" t="s">
        <v>543</v>
      </c>
      <c r="F264" s="239" t="s">
        <v>544</v>
      </c>
      <c r="G264" s="240" t="s">
        <v>265</v>
      </c>
      <c r="H264" s="241">
        <v>6</v>
      </c>
      <c r="I264" s="242"/>
      <c r="J264" s="243">
        <f>ROUND(I264*H264,2)</f>
        <v>0</v>
      </c>
      <c r="K264" s="239" t="s">
        <v>204</v>
      </c>
      <c r="L264" s="73"/>
      <c r="M264" s="244" t="s">
        <v>21</v>
      </c>
      <c r="N264" s="245" t="s">
        <v>41</v>
      </c>
      <c r="O264" s="48"/>
      <c r="P264" s="246">
        <f>O264*H264</f>
        <v>0</v>
      </c>
      <c r="Q264" s="246">
        <v>0</v>
      </c>
      <c r="R264" s="246">
        <f>Q264*H264</f>
        <v>0</v>
      </c>
      <c r="S264" s="246">
        <v>0.024</v>
      </c>
      <c r="T264" s="247">
        <f>S264*H264</f>
        <v>0.14400000000000002</v>
      </c>
      <c r="AR264" s="25" t="s">
        <v>290</v>
      </c>
      <c r="AT264" s="25" t="s">
        <v>200</v>
      </c>
      <c r="AU264" s="25" t="s">
        <v>79</v>
      </c>
      <c r="AY264" s="25" t="s">
        <v>197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25" t="s">
        <v>77</v>
      </c>
      <c r="BK264" s="248">
        <f>ROUND(I264*H264,2)</f>
        <v>0</v>
      </c>
      <c r="BL264" s="25" t="s">
        <v>290</v>
      </c>
      <c r="BM264" s="25" t="s">
        <v>545</v>
      </c>
    </row>
    <row r="265" s="1" customFormat="1">
      <c r="B265" s="47"/>
      <c r="C265" s="75"/>
      <c r="D265" s="249" t="s">
        <v>207</v>
      </c>
      <c r="E265" s="75"/>
      <c r="F265" s="250" t="s">
        <v>546</v>
      </c>
      <c r="G265" s="75"/>
      <c r="H265" s="75"/>
      <c r="I265" s="205"/>
      <c r="J265" s="75"/>
      <c r="K265" s="75"/>
      <c r="L265" s="73"/>
      <c r="M265" s="251"/>
      <c r="N265" s="48"/>
      <c r="O265" s="48"/>
      <c r="P265" s="48"/>
      <c r="Q265" s="48"/>
      <c r="R265" s="48"/>
      <c r="S265" s="48"/>
      <c r="T265" s="96"/>
      <c r="AT265" s="25" t="s">
        <v>207</v>
      </c>
      <c r="AU265" s="25" t="s">
        <v>79</v>
      </c>
    </row>
    <row r="266" s="1" customFormat="1" ht="23" customHeight="1">
      <c r="B266" s="47"/>
      <c r="C266" s="237" t="s">
        <v>547</v>
      </c>
      <c r="D266" s="237" t="s">
        <v>200</v>
      </c>
      <c r="E266" s="238" t="s">
        <v>548</v>
      </c>
      <c r="F266" s="239" t="s">
        <v>549</v>
      </c>
      <c r="G266" s="240" t="s">
        <v>406</v>
      </c>
      <c r="H266" s="241">
        <v>0.051999999999999998</v>
      </c>
      <c r="I266" s="242"/>
      <c r="J266" s="243">
        <f>ROUND(I266*H266,2)</f>
        <v>0</v>
      </c>
      <c r="K266" s="239" t="s">
        <v>204</v>
      </c>
      <c r="L266" s="73"/>
      <c r="M266" s="244" t="s">
        <v>21</v>
      </c>
      <c r="N266" s="245" t="s">
        <v>41</v>
      </c>
      <c r="O266" s="48"/>
      <c r="P266" s="246">
        <f>O266*H266</f>
        <v>0</v>
      </c>
      <c r="Q266" s="246">
        <v>0</v>
      </c>
      <c r="R266" s="246">
        <f>Q266*H266</f>
        <v>0</v>
      </c>
      <c r="S266" s="246">
        <v>0</v>
      </c>
      <c r="T266" s="247">
        <f>S266*H266</f>
        <v>0</v>
      </c>
      <c r="AR266" s="25" t="s">
        <v>290</v>
      </c>
      <c r="AT266" s="25" t="s">
        <v>200</v>
      </c>
      <c r="AU266" s="25" t="s">
        <v>79</v>
      </c>
      <c r="AY266" s="25" t="s">
        <v>197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25" t="s">
        <v>77</v>
      </c>
      <c r="BK266" s="248">
        <f>ROUND(I266*H266,2)</f>
        <v>0</v>
      </c>
      <c r="BL266" s="25" t="s">
        <v>290</v>
      </c>
      <c r="BM266" s="25" t="s">
        <v>550</v>
      </c>
    </row>
    <row r="267" s="1" customFormat="1">
      <c r="B267" s="47"/>
      <c r="C267" s="75"/>
      <c r="D267" s="249" t="s">
        <v>207</v>
      </c>
      <c r="E267" s="75"/>
      <c r="F267" s="250" t="s">
        <v>551</v>
      </c>
      <c r="G267" s="75"/>
      <c r="H267" s="75"/>
      <c r="I267" s="205"/>
      <c r="J267" s="75"/>
      <c r="K267" s="75"/>
      <c r="L267" s="73"/>
      <c r="M267" s="251"/>
      <c r="N267" s="48"/>
      <c r="O267" s="48"/>
      <c r="P267" s="48"/>
      <c r="Q267" s="48"/>
      <c r="R267" s="48"/>
      <c r="S267" s="48"/>
      <c r="T267" s="96"/>
      <c r="AT267" s="25" t="s">
        <v>207</v>
      </c>
      <c r="AU267" s="25" t="s">
        <v>79</v>
      </c>
    </row>
    <row r="268" s="11" customFormat="1" ht="29.88" customHeight="1">
      <c r="B268" s="221"/>
      <c r="C268" s="222"/>
      <c r="D268" s="223" t="s">
        <v>69</v>
      </c>
      <c r="E268" s="235" t="s">
        <v>552</v>
      </c>
      <c r="F268" s="235" t="s">
        <v>553</v>
      </c>
      <c r="G268" s="222"/>
      <c r="H268" s="222"/>
      <c r="I268" s="225"/>
      <c r="J268" s="236">
        <f>BK268</f>
        <v>0</v>
      </c>
      <c r="K268" s="222"/>
      <c r="L268" s="227"/>
      <c r="M268" s="228"/>
      <c r="N268" s="229"/>
      <c r="O268" s="229"/>
      <c r="P268" s="230">
        <f>SUM(P269:P294)</f>
        <v>0</v>
      </c>
      <c r="Q268" s="229"/>
      <c r="R268" s="230">
        <f>SUM(R269:R294)</f>
        <v>1.0685738</v>
      </c>
      <c r="S268" s="229"/>
      <c r="T268" s="231">
        <f>SUM(T269:T294)</f>
        <v>0</v>
      </c>
      <c r="AR268" s="232" t="s">
        <v>79</v>
      </c>
      <c r="AT268" s="233" t="s">
        <v>69</v>
      </c>
      <c r="AU268" s="233" t="s">
        <v>77</v>
      </c>
      <c r="AY268" s="232" t="s">
        <v>197</v>
      </c>
      <c r="BK268" s="234">
        <f>SUM(BK269:BK294)</f>
        <v>0</v>
      </c>
    </row>
    <row r="269" s="1" customFormat="1" ht="23" customHeight="1">
      <c r="B269" s="47"/>
      <c r="C269" s="237" t="s">
        <v>554</v>
      </c>
      <c r="D269" s="237" t="s">
        <v>200</v>
      </c>
      <c r="E269" s="238" t="s">
        <v>555</v>
      </c>
      <c r="F269" s="239" t="s">
        <v>556</v>
      </c>
      <c r="G269" s="240" t="s">
        <v>223</v>
      </c>
      <c r="H269" s="241">
        <v>18.399999999999999</v>
      </c>
      <c r="I269" s="242"/>
      <c r="J269" s="243">
        <f>ROUND(I269*H269,2)</f>
        <v>0</v>
      </c>
      <c r="K269" s="239" t="s">
        <v>204</v>
      </c>
      <c r="L269" s="73"/>
      <c r="M269" s="244" t="s">
        <v>21</v>
      </c>
      <c r="N269" s="245" t="s">
        <v>41</v>
      </c>
      <c r="O269" s="48"/>
      <c r="P269" s="246">
        <f>O269*H269</f>
        <v>0</v>
      </c>
      <c r="Q269" s="246">
        <v>0.00062</v>
      </c>
      <c r="R269" s="246">
        <f>Q269*H269</f>
        <v>0.011408</v>
      </c>
      <c r="S269" s="246">
        <v>0</v>
      </c>
      <c r="T269" s="247">
        <f>S269*H269</f>
        <v>0</v>
      </c>
      <c r="AR269" s="25" t="s">
        <v>290</v>
      </c>
      <c r="AT269" s="25" t="s">
        <v>200</v>
      </c>
      <c r="AU269" s="25" t="s">
        <v>79</v>
      </c>
      <c r="AY269" s="25" t="s">
        <v>197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25" t="s">
        <v>77</v>
      </c>
      <c r="BK269" s="248">
        <f>ROUND(I269*H269,2)</f>
        <v>0</v>
      </c>
      <c r="BL269" s="25" t="s">
        <v>290</v>
      </c>
      <c r="BM269" s="25" t="s">
        <v>557</v>
      </c>
    </row>
    <row r="270" s="1" customFormat="1">
      <c r="B270" s="47"/>
      <c r="C270" s="75"/>
      <c r="D270" s="249" t="s">
        <v>207</v>
      </c>
      <c r="E270" s="75"/>
      <c r="F270" s="250" t="s">
        <v>558</v>
      </c>
      <c r="G270" s="75"/>
      <c r="H270" s="75"/>
      <c r="I270" s="205"/>
      <c r="J270" s="75"/>
      <c r="K270" s="75"/>
      <c r="L270" s="73"/>
      <c r="M270" s="251"/>
      <c r="N270" s="48"/>
      <c r="O270" s="48"/>
      <c r="P270" s="48"/>
      <c r="Q270" s="48"/>
      <c r="R270" s="48"/>
      <c r="S270" s="48"/>
      <c r="T270" s="96"/>
      <c r="AT270" s="25" t="s">
        <v>207</v>
      </c>
      <c r="AU270" s="25" t="s">
        <v>79</v>
      </c>
    </row>
    <row r="271" s="12" customFormat="1">
      <c r="B271" s="252"/>
      <c r="C271" s="253"/>
      <c r="D271" s="249" t="s">
        <v>209</v>
      </c>
      <c r="E271" s="254" t="s">
        <v>21</v>
      </c>
      <c r="F271" s="255" t="s">
        <v>559</v>
      </c>
      <c r="G271" s="253"/>
      <c r="H271" s="256">
        <v>19.75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AT271" s="262" t="s">
        <v>209</v>
      </c>
      <c r="AU271" s="262" t="s">
        <v>79</v>
      </c>
      <c r="AV271" s="12" t="s">
        <v>79</v>
      </c>
      <c r="AW271" s="12" t="s">
        <v>34</v>
      </c>
      <c r="AX271" s="12" t="s">
        <v>70</v>
      </c>
      <c r="AY271" s="262" t="s">
        <v>197</v>
      </c>
    </row>
    <row r="272" s="12" customFormat="1">
      <c r="B272" s="252"/>
      <c r="C272" s="253"/>
      <c r="D272" s="249" t="s">
        <v>209</v>
      </c>
      <c r="E272" s="254" t="s">
        <v>21</v>
      </c>
      <c r="F272" s="255" t="s">
        <v>560</v>
      </c>
      <c r="G272" s="253"/>
      <c r="H272" s="256">
        <v>-1.3500000000000001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AT272" s="262" t="s">
        <v>209</v>
      </c>
      <c r="AU272" s="262" t="s">
        <v>79</v>
      </c>
      <c r="AV272" s="12" t="s">
        <v>79</v>
      </c>
      <c r="AW272" s="12" t="s">
        <v>34</v>
      </c>
      <c r="AX272" s="12" t="s">
        <v>70</v>
      </c>
      <c r="AY272" s="262" t="s">
        <v>197</v>
      </c>
    </row>
    <row r="273" s="13" customFormat="1">
      <c r="B273" s="273"/>
      <c r="C273" s="274"/>
      <c r="D273" s="249" t="s">
        <v>209</v>
      </c>
      <c r="E273" s="275" t="s">
        <v>147</v>
      </c>
      <c r="F273" s="276" t="s">
        <v>386</v>
      </c>
      <c r="G273" s="274"/>
      <c r="H273" s="277">
        <v>18.399999999999999</v>
      </c>
      <c r="I273" s="278"/>
      <c r="J273" s="274"/>
      <c r="K273" s="274"/>
      <c r="L273" s="279"/>
      <c r="M273" s="280"/>
      <c r="N273" s="281"/>
      <c r="O273" s="281"/>
      <c r="P273" s="281"/>
      <c r="Q273" s="281"/>
      <c r="R273" s="281"/>
      <c r="S273" s="281"/>
      <c r="T273" s="282"/>
      <c r="AT273" s="283" t="s">
        <v>209</v>
      </c>
      <c r="AU273" s="283" t="s">
        <v>79</v>
      </c>
      <c r="AV273" s="13" t="s">
        <v>205</v>
      </c>
      <c r="AW273" s="13" t="s">
        <v>34</v>
      </c>
      <c r="AX273" s="13" t="s">
        <v>77</v>
      </c>
      <c r="AY273" s="283" t="s">
        <v>197</v>
      </c>
    </row>
    <row r="274" s="1" customFormat="1" ht="23" customHeight="1">
      <c r="B274" s="47"/>
      <c r="C274" s="237" t="s">
        <v>561</v>
      </c>
      <c r="D274" s="237" t="s">
        <v>200</v>
      </c>
      <c r="E274" s="238" t="s">
        <v>562</v>
      </c>
      <c r="F274" s="239" t="s">
        <v>563</v>
      </c>
      <c r="G274" s="240" t="s">
        <v>213</v>
      </c>
      <c r="H274" s="241">
        <v>31.32</v>
      </c>
      <c r="I274" s="242"/>
      <c r="J274" s="243">
        <f>ROUND(I274*H274,2)</f>
        <v>0</v>
      </c>
      <c r="K274" s="239" t="s">
        <v>204</v>
      </c>
      <c r="L274" s="73"/>
      <c r="M274" s="244" t="s">
        <v>21</v>
      </c>
      <c r="N274" s="245" t="s">
        <v>41</v>
      </c>
      <c r="O274" s="48"/>
      <c r="P274" s="246">
        <f>O274*H274</f>
        <v>0</v>
      </c>
      <c r="Q274" s="246">
        <v>0.0039199999999999999</v>
      </c>
      <c r="R274" s="246">
        <f>Q274*H274</f>
        <v>0.12277439999999999</v>
      </c>
      <c r="S274" s="246">
        <v>0</v>
      </c>
      <c r="T274" s="247">
        <f>S274*H274</f>
        <v>0</v>
      </c>
      <c r="AR274" s="25" t="s">
        <v>290</v>
      </c>
      <c r="AT274" s="25" t="s">
        <v>200</v>
      </c>
      <c r="AU274" s="25" t="s">
        <v>79</v>
      </c>
      <c r="AY274" s="25" t="s">
        <v>197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25" t="s">
        <v>77</v>
      </c>
      <c r="BK274" s="248">
        <f>ROUND(I274*H274,2)</f>
        <v>0</v>
      </c>
      <c r="BL274" s="25" t="s">
        <v>290</v>
      </c>
      <c r="BM274" s="25" t="s">
        <v>564</v>
      </c>
    </row>
    <row r="275" s="1" customFormat="1">
      <c r="B275" s="47"/>
      <c r="C275" s="75"/>
      <c r="D275" s="249" t="s">
        <v>207</v>
      </c>
      <c r="E275" s="75"/>
      <c r="F275" s="250" t="s">
        <v>565</v>
      </c>
      <c r="G275" s="75"/>
      <c r="H275" s="75"/>
      <c r="I275" s="205"/>
      <c r="J275" s="75"/>
      <c r="K275" s="75"/>
      <c r="L275" s="73"/>
      <c r="M275" s="251"/>
      <c r="N275" s="48"/>
      <c r="O275" s="48"/>
      <c r="P275" s="48"/>
      <c r="Q275" s="48"/>
      <c r="R275" s="48"/>
      <c r="S275" s="48"/>
      <c r="T275" s="96"/>
      <c r="AT275" s="25" t="s">
        <v>207</v>
      </c>
      <c r="AU275" s="25" t="s">
        <v>79</v>
      </c>
    </row>
    <row r="276" s="12" customFormat="1">
      <c r="B276" s="252"/>
      <c r="C276" s="253"/>
      <c r="D276" s="249" t="s">
        <v>209</v>
      </c>
      <c r="E276" s="254" t="s">
        <v>150</v>
      </c>
      <c r="F276" s="255" t="s">
        <v>566</v>
      </c>
      <c r="G276" s="253"/>
      <c r="H276" s="256">
        <v>31.32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AT276" s="262" t="s">
        <v>209</v>
      </c>
      <c r="AU276" s="262" t="s">
        <v>79</v>
      </c>
      <c r="AV276" s="12" t="s">
        <v>79</v>
      </c>
      <c r="AW276" s="12" t="s">
        <v>34</v>
      </c>
      <c r="AX276" s="12" t="s">
        <v>77</v>
      </c>
      <c r="AY276" s="262" t="s">
        <v>197</v>
      </c>
    </row>
    <row r="277" s="1" customFormat="1" ht="23" customHeight="1">
      <c r="B277" s="47"/>
      <c r="C277" s="263" t="s">
        <v>567</v>
      </c>
      <c r="D277" s="263" t="s">
        <v>269</v>
      </c>
      <c r="E277" s="264" t="s">
        <v>568</v>
      </c>
      <c r="F277" s="265" t="s">
        <v>569</v>
      </c>
      <c r="G277" s="266" t="s">
        <v>213</v>
      </c>
      <c r="H277" s="267">
        <v>36.475999999999999</v>
      </c>
      <c r="I277" s="268"/>
      <c r="J277" s="269">
        <f>ROUND(I277*H277,2)</f>
        <v>0</v>
      </c>
      <c r="K277" s="265" t="s">
        <v>21</v>
      </c>
      <c r="L277" s="270"/>
      <c r="M277" s="271" t="s">
        <v>21</v>
      </c>
      <c r="N277" s="272" t="s">
        <v>41</v>
      </c>
      <c r="O277" s="48"/>
      <c r="P277" s="246">
        <f>O277*H277</f>
        <v>0</v>
      </c>
      <c r="Q277" s="246">
        <v>0.019199999999999998</v>
      </c>
      <c r="R277" s="246">
        <f>Q277*H277</f>
        <v>0.70033919999999994</v>
      </c>
      <c r="S277" s="246">
        <v>0</v>
      </c>
      <c r="T277" s="247">
        <f>S277*H277</f>
        <v>0</v>
      </c>
      <c r="AR277" s="25" t="s">
        <v>373</v>
      </c>
      <c r="AT277" s="25" t="s">
        <v>269</v>
      </c>
      <c r="AU277" s="25" t="s">
        <v>79</v>
      </c>
      <c r="AY277" s="25" t="s">
        <v>197</v>
      </c>
      <c r="BE277" s="248">
        <f>IF(N277="základní",J277,0)</f>
        <v>0</v>
      </c>
      <c r="BF277" s="248">
        <f>IF(N277="snížená",J277,0)</f>
        <v>0</v>
      </c>
      <c r="BG277" s="248">
        <f>IF(N277="zákl. přenesená",J277,0)</f>
        <v>0</v>
      </c>
      <c r="BH277" s="248">
        <f>IF(N277="sníž. přenesená",J277,0)</f>
        <v>0</v>
      </c>
      <c r="BI277" s="248">
        <f>IF(N277="nulová",J277,0)</f>
        <v>0</v>
      </c>
      <c r="BJ277" s="25" t="s">
        <v>77</v>
      </c>
      <c r="BK277" s="248">
        <f>ROUND(I277*H277,2)</f>
        <v>0</v>
      </c>
      <c r="BL277" s="25" t="s">
        <v>290</v>
      </c>
      <c r="BM277" s="25" t="s">
        <v>570</v>
      </c>
    </row>
    <row r="278" s="1" customFormat="1">
      <c r="B278" s="47"/>
      <c r="C278" s="75"/>
      <c r="D278" s="249" t="s">
        <v>207</v>
      </c>
      <c r="E278" s="75"/>
      <c r="F278" s="250" t="s">
        <v>571</v>
      </c>
      <c r="G278" s="75"/>
      <c r="H278" s="75"/>
      <c r="I278" s="205"/>
      <c r="J278" s="75"/>
      <c r="K278" s="75"/>
      <c r="L278" s="73"/>
      <c r="M278" s="251"/>
      <c r="N278" s="48"/>
      <c r="O278" s="48"/>
      <c r="P278" s="48"/>
      <c r="Q278" s="48"/>
      <c r="R278" s="48"/>
      <c r="S278" s="48"/>
      <c r="T278" s="96"/>
      <c r="AT278" s="25" t="s">
        <v>207</v>
      </c>
      <c r="AU278" s="25" t="s">
        <v>79</v>
      </c>
    </row>
    <row r="279" s="12" customFormat="1">
      <c r="B279" s="252"/>
      <c r="C279" s="253"/>
      <c r="D279" s="249" t="s">
        <v>209</v>
      </c>
      <c r="E279" s="254" t="s">
        <v>21</v>
      </c>
      <c r="F279" s="255" t="s">
        <v>572</v>
      </c>
      <c r="G279" s="253"/>
      <c r="H279" s="256">
        <v>36.475999999999999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AT279" s="262" t="s">
        <v>209</v>
      </c>
      <c r="AU279" s="262" t="s">
        <v>79</v>
      </c>
      <c r="AV279" s="12" t="s">
        <v>79</v>
      </c>
      <c r="AW279" s="12" t="s">
        <v>34</v>
      </c>
      <c r="AX279" s="12" t="s">
        <v>77</v>
      </c>
      <c r="AY279" s="262" t="s">
        <v>197</v>
      </c>
    </row>
    <row r="280" s="1" customFormat="1" ht="14.5" customHeight="1">
      <c r="B280" s="47"/>
      <c r="C280" s="237" t="s">
        <v>573</v>
      </c>
      <c r="D280" s="237" t="s">
        <v>200</v>
      </c>
      <c r="E280" s="238" t="s">
        <v>574</v>
      </c>
      <c r="F280" s="239" t="s">
        <v>575</v>
      </c>
      <c r="G280" s="240" t="s">
        <v>213</v>
      </c>
      <c r="H280" s="241">
        <v>31.32</v>
      </c>
      <c r="I280" s="242"/>
      <c r="J280" s="243">
        <f>ROUND(I280*H280,2)</f>
        <v>0</v>
      </c>
      <c r="K280" s="239" t="s">
        <v>204</v>
      </c>
      <c r="L280" s="73"/>
      <c r="M280" s="244" t="s">
        <v>21</v>
      </c>
      <c r="N280" s="245" t="s">
        <v>41</v>
      </c>
      <c r="O280" s="48"/>
      <c r="P280" s="246">
        <f>O280*H280</f>
        <v>0</v>
      </c>
      <c r="Q280" s="246">
        <v>0.00029999999999999997</v>
      </c>
      <c r="R280" s="246">
        <f>Q280*H280</f>
        <v>0.0093959999999999998</v>
      </c>
      <c r="S280" s="246">
        <v>0</v>
      </c>
      <c r="T280" s="247">
        <f>S280*H280</f>
        <v>0</v>
      </c>
      <c r="AR280" s="25" t="s">
        <v>290</v>
      </c>
      <c r="AT280" s="25" t="s">
        <v>200</v>
      </c>
      <c r="AU280" s="25" t="s">
        <v>79</v>
      </c>
      <c r="AY280" s="25" t="s">
        <v>197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25" t="s">
        <v>77</v>
      </c>
      <c r="BK280" s="248">
        <f>ROUND(I280*H280,2)</f>
        <v>0</v>
      </c>
      <c r="BL280" s="25" t="s">
        <v>290</v>
      </c>
      <c r="BM280" s="25" t="s">
        <v>576</v>
      </c>
    </row>
    <row r="281" s="1" customFormat="1">
      <c r="B281" s="47"/>
      <c r="C281" s="75"/>
      <c r="D281" s="249" t="s">
        <v>207</v>
      </c>
      <c r="E281" s="75"/>
      <c r="F281" s="250" t="s">
        <v>577</v>
      </c>
      <c r="G281" s="75"/>
      <c r="H281" s="75"/>
      <c r="I281" s="205"/>
      <c r="J281" s="75"/>
      <c r="K281" s="75"/>
      <c r="L281" s="73"/>
      <c r="M281" s="251"/>
      <c r="N281" s="48"/>
      <c r="O281" s="48"/>
      <c r="P281" s="48"/>
      <c r="Q281" s="48"/>
      <c r="R281" s="48"/>
      <c r="S281" s="48"/>
      <c r="T281" s="96"/>
      <c r="AT281" s="25" t="s">
        <v>207</v>
      </c>
      <c r="AU281" s="25" t="s">
        <v>79</v>
      </c>
    </row>
    <row r="282" s="12" customFormat="1">
      <c r="B282" s="252"/>
      <c r="C282" s="253"/>
      <c r="D282" s="249" t="s">
        <v>209</v>
      </c>
      <c r="E282" s="254" t="s">
        <v>21</v>
      </c>
      <c r="F282" s="255" t="s">
        <v>150</v>
      </c>
      <c r="G282" s="253"/>
      <c r="H282" s="256">
        <v>31.32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AT282" s="262" t="s">
        <v>209</v>
      </c>
      <c r="AU282" s="262" t="s">
        <v>79</v>
      </c>
      <c r="AV282" s="12" t="s">
        <v>79</v>
      </c>
      <c r="AW282" s="12" t="s">
        <v>34</v>
      </c>
      <c r="AX282" s="12" t="s">
        <v>77</v>
      </c>
      <c r="AY282" s="262" t="s">
        <v>197</v>
      </c>
    </row>
    <row r="283" s="1" customFormat="1" ht="23" customHeight="1">
      <c r="B283" s="47"/>
      <c r="C283" s="237" t="s">
        <v>578</v>
      </c>
      <c r="D283" s="237" t="s">
        <v>200</v>
      </c>
      <c r="E283" s="238" t="s">
        <v>579</v>
      </c>
      <c r="F283" s="239" t="s">
        <v>580</v>
      </c>
      <c r="G283" s="240" t="s">
        <v>223</v>
      </c>
      <c r="H283" s="241">
        <v>2.7000000000000002</v>
      </c>
      <c r="I283" s="242"/>
      <c r="J283" s="243">
        <f>ROUND(I283*H283,2)</f>
        <v>0</v>
      </c>
      <c r="K283" s="239" t="s">
        <v>204</v>
      </c>
      <c r="L283" s="73"/>
      <c r="M283" s="244" t="s">
        <v>21</v>
      </c>
      <c r="N283" s="245" t="s">
        <v>41</v>
      </c>
      <c r="O283" s="48"/>
      <c r="P283" s="246">
        <f>O283*H283</f>
        <v>0</v>
      </c>
      <c r="Q283" s="246">
        <v>0.00020000000000000001</v>
      </c>
      <c r="R283" s="246">
        <f>Q283*H283</f>
        <v>0.00054000000000000012</v>
      </c>
      <c r="S283" s="246">
        <v>0</v>
      </c>
      <c r="T283" s="247">
        <f>S283*H283</f>
        <v>0</v>
      </c>
      <c r="AR283" s="25" t="s">
        <v>290</v>
      </c>
      <c r="AT283" s="25" t="s">
        <v>200</v>
      </c>
      <c r="AU283" s="25" t="s">
        <v>79</v>
      </c>
      <c r="AY283" s="25" t="s">
        <v>197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25" t="s">
        <v>77</v>
      </c>
      <c r="BK283" s="248">
        <f>ROUND(I283*H283,2)</f>
        <v>0</v>
      </c>
      <c r="BL283" s="25" t="s">
        <v>290</v>
      </c>
      <c r="BM283" s="25" t="s">
        <v>581</v>
      </c>
    </row>
    <row r="284" s="1" customFormat="1">
      <c r="B284" s="47"/>
      <c r="C284" s="75"/>
      <c r="D284" s="249" t="s">
        <v>207</v>
      </c>
      <c r="E284" s="75"/>
      <c r="F284" s="250" t="s">
        <v>582</v>
      </c>
      <c r="G284" s="75"/>
      <c r="H284" s="75"/>
      <c r="I284" s="205"/>
      <c r="J284" s="75"/>
      <c r="K284" s="75"/>
      <c r="L284" s="73"/>
      <c r="M284" s="251"/>
      <c r="N284" s="48"/>
      <c r="O284" s="48"/>
      <c r="P284" s="48"/>
      <c r="Q284" s="48"/>
      <c r="R284" s="48"/>
      <c r="S284" s="48"/>
      <c r="T284" s="96"/>
      <c r="AT284" s="25" t="s">
        <v>207</v>
      </c>
      <c r="AU284" s="25" t="s">
        <v>79</v>
      </c>
    </row>
    <row r="285" s="12" customFormat="1">
      <c r="B285" s="252"/>
      <c r="C285" s="253"/>
      <c r="D285" s="249" t="s">
        <v>209</v>
      </c>
      <c r="E285" s="254" t="s">
        <v>21</v>
      </c>
      <c r="F285" s="255" t="s">
        <v>583</v>
      </c>
      <c r="G285" s="253"/>
      <c r="H285" s="256">
        <v>2.7000000000000002</v>
      </c>
      <c r="I285" s="257"/>
      <c r="J285" s="253"/>
      <c r="K285" s="253"/>
      <c r="L285" s="258"/>
      <c r="M285" s="259"/>
      <c r="N285" s="260"/>
      <c r="O285" s="260"/>
      <c r="P285" s="260"/>
      <c r="Q285" s="260"/>
      <c r="R285" s="260"/>
      <c r="S285" s="260"/>
      <c r="T285" s="261"/>
      <c r="AT285" s="262" t="s">
        <v>209</v>
      </c>
      <c r="AU285" s="262" t="s">
        <v>79</v>
      </c>
      <c r="AV285" s="12" t="s">
        <v>79</v>
      </c>
      <c r="AW285" s="12" t="s">
        <v>34</v>
      </c>
      <c r="AX285" s="12" t="s">
        <v>77</v>
      </c>
      <c r="AY285" s="262" t="s">
        <v>197</v>
      </c>
    </row>
    <row r="286" s="1" customFormat="1" ht="14.5" customHeight="1">
      <c r="B286" s="47"/>
      <c r="C286" s="263" t="s">
        <v>584</v>
      </c>
      <c r="D286" s="263" t="s">
        <v>269</v>
      </c>
      <c r="E286" s="264" t="s">
        <v>585</v>
      </c>
      <c r="F286" s="265" t="s">
        <v>586</v>
      </c>
      <c r="G286" s="266" t="s">
        <v>223</v>
      </c>
      <c r="H286" s="267">
        <v>2.9700000000000002</v>
      </c>
      <c r="I286" s="268"/>
      <c r="J286" s="269">
        <f>ROUND(I286*H286,2)</f>
        <v>0</v>
      </c>
      <c r="K286" s="265" t="s">
        <v>21</v>
      </c>
      <c r="L286" s="270"/>
      <c r="M286" s="271" t="s">
        <v>21</v>
      </c>
      <c r="N286" s="272" t="s">
        <v>41</v>
      </c>
      <c r="O286" s="48"/>
      <c r="P286" s="246">
        <f>O286*H286</f>
        <v>0</v>
      </c>
      <c r="Q286" s="246">
        <v>6.0000000000000002E-05</v>
      </c>
      <c r="R286" s="246">
        <f>Q286*H286</f>
        <v>0.00017820000000000002</v>
      </c>
      <c r="S286" s="246">
        <v>0</v>
      </c>
      <c r="T286" s="247">
        <f>S286*H286</f>
        <v>0</v>
      </c>
      <c r="AR286" s="25" t="s">
        <v>373</v>
      </c>
      <c r="AT286" s="25" t="s">
        <v>269</v>
      </c>
      <c r="AU286" s="25" t="s">
        <v>79</v>
      </c>
      <c r="AY286" s="25" t="s">
        <v>197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25" t="s">
        <v>77</v>
      </c>
      <c r="BK286" s="248">
        <f>ROUND(I286*H286,2)</f>
        <v>0</v>
      </c>
      <c r="BL286" s="25" t="s">
        <v>290</v>
      </c>
      <c r="BM286" s="25" t="s">
        <v>587</v>
      </c>
    </row>
    <row r="287" s="1" customFormat="1">
      <c r="B287" s="47"/>
      <c r="C287" s="75"/>
      <c r="D287" s="249" t="s">
        <v>207</v>
      </c>
      <c r="E287" s="75"/>
      <c r="F287" s="250" t="s">
        <v>588</v>
      </c>
      <c r="G287" s="75"/>
      <c r="H287" s="75"/>
      <c r="I287" s="205"/>
      <c r="J287" s="75"/>
      <c r="K287" s="75"/>
      <c r="L287" s="73"/>
      <c r="M287" s="251"/>
      <c r="N287" s="48"/>
      <c r="O287" s="48"/>
      <c r="P287" s="48"/>
      <c r="Q287" s="48"/>
      <c r="R287" s="48"/>
      <c r="S287" s="48"/>
      <c r="T287" s="96"/>
      <c r="AT287" s="25" t="s">
        <v>207</v>
      </c>
      <c r="AU287" s="25" t="s">
        <v>79</v>
      </c>
    </row>
    <row r="288" s="1" customFormat="1">
      <c r="B288" s="47"/>
      <c r="C288" s="75"/>
      <c r="D288" s="249" t="s">
        <v>589</v>
      </c>
      <c r="E288" s="75"/>
      <c r="F288" s="294" t="s">
        <v>590</v>
      </c>
      <c r="G288" s="75"/>
      <c r="H288" s="75"/>
      <c r="I288" s="205"/>
      <c r="J288" s="75"/>
      <c r="K288" s="75"/>
      <c r="L288" s="73"/>
      <c r="M288" s="251"/>
      <c r="N288" s="48"/>
      <c r="O288" s="48"/>
      <c r="P288" s="48"/>
      <c r="Q288" s="48"/>
      <c r="R288" s="48"/>
      <c r="S288" s="48"/>
      <c r="T288" s="96"/>
      <c r="AT288" s="25" t="s">
        <v>589</v>
      </c>
      <c r="AU288" s="25" t="s">
        <v>79</v>
      </c>
    </row>
    <row r="289" s="12" customFormat="1">
      <c r="B289" s="252"/>
      <c r="C289" s="253"/>
      <c r="D289" s="249" t="s">
        <v>209</v>
      </c>
      <c r="E289" s="254" t="s">
        <v>21</v>
      </c>
      <c r="F289" s="255" t="s">
        <v>591</v>
      </c>
      <c r="G289" s="253"/>
      <c r="H289" s="256">
        <v>2.9700000000000002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AT289" s="262" t="s">
        <v>209</v>
      </c>
      <c r="AU289" s="262" t="s">
        <v>79</v>
      </c>
      <c r="AV289" s="12" t="s">
        <v>79</v>
      </c>
      <c r="AW289" s="12" t="s">
        <v>34</v>
      </c>
      <c r="AX289" s="12" t="s">
        <v>77</v>
      </c>
      <c r="AY289" s="262" t="s">
        <v>197</v>
      </c>
    </row>
    <row r="290" s="1" customFormat="1" ht="23" customHeight="1">
      <c r="B290" s="47"/>
      <c r="C290" s="237" t="s">
        <v>592</v>
      </c>
      <c r="D290" s="237" t="s">
        <v>200</v>
      </c>
      <c r="E290" s="238" t="s">
        <v>593</v>
      </c>
      <c r="F290" s="239" t="s">
        <v>594</v>
      </c>
      <c r="G290" s="240" t="s">
        <v>213</v>
      </c>
      <c r="H290" s="241">
        <v>31.32</v>
      </c>
      <c r="I290" s="242"/>
      <c r="J290" s="243">
        <f>ROUND(I290*H290,2)</f>
        <v>0</v>
      </c>
      <c r="K290" s="239" t="s">
        <v>204</v>
      </c>
      <c r="L290" s="73"/>
      <c r="M290" s="244" t="s">
        <v>21</v>
      </c>
      <c r="N290" s="245" t="s">
        <v>41</v>
      </c>
      <c r="O290" s="48"/>
      <c r="P290" s="246">
        <f>O290*H290</f>
        <v>0</v>
      </c>
      <c r="Q290" s="246">
        <v>0.0071500000000000001</v>
      </c>
      <c r="R290" s="246">
        <f>Q290*H290</f>
        <v>0.223938</v>
      </c>
      <c r="S290" s="246">
        <v>0</v>
      </c>
      <c r="T290" s="247">
        <f>S290*H290</f>
        <v>0</v>
      </c>
      <c r="AR290" s="25" t="s">
        <v>290</v>
      </c>
      <c r="AT290" s="25" t="s">
        <v>200</v>
      </c>
      <c r="AU290" s="25" t="s">
        <v>79</v>
      </c>
      <c r="AY290" s="25" t="s">
        <v>197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25" t="s">
        <v>77</v>
      </c>
      <c r="BK290" s="248">
        <f>ROUND(I290*H290,2)</f>
        <v>0</v>
      </c>
      <c r="BL290" s="25" t="s">
        <v>290</v>
      </c>
      <c r="BM290" s="25" t="s">
        <v>595</v>
      </c>
    </row>
    <row r="291" s="1" customFormat="1">
      <c r="B291" s="47"/>
      <c r="C291" s="75"/>
      <c r="D291" s="249" t="s">
        <v>207</v>
      </c>
      <c r="E291" s="75"/>
      <c r="F291" s="250" t="s">
        <v>596</v>
      </c>
      <c r="G291" s="75"/>
      <c r="H291" s="75"/>
      <c r="I291" s="205"/>
      <c r="J291" s="75"/>
      <c r="K291" s="75"/>
      <c r="L291" s="73"/>
      <c r="M291" s="251"/>
      <c r="N291" s="48"/>
      <c r="O291" s="48"/>
      <c r="P291" s="48"/>
      <c r="Q291" s="48"/>
      <c r="R291" s="48"/>
      <c r="S291" s="48"/>
      <c r="T291" s="96"/>
      <c r="AT291" s="25" t="s">
        <v>207</v>
      </c>
      <c r="AU291" s="25" t="s">
        <v>79</v>
      </c>
    </row>
    <row r="292" s="12" customFormat="1">
      <c r="B292" s="252"/>
      <c r="C292" s="253"/>
      <c r="D292" s="249" t="s">
        <v>209</v>
      </c>
      <c r="E292" s="254" t="s">
        <v>21</v>
      </c>
      <c r="F292" s="255" t="s">
        <v>150</v>
      </c>
      <c r="G292" s="253"/>
      <c r="H292" s="256">
        <v>31.32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AT292" s="262" t="s">
        <v>209</v>
      </c>
      <c r="AU292" s="262" t="s">
        <v>79</v>
      </c>
      <c r="AV292" s="12" t="s">
        <v>79</v>
      </c>
      <c r="AW292" s="12" t="s">
        <v>34</v>
      </c>
      <c r="AX292" s="12" t="s">
        <v>77</v>
      </c>
      <c r="AY292" s="262" t="s">
        <v>197</v>
      </c>
    </row>
    <row r="293" s="1" customFormat="1" ht="23" customHeight="1">
      <c r="B293" s="47"/>
      <c r="C293" s="237" t="s">
        <v>597</v>
      </c>
      <c r="D293" s="237" t="s">
        <v>200</v>
      </c>
      <c r="E293" s="238" t="s">
        <v>598</v>
      </c>
      <c r="F293" s="239" t="s">
        <v>599</v>
      </c>
      <c r="G293" s="240" t="s">
        <v>406</v>
      </c>
      <c r="H293" s="241">
        <v>1.069</v>
      </c>
      <c r="I293" s="242"/>
      <c r="J293" s="243">
        <f>ROUND(I293*H293,2)</f>
        <v>0</v>
      </c>
      <c r="K293" s="239" t="s">
        <v>204</v>
      </c>
      <c r="L293" s="73"/>
      <c r="M293" s="244" t="s">
        <v>21</v>
      </c>
      <c r="N293" s="245" t="s">
        <v>41</v>
      </c>
      <c r="O293" s="48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AR293" s="25" t="s">
        <v>290</v>
      </c>
      <c r="AT293" s="25" t="s">
        <v>200</v>
      </c>
      <c r="AU293" s="25" t="s">
        <v>79</v>
      </c>
      <c r="AY293" s="25" t="s">
        <v>197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25" t="s">
        <v>77</v>
      </c>
      <c r="BK293" s="248">
        <f>ROUND(I293*H293,2)</f>
        <v>0</v>
      </c>
      <c r="BL293" s="25" t="s">
        <v>290</v>
      </c>
      <c r="BM293" s="25" t="s">
        <v>600</v>
      </c>
    </row>
    <row r="294" s="1" customFormat="1">
      <c r="B294" s="47"/>
      <c r="C294" s="75"/>
      <c r="D294" s="249" t="s">
        <v>207</v>
      </c>
      <c r="E294" s="75"/>
      <c r="F294" s="250" t="s">
        <v>601</v>
      </c>
      <c r="G294" s="75"/>
      <c r="H294" s="75"/>
      <c r="I294" s="205"/>
      <c r="J294" s="75"/>
      <c r="K294" s="75"/>
      <c r="L294" s="73"/>
      <c r="M294" s="251"/>
      <c r="N294" s="48"/>
      <c r="O294" s="48"/>
      <c r="P294" s="48"/>
      <c r="Q294" s="48"/>
      <c r="R294" s="48"/>
      <c r="S294" s="48"/>
      <c r="T294" s="96"/>
      <c r="AT294" s="25" t="s">
        <v>207</v>
      </c>
      <c r="AU294" s="25" t="s">
        <v>79</v>
      </c>
    </row>
    <row r="295" s="11" customFormat="1" ht="29.88" customHeight="1">
      <c r="B295" s="221"/>
      <c r="C295" s="222"/>
      <c r="D295" s="223" t="s">
        <v>69</v>
      </c>
      <c r="E295" s="235" t="s">
        <v>602</v>
      </c>
      <c r="F295" s="235" t="s">
        <v>603</v>
      </c>
      <c r="G295" s="222"/>
      <c r="H295" s="222"/>
      <c r="I295" s="225"/>
      <c r="J295" s="236">
        <f>BK295</f>
        <v>0</v>
      </c>
      <c r="K295" s="222"/>
      <c r="L295" s="227"/>
      <c r="M295" s="228"/>
      <c r="N295" s="229"/>
      <c r="O295" s="229"/>
      <c r="P295" s="230">
        <f>SUM(P296:P330)</f>
        <v>0</v>
      </c>
      <c r="Q295" s="229"/>
      <c r="R295" s="230">
        <f>SUM(R296:R330)</f>
        <v>0.38680890000000007</v>
      </c>
      <c r="S295" s="229"/>
      <c r="T295" s="231">
        <f>SUM(T296:T330)</f>
        <v>0.135045</v>
      </c>
      <c r="AR295" s="232" t="s">
        <v>79</v>
      </c>
      <c r="AT295" s="233" t="s">
        <v>69</v>
      </c>
      <c r="AU295" s="233" t="s">
        <v>77</v>
      </c>
      <c r="AY295" s="232" t="s">
        <v>197</v>
      </c>
      <c r="BK295" s="234">
        <f>SUM(BK296:BK330)</f>
        <v>0</v>
      </c>
    </row>
    <row r="296" s="1" customFormat="1" ht="23" customHeight="1">
      <c r="B296" s="47"/>
      <c r="C296" s="237" t="s">
        <v>604</v>
      </c>
      <c r="D296" s="237" t="s">
        <v>200</v>
      </c>
      <c r="E296" s="238" t="s">
        <v>605</v>
      </c>
      <c r="F296" s="239" t="s">
        <v>606</v>
      </c>
      <c r="G296" s="240" t="s">
        <v>213</v>
      </c>
      <c r="H296" s="241">
        <v>36.5</v>
      </c>
      <c r="I296" s="242"/>
      <c r="J296" s="243">
        <f>ROUND(I296*H296,2)</f>
        <v>0</v>
      </c>
      <c r="K296" s="239" t="s">
        <v>204</v>
      </c>
      <c r="L296" s="73"/>
      <c r="M296" s="244" t="s">
        <v>21</v>
      </c>
      <c r="N296" s="245" t="s">
        <v>41</v>
      </c>
      <c r="O296" s="48"/>
      <c r="P296" s="246">
        <f>O296*H296</f>
        <v>0</v>
      </c>
      <c r="Q296" s="246">
        <v>3.0000000000000001E-05</v>
      </c>
      <c r="R296" s="246">
        <f>Q296*H296</f>
        <v>0.0010950000000000001</v>
      </c>
      <c r="S296" s="246">
        <v>0</v>
      </c>
      <c r="T296" s="247">
        <f>S296*H296</f>
        <v>0</v>
      </c>
      <c r="AR296" s="25" t="s">
        <v>290</v>
      </c>
      <c r="AT296" s="25" t="s">
        <v>200</v>
      </c>
      <c r="AU296" s="25" t="s">
        <v>79</v>
      </c>
      <c r="AY296" s="25" t="s">
        <v>197</v>
      </c>
      <c r="BE296" s="248">
        <f>IF(N296="základní",J296,0)</f>
        <v>0</v>
      </c>
      <c r="BF296" s="248">
        <f>IF(N296="snížená",J296,0)</f>
        <v>0</v>
      </c>
      <c r="BG296" s="248">
        <f>IF(N296="zákl. přenesená",J296,0)</f>
        <v>0</v>
      </c>
      <c r="BH296" s="248">
        <f>IF(N296="sníž. přenesená",J296,0)</f>
        <v>0</v>
      </c>
      <c r="BI296" s="248">
        <f>IF(N296="nulová",J296,0)</f>
        <v>0</v>
      </c>
      <c r="BJ296" s="25" t="s">
        <v>77</v>
      </c>
      <c r="BK296" s="248">
        <f>ROUND(I296*H296,2)</f>
        <v>0</v>
      </c>
      <c r="BL296" s="25" t="s">
        <v>290</v>
      </c>
      <c r="BM296" s="25" t="s">
        <v>607</v>
      </c>
    </row>
    <row r="297" s="1" customFormat="1">
      <c r="B297" s="47"/>
      <c r="C297" s="75"/>
      <c r="D297" s="249" t="s">
        <v>207</v>
      </c>
      <c r="E297" s="75"/>
      <c r="F297" s="250" t="s">
        <v>608</v>
      </c>
      <c r="G297" s="75"/>
      <c r="H297" s="75"/>
      <c r="I297" s="205"/>
      <c r="J297" s="75"/>
      <c r="K297" s="75"/>
      <c r="L297" s="73"/>
      <c r="M297" s="251"/>
      <c r="N297" s="48"/>
      <c r="O297" s="48"/>
      <c r="P297" s="48"/>
      <c r="Q297" s="48"/>
      <c r="R297" s="48"/>
      <c r="S297" s="48"/>
      <c r="T297" s="96"/>
      <c r="AT297" s="25" t="s">
        <v>207</v>
      </c>
      <c r="AU297" s="25" t="s">
        <v>79</v>
      </c>
    </row>
    <row r="298" s="12" customFormat="1">
      <c r="B298" s="252"/>
      <c r="C298" s="253"/>
      <c r="D298" s="249" t="s">
        <v>209</v>
      </c>
      <c r="E298" s="254" t="s">
        <v>21</v>
      </c>
      <c r="F298" s="255" t="s">
        <v>144</v>
      </c>
      <c r="G298" s="253"/>
      <c r="H298" s="256">
        <v>36.5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AT298" s="262" t="s">
        <v>209</v>
      </c>
      <c r="AU298" s="262" t="s">
        <v>79</v>
      </c>
      <c r="AV298" s="12" t="s">
        <v>79</v>
      </c>
      <c r="AW298" s="12" t="s">
        <v>34</v>
      </c>
      <c r="AX298" s="12" t="s">
        <v>77</v>
      </c>
      <c r="AY298" s="262" t="s">
        <v>197</v>
      </c>
    </row>
    <row r="299" s="1" customFormat="1" ht="23" customHeight="1">
      <c r="B299" s="47"/>
      <c r="C299" s="237" t="s">
        <v>609</v>
      </c>
      <c r="D299" s="237" t="s">
        <v>200</v>
      </c>
      <c r="E299" s="238" t="s">
        <v>610</v>
      </c>
      <c r="F299" s="239" t="s">
        <v>611</v>
      </c>
      <c r="G299" s="240" t="s">
        <v>213</v>
      </c>
      <c r="H299" s="241">
        <v>36.5</v>
      </c>
      <c r="I299" s="242"/>
      <c r="J299" s="243">
        <f>ROUND(I299*H299,2)</f>
        <v>0</v>
      </c>
      <c r="K299" s="239" t="s">
        <v>204</v>
      </c>
      <c r="L299" s="73"/>
      <c r="M299" s="244" t="s">
        <v>21</v>
      </c>
      <c r="N299" s="245" t="s">
        <v>41</v>
      </c>
      <c r="O299" s="48"/>
      <c r="P299" s="246">
        <f>O299*H299</f>
        <v>0</v>
      </c>
      <c r="Q299" s="246">
        <v>0.0045500000000000002</v>
      </c>
      <c r="R299" s="246">
        <f>Q299*H299</f>
        <v>0.166075</v>
      </c>
      <c r="S299" s="246">
        <v>0</v>
      </c>
      <c r="T299" s="247">
        <f>S299*H299</f>
        <v>0</v>
      </c>
      <c r="AR299" s="25" t="s">
        <v>290</v>
      </c>
      <c r="AT299" s="25" t="s">
        <v>200</v>
      </c>
      <c r="AU299" s="25" t="s">
        <v>79</v>
      </c>
      <c r="AY299" s="25" t="s">
        <v>197</v>
      </c>
      <c r="BE299" s="248">
        <f>IF(N299="základní",J299,0)</f>
        <v>0</v>
      </c>
      <c r="BF299" s="248">
        <f>IF(N299="snížená",J299,0)</f>
        <v>0</v>
      </c>
      <c r="BG299" s="248">
        <f>IF(N299="zákl. přenesená",J299,0)</f>
        <v>0</v>
      </c>
      <c r="BH299" s="248">
        <f>IF(N299="sníž. přenesená",J299,0)</f>
        <v>0</v>
      </c>
      <c r="BI299" s="248">
        <f>IF(N299="nulová",J299,0)</f>
        <v>0</v>
      </c>
      <c r="BJ299" s="25" t="s">
        <v>77</v>
      </c>
      <c r="BK299" s="248">
        <f>ROUND(I299*H299,2)</f>
        <v>0</v>
      </c>
      <c r="BL299" s="25" t="s">
        <v>290</v>
      </c>
      <c r="BM299" s="25" t="s">
        <v>612</v>
      </c>
    </row>
    <row r="300" s="1" customFormat="1">
      <c r="B300" s="47"/>
      <c r="C300" s="75"/>
      <c r="D300" s="249" t="s">
        <v>207</v>
      </c>
      <c r="E300" s="75"/>
      <c r="F300" s="250" t="s">
        <v>613</v>
      </c>
      <c r="G300" s="75"/>
      <c r="H300" s="75"/>
      <c r="I300" s="205"/>
      <c r="J300" s="75"/>
      <c r="K300" s="75"/>
      <c r="L300" s="73"/>
      <c r="M300" s="251"/>
      <c r="N300" s="48"/>
      <c r="O300" s="48"/>
      <c r="P300" s="48"/>
      <c r="Q300" s="48"/>
      <c r="R300" s="48"/>
      <c r="S300" s="48"/>
      <c r="T300" s="96"/>
      <c r="AT300" s="25" t="s">
        <v>207</v>
      </c>
      <c r="AU300" s="25" t="s">
        <v>79</v>
      </c>
    </row>
    <row r="301" s="12" customFormat="1">
      <c r="B301" s="252"/>
      <c r="C301" s="253"/>
      <c r="D301" s="249" t="s">
        <v>209</v>
      </c>
      <c r="E301" s="254" t="s">
        <v>21</v>
      </c>
      <c r="F301" s="255" t="s">
        <v>144</v>
      </c>
      <c r="G301" s="253"/>
      <c r="H301" s="256">
        <v>36.5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AT301" s="262" t="s">
        <v>209</v>
      </c>
      <c r="AU301" s="262" t="s">
        <v>79</v>
      </c>
      <c r="AV301" s="12" t="s">
        <v>79</v>
      </c>
      <c r="AW301" s="12" t="s">
        <v>34</v>
      </c>
      <c r="AX301" s="12" t="s">
        <v>77</v>
      </c>
      <c r="AY301" s="262" t="s">
        <v>197</v>
      </c>
    </row>
    <row r="302" s="1" customFormat="1" ht="23" customHeight="1">
      <c r="B302" s="47"/>
      <c r="C302" s="237" t="s">
        <v>614</v>
      </c>
      <c r="D302" s="237" t="s">
        <v>200</v>
      </c>
      <c r="E302" s="238" t="s">
        <v>615</v>
      </c>
      <c r="F302" s="239" t="s">
        <v>616</v>
      </c>
      <c r="G302" s="240" t="s">
        <v>213</v>
      </c>
      <c r="H302" s="241">
        <v>42.469999999999999</v>
      </c>
      <c r="I302" s="242"/>
      <c r="J302" s="243">
        <f>ROUND(I302*H302,2)</f>
        <v>0</v>
      </c>
      <c r="K302" s="239" t="s">
        <v>204</v>
      </c>
      <c r="L302" s="73"/>
      <c r="M302" s="244" t="s">
        <v>21</v>
      </c>
      <c r="N302" s="245" t="s">
        <v>41</v>
      </c>
      <c r="O302" s="48"/>
      <c r="P302" s="246">
        <f>O302*H302</f>
        <v>0</v>
      </c>
      <c r="Q302" s="246">
        <v>0</v>
      </c>
      <c r="R302" s="246">
        <f>Q302*H302</f>
        <v>0</v>
      </c>
      <c r="S302" s="246">
        <v>0.0030000000000000001</v>
      </c>
      <c r="T302" s="247">
        <f>S302*H302</f>
        <v>0.12741</v>
      </c>
      <c r="AR302" s="25" t="s">
        <v>290</v>
      </c>
      <c r="AT302" s="25" t="s">
        <v>200</v>
      </c>
      <c r="AU302" s="25" t="s">
        <v>79</v>
      </c>
      <c r="AY302" s="25" t="s">
        <v>197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25" t="s">
        <v>77</v>
      </c>
      <c r="BK302" s="248">
        <f>ROUND(I302*H302,2)</f>
        <v>0</v>
      </c>
      <c r="BL302" s="25" t="s">
        <v>290</v>
      </c>
      <c r="BM302" s="25" t="s">
        <v>617</v>
      </c>
    </row>
    <row r="303" s="1" customFormat="1">
      <c r="B303" s="47"/>
      <c r="C303" s="75"/>
      <c r="D303" s="249" t="s">
        <v>207</v>
      </c>
      <c r="E303" s="75"/>
      <c r="F303" s="250" t="s">
        <v>618</v>
      </c>
      <c r="G303" s="75"/>
      <c r="H303" s="75"/>
      <c r="I303" s="205"/>
      <c r="J303" s="75"/>
      <c r="K303" s="75"/>
      <c r="L303" s="73"/>
      <c r="M303" s="251"/>
      <c r="N303" s="48"/>
      <c r="O303" s="48"/>
      <c r="P303" s="48"/>
      <c r="Q303" s="48"/>
      <c r="R303" s="48"/>
      <c r="S303" s="48"/>
      <c r="T303" s="96"/>
      <c r="AT303" s="25" t="s">
        <v>207</v>
      </c>
      <c r="AU303" s="25" t="s">
        <v>79</v>
      </c>
    </row>
    <row r="304" s="1" customFormat="1" ht="23" customHeight="1">
      <c r="B304" s="47"/>
      <c r="C304" s="237" t="s">
        <v>619</v>
      </c>
      <c r="D304" s="237" t="s">
        <v>200</v>
      </c>
      <c r="E304" s="238" t="s">
        <v>620</v>
      </c>
      <c r="F304" s="239" t="s">
        <v>621</v>
      </c>
      <c r="G304" s="240" t="s">
        <v>213</v>
      </c>
      <c r="H304" s="241">
        <v>36.5</v>
      </c>
      <c r="I304" s="242"/>
      <c r="J304" s="243">
        <f>ROUND(I304*H304,2)</f>
        <v>0</v>
      </c>
      <c r="K304" s="239" t="s">
        <v>204</v>
      </c>
      <c r="L304" s="73"/>
      <c r="M304" s="244" t="s">
        <v>21</v>
      </c>
      <c r="N304" s="245" t="s">
        <v>41</v>
      </c>
      <c r="O304" s="48"/>
      <c r="P304" s="246">
        <f>O304*H304</f>
        <v>0</v>
      </c>
      <c r="Q304" s="246">
        <v>0.00029999999999999997</v>
      </c>
      <c r="R304" s="246">
        <f>Q304*H304</f>
        <v>0.01095</v>
      </c>
      <c r="S304" s="246">
        <v>0</v>
      </c>
      <c r="T304" s="247">
        <f>S304*H304</f>
        <v>0</v>
      </c>
      <c r="AR304" s="25" t="s">
        <v>290</v>
      </c>
      <c r="AT304" s="25" t="s">
        <v>200</v>
      </c>
      <c r="AU304" s="25" t="s">
        <v>79</v>
      </c>
      <c r="AY304" s="25" t="s">
        <v>197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25" t="s">
        <v>77</v>
      </c>
      <c r="BK304" s="248">
        <f>ROUND(I304*H304,2)</f>
        <v>0</v>
      </c>
      <c r="BL304" s="25" t="s">
        <v>290</v>
      </c>
      <c r="BM304" s="25" t="s">
        <v>622</v>
      </c>
    </row>
    <row r="305" s="1" customFormat="1">
      <c r="B305" s="47"/>
      <c r="C305" s="75"/>
      <c r="D305" s="249" t="s">
        <v>207</v>
      </c>
      <c r="E305" s="75"/>
      <c r="F305" s="250" t="s">
        <v>623</v>
      </c>
      <c r="G305" s="75"/>
      <c r="H305" s="75"/>
      <c r="I305" s="205"/>
      <c r="J305" s="75"/>
      <c r="K305" s="75"/>
      <c r="L305" s="73"/>
      <c r="M305" s="251"/>
      <c r="N305" s="48"/>
      <c r="O305" s="48"/>
      <c r="P305" s="48"/>
      <c r="Q305" s="48"/>
      <c r="R305" s="48"/>
      <c r="S305" s="48"/>
      <c r="T305" s="96"/>
      <c r="AT305" s="25" t="s">
        <v>207</v>
      </c>
      <c r="AU305" s="25" t="s">
        <v>79</v>
      </c>
    </row>
    <row r="306" s="12" customFormat="1">
      <c r="B306" s="252"/>
      <c r="C306" s="253"/>
      <c r="D306" s="249" t="s">
        <v>209</v>
      </c>
      <c r="E306" s="254" t="s">
        <v>144</v>
      </c>
      <c r="F306" s="255" t="s">
        <v>145</v>
      </c>
      <c r="G306" s="253"/>
      <c r="H306" s="256">
        <v>36.5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AT306" s="262" t="s">
        <v>209</v>
      </c>
      <c r="AU306" s="262" t="s">
        <v>79</v>
      </c>
      <c r="AV306" s="12" t="s">
        <v>79</v>
      </c>
      <c r="AW306" s="12" t="s">
        <v>34</v>
      </c>
      <c r="AX306" s="12" t="s">
        <v>77</v>
      </c>
      <c r="AY306" s="262" t="s">
        <v>197</v>
      </c>
    </row>
    <row r="307" s="1" customFormat="1" ht="23" customHeight="1">
      <c r="B307" s="47"/>
      <c r="C307" s="263" t="s">
        <v>624</v>
      </c>
      <c r="D307" s="263" t="s">
        <v>269</v>
      </c>
      <c r="E307" s="264" t="s">
        <v>625</v>
      </c>
      <c r="F307" s="265" t="s">
        <v>626</v>
      </c>
      <c r="G307" s="266" t="s">
        <v>213</v>
      </c>
      <c r="H307" s="267">
        <v>40.149999999999999</v>
      </c>
      <c r="I307" s="268"/>
      <c r="J307" s="269">
        <f>ROUND(I307*H307,2)</f>
        <v>0</v>
      </c>
      <c r="K307" s="265" t="s">
        <v>21</v>
      </c>
      <c r="L307" s="270"/>
      <c r="M307" s="271" t="s">
        <v>21</v>
      </c>
      <c r="N307" s="272" t="s">
        <v>41</v>
      </c>
      <c r="O307" s="48"/>
      <c r="P307" s="246">
        <f>O307*H307</f>
        <v>0</v>
      </c>
      <c r="Q307" s="246">
        <v>0.0042900000000000004</v>
      </c>
      <c r="R307" s="246">
        <f>Q307*H307</f>
        <v>0.17224350000000002</v>
      </c>
      <c r="S307" s="246">
        <v>0</v>
      </c>
      <c r="T307" s="247">
        <f>S307*H307</f>
        <v>0</v>
      </c>
      <c r="AR307" s="25" t="s">
        <v>373</v>
      </c>
      <c r="AT307" s="25" t="s">
        <v>269</v>
      </c>
      <c r="AU307" s="25" t="s">
        <v>79</v>
      </c>
      <c r="AY307" s="25" t="s">
        <v>197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25" t="s">
        <v>77</v>
      </c>
      <c r="BK307" s="248">
        <f>ROUND(I307*H307,2)</f>
        <v>0</v>
      </c>
      <c r="BL307" s="25" t="s">
        <v>290</v>
      </c>
      <c r="BM307" s="25" t="s">
        <v>627</v>
      </c>
    </row>
    <row r="308" s="1" customFormat="1">
      <c r="B308" s="47"/>
      <c r="C308" s="75"/>
      <c r="D308" s="249" t="s">
        <v>207</v>
      </c>
      <c r="E308" s="75"/>
      <c r="F308" s="250" t="s">
        <v>626</v>
      </c>
      <c r="G308" s="75"/>
      <c r="H308" s="75"/>
      <c r="I308" s="205"/>
      <c r="J308" s="75"/>
      <c r="K308" s="75"/>
      <c r="L308" s="73"/>
      <c r="M308" s="251"/>
      <c r="N308" s="48"/>
      <c r="O308" s="48"/>
      <c r="P308" s="48"/>
      <c r="Q308" s="48"/>
      <c r="R308" s="48"/>
      <c r="S308" s="48"/>
      <c r="T308" s="96"/>
      <c r="AT308" s="25" t="s">
        <v>207</v>
      </c>
      <c r="AU308" s="25" t="s">
        <v>79</v>
      </c>
    </row>
    <row r="309" s="1" customFormat="1">
      <c r="B309" s="47"/>
      <c r="C309" s="75"/>
      <c r="D309" s="249" t="s">
        <v>589</v>
      </c>
      <c r="E309" s="75"/>
      <c r="F309" s="294" t="s">
        <v>628</v>
      </c>
      <c r="G309" s="75"/>
      <c r="H309" s="75"/>
      <c r="I309" s="205"/>
      <c r="J309" s="75"/>
      <c r="K309" s="75"/>
      <c r="L309" s="73"/>
      <c r="M309" s="251"/>
      <c r="N309" s="48"/>
      <c r="O309" s="48"/>
      <c r="P309" s="48"/>
      <c r="Q309" s="48"/>
      <c r="R309" s="48"/>
      <c r="S309" s="48"/>
      <c r="T309" s="96"/>
      <c r="AT309" s="25" t="s">
        <v>589</v>
      </c>
      <c r="AU309" s="25" t="s">
        <v>79</v>
      </c>
    </row>
    <row r="310" s="12" customFormat="1">
      <c r="B310" s="252"/>
      <c r="C310" s="253"/>
      <c r="D310" s="249" t="s">
        <v>209</v>
      </c>
      <c r="E310" s="254" t="s">
        <v>21</v>
      </c>
      <c r="F310" s="255" t="s">
        <v>629</v>
      </c>
      <c r="G310" s="253"/>
      <c r="H310" s="256">
        <v>40.149999999999999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AT310" s="262" t="s">
        <v>209</v>
      </c>
      <c r="AU310" s="262" t="s">
        <v>79</v>
      </c>
      <c r="AV310" s="12" t="s">
        <v>79</v>
      </c>
      <c r="AW310" s="12" t="s">
        <v>34</v>
      </c>
      <c r="AX310" s="12" t="s">
        <v>77</v>
      </c>
      <c r="AY310" s="262" t="s">
        <v>197</v>
      </c>
    </row>
    <row r="311" s="1" customFormat="1" ht="14.5" customHeight="1">
      <c r="B311" s="47"/>
      <c r="C311" s="237" t="s">
        <v>630</v>
      </c>
      <c r="D311" s="237" t="s">
        <v>200</v>
      </c>
      <c r="E311" s="238" t="s">
        <v>631</v>
      </c>
      <c r="F311" s="239" t="s">
        <v>632</v>
      </c>
      <c r="G311" s="240" t="s">
        <v>223</v>
      </c>
      <c r="H311" s="241">
        <v>25.449999999999999</v>
      </c>
      <c r="I311" s="242"/>
      <c r="J311" s="243">
        <f>ROUND(I311*H311,2)</f>
        <v>0</v>
      </c>
      <c r="K311" s="239" t="s">
        <v>204</v>
      </c>
      <c r="L311" s="73"/>
      <c r="M311" s="244" t="s">
        <v>21</v>
      </c>
      <c r="N311" s="245" t="s">
        <v>41</v>
      </c>
      <c r="O311" s="48"/>
      <c r="P311" s="246">
        <f>O311*H311</f>
        <v>0</v>
      </c>
      <c r="Q311" s="246">
        <v>0</v>
      </c>
      <c r="R311" s="246">
        <f>Q311*H311</f>
        <v>0</v>
      </c>
      <c r="S311" s="246">
        <v>0.00029999999999999997</v>
      </c>
      <c r="T311" s="247">
        <f>S311*H311</f>
        <v>0.0076349999999999994</v>
      </c>
      <c r="AR311" s="25" t="s">
        <v>290</v>
      </c>
      <c r="AT311" s="25" t="s">
        <v>200</v>
      </c>
      <c r="AU311" s="25" t="s">
        <v>79</v>
      </c>
      <c r="AY311" s="25" t="s">
        <v>197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25" t="s">
        <v>77</v>
      </c>
      <c r="BK311" s="248">
        <f>ROUND(I311*H311,2)</f>
        <v>0</v>
      </c>
      <c r="BL311" s="25" t="s">
        <v>290</v>
      </c>
      <c r="BM311" s="25" t="s">
        <v>633</v>
      </c>
    </row>
    <row r="312" s="1" customFormat="1">
      <c r="B312" s="47"/>
      <c r="C312" s="75"/>
      <c r="D312" s="249" t="s">
        <v>207</v>
      </c>
      <c r="E312" s="75"/>
      <c r="F312" s="250" t="s">
        <v>634</v>
      </c>
      <c r="G312" s="75"/>
      <c r="H312" s="75"/>
      <c r="I312" s="205"/>
      <c r="J312" s="75"/>
      <c r="K312" s="75"/>
      <c r="L312" s="73"/>
      <c r="M312" s="251"/>
      <c r="N312" s="48"/>
      <c r="O312" s="48"/>
      <c r="P312" s="48"/>
      <c r="Q312" s="48"/>
      <c r="R312" s="48"/>
      <c r="S312" s="48"/>
      <c r="T312" s="96"/>
      <c r="AT312" s="25" t="s">
        <v>207</v>
      </c>
      <c r="AU312" s="25" t="s">
        <v>79</v>
      </c>
    </row>
    <row r="313" s="12" customFormat="1">
      <c r="B313" s="252"/>
      <c r="C313" s="253"/>
      <c r="D313" s="249" t="s">
        <v>209</v>
      </c>
      <c r="E313" s="254" t="s">
        <v>21</v>
      </c>
      <c r="F313" s="255" t="s">
        <v>635</v>
      </c>
      <c r="G313" s="253"/>
      <c r="H313" s="256">
        <v>25.449999999999999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AT313" s="262" t="s">
        <v>209</v>
      </c>
      <c r="AU313" s="262" t="s">
        <v>79</v>
      </c>
      <c r="AV313" s="12" t="s">
        <v>79</v>
      </c>
      <c r="AW313" s="12" t="s">
        <v>34</v>
      </c>
      <c r="AX313" s="12" t="s">
        <v>77</v>
      </c>
      <c r="AY313" s="262" t="s">
        <v>197</v>
      </c>
    </row>
    <row r="314" s="1" customFormat="1" ht="14.5" customHeight="1">
      <c r="B314" s="47"/>
      <c r="C314" s="237" t="s">
        <v>636</v>
      </c>
      <c r="D314" s="237" t="s">
        <v>200</v>
      </c>
      <c r="E314" s="238" t="s">
        <v>637</v>
      </c>
      <c r="F314" s="239" t="s">
        <v>638</v>
      </c>
      <c r="G314" s="240" t="s">
        <v>223</v>
      </c>
      <c r="H314" s="241">
        <v>26</v>
      </c>
      <c r="I314" s="242"/>
      <c r="J314" s="243">
        <f>ROUND(I314*H314,2)</f>
        <v>0</v>
      </c>
      <c r="K314" s="239" t="s">
        <v>204</v>
      </c>
      <c r="L314" s="73"/>
      <c r="M314" s="244" t="s">
        <v>21</v>
      </c>
      <c r="N314" s="245" t="s">
        <v>41</v>
      </c>
      <c r="O314" s="48"/>
      <c r="P314" s="246">
        <f>O314*H314</f>
        <v>0</v>
      </c>
      <c r="Q314" s="246">
        <v>1.0000000000000001E-05</v>
      </c>
      <c r="R314" s="246">
        <f>Q314*H314</f>
        <v>0.00026000000000000003</v>
      </c>
      <c r="S314" s="246">
        <v>0</v>
      </c>
      <c r="T314" s="247">
        <f>S314*H314</f>
        <v>0</v>
      </c>
      <c r="AR314" s="25" t="s">
        <v>290</v>
      </c>
      <c r="AT314" s="25" t="s">
        <v>200</v>
      </c>
      <c r="AU314" s="25" t="s">
        <v>79</v>
      </c>
      <c r="AY314" s="25" t="s">
        <v>197</v>
      </c>
      <c r="BE314" s="248">
        <f>IF(N314="základní",J314,0)</f>
        <v>0</v>
      </c>
      <c r="BF314" s="248">
        <f>IF(N314="snížená",J314,0)</f>
        <v>0</v>
      </c>
      <c r="BG314" s="248">
        <f>IF(N314="zákl. přenesená",J314,0)</f>
        <v>0</v>
      </c>
      <c r="BH314" s="248">
        <f>IF(N314="sníž. přenesená",J314,0)</f>
        <v>0</v>
      </c>
      <c r="BI314" s="248">
        <f>IF(N314="nulová",J314,0)</f>
        <v>0</v>
      </c>
      <c r="BJ314" s="25" t="s">
        <v>77</v>
      </c>
      <c r="BK314" s="248">
        <f>ROUND(I314*H314,2)</f>
        <v>0</v>
      </c>
      <c r="BL314" s="25" t="s">
        <v>290</v>
      </c>
      <c r="BM314" s="25" t="s">
        <v>639</v>
      </c>
    </row>
    <row r="315" s="1" customFormat="1">
      <c r="B315" s="47"/>
      <c r="C315" s="75"/>
      <c r="D315" s="249" t="s">
        <v>207</v>
      </c>
      <c r="E315" s="75"/>
      <c r="F315" s="250" t="s">
        <v>640</v>
      </c>
      <c r="G315" s="75"/>
      <c r="H315" s="75"/>
      <c r="I315" s="205"/>
      <c r="J315" s="75"/>
      <c r="K315" s="75"/>
      <c r="L315" s="73"/>
      <c r="M315" s="251"/>
      <c r="N315" s="48"/>
      <c r="O315" s="48"/>
      <c r="P315" s="48"/>
      <c r="Q315" s="48"/>
      <c r="R315" s="48"/>
      <c r="S315" s="48"/>
      <c r="T315" s="96"/>
      <c r="AT315" s="25" t="s">
        <v>207</v>
      </c>
      <c r="AU315" s="25" t="s">
        <v>79</v>
      </c>
    </row>
    <row r="316" s="12" customFormat="1">
      <c r="B316" s="252"/>
      <c r="C316" s="253"/>
      <c r="D316" s="249" t="s">
        <v>209</v>
      </c>
      <c r="E316" s="254" t="s">
        <v>142</v>
      </c>
      <c r="F316" s="255" t="s">
        <v>641</v>
      </c>
      <c r="G316" s="253"/>
      <c r="H316" s="256">
        <v>26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AT316" s="262" t="s">
        <v>209</v>
      </c>
      <c r="AU316" s="262" t="s">
        <v>79</v>
      </c>
      <c r="AV316" s="12" t="s">
        <v>79</v>
      </c>
      <c r="AW316" s="12" t="s">
        <v>34</v>
      </c>
      <c r="AX316" s="12" t="s">
        <v>77</v>
      </c>
      <c r="AY316" s="262" t="s">
        <v>197</v>
      </c>
    </row>
    <row r="317" s="1" customFormat="1" ht="23" customHeight="1">
      <c r="B317" s="47"/>
      <c r="C317" s="263" t="s">
        <v>642</v>
      </c>
      <c r="D317" s="263" t="s">
        <v>269</v>
      </c>
      <c r="E317" s="264" t="s">
        <v>643</v>
      </c>
      <c r="F317" s="265" t="s">
        <v>644</v>
      </c>
      <c r="G317" s="266" t="s">
        <v>223</v>
      </c>
      <c r="H317" s="267">
        <v>26.52</v>
      </c>
      <c r="I317" s="268"/>
      <c r="J317" s="269">
        <f>ROUND(I317*H317,2)</f>
        <v>0</v>
      </c>
      <c r="K317" s="265" t="s">
        <v>204</v>
      </c>
      <c r="L317" s="270"/>
      <c r="M317" s="271" t="s">
        <v>21</v>
      </c>
      <c r="N317" s="272" t="s">
        <v>41</v>
      </c>
      <c r="O317" s="48"/>
      <c r="P317" s="246">
        <f>O317*H317</f>
        <v>0</v>
      </c>
      <c r="Q317" s="246">
        <v>0.00022000000000000001</v>
      </c>
      <c r="R317" s="246">
        <f>Q317*H317</f>
        <v>0.0058344</v>
      </c>
      <c r="S317" s="246">
        <v>0</v>
      </c>
      <c r="T317" s="247">
        <f>S317*H317</f>
        <v>0</v>
      </c>
      <c r="AR317" s="25" t="s">
        <v>373</v>
      </c>
      <c r="AT317" s="25" t="s">
        <v>269</v>
      </c>
      <c r="AU317" s="25" t="s">
        <v>79</v>
      </c>
      <c r="AY317" s="25" t="s">
        <v>197</v>
      </c>
      <c r="BE317" s="248">
        <f>IF(N317="základní",J317,0)</f>
        <v>0</v>
      </c>
      <c r="BF317" s="248">
        <f>IF(N317="snížená",J317,0)</f>
        <v>0</v>
      </c>
      <c r="BG317" s="248">
        <f>IF(N317="zákl. přenesená",J317,0)</f>
        <v>0</v>
      </c>
      <c r="BH317" s="248">
        <f>IF(N317="sníž. přenesená",J317,0)</f>
        <v>0</v>
      </c>
      <c r="BI317" s="248">
        <f>IF(N317="nulová",J317,0)</f>
        <v>0</v>
      </c>
      <c r="BJ317" s="25" t="s">
        <v>77</v>
      </c>
      <c r="BK317" s="248">
        <f>ROUND(I317*H317,2)</f>
        <v>0</v>
      </c>
      <c r="BL317" s="25" t="s">
        <v>290</v>
      </c>
      <c r="BM317" s="25" t="s">
        <v>645</v>
      </c>
    </row>
    <row r="318" s="1" customFormat="1">
      <c r="B318" s="47"/>
      <c r="C318" s="75"/>
      <c r="D318" s="249" t="s">
        <v>207</v>
      </c>
      <c r="E318" s="75"/>
      <c r="F318" s="250" t="s">
        <v>646</v>
      </c>
      <c r="G318" s="75"/>
      <c r="H318" s="75"/>
      <c r="I318" s="205"/>
      <c r="J318" s="75"/>
      <c r="K318" s="75"/>
      <c r="L318" s="73"/>
      <c r="M318" s="251"/>
      <c r="N318" s="48"/>
      <c r="O318" s="48"/>
      <c r="P318" s="48"/>
      <c r="Q318" s="48"/>
      <c r="R318" s="48"/>
      <c r="S318" s="48"/>
      <c r="T318" s="96"/>
      <c r="AT318" s="25" t="s">
        <v>207</v>
      </c>
      <c r="AU318" s="25" t="s">
        <v>79</v>
      </c>
    </row>
    <row r="319" s="12" customFormat="1">
      <c r="B319" s="252"/>
      <c r="C319" s="253"/>
      <c r="D319" s="249" t="s">
        <v>209</v>
      </c>
      <c r="E319" s="254" t="s">
        <v>21</v>
      </c>
      <c r="F319" s="255" t="s">
        <v>647</v>
      </c>
      <c r="G319" s="253"/>
      <c r="H319" s="256">
        <v>26.52</v>
      </c>
      <c r="I319" s="257"/>
      <c r="J319" s="253"/>
      <c r="K319" s="253"/>
      <c r="L319" s="258"/>
      <c r="M319" s="259"/>
      <c r="N319" s="260"/>
      <c r="O319" s="260"/>
      <c r="P319" s="260"/>
      <c r="Q319" s="260"/>
      <c r="R319" s="260"/>
      <c r="S319" s="260"/>
      <c r="T319" s="261"/>
      <c r="AT319" s="262" t="s">
        <v>209</v>
      </c>
      <c r="AU319" s="262" t="s">
        <v>79</v>
      </c>
      <c r="AV319" s="12" t="s">
        <v>79</v>
      </c>
      <c r="AW319" s="12" t="s">
        <v>34</v>
      </c>
      <c r="AX319" s="12" t="s">
        <v>77</v>
      </c>
      <c r="AY319" s="262" t="s">
        <v>197</v>
      </c>
    </row>
    <row r="320" s="1" customFormat="1" ht="14.5" customHeight="1">
      <c r="B320" s="47"/>
      <c r="C320" s="237" t="s">
        <v>648</v>
      </c>
      <c r="D320" s="237" t="s">
        <v>200</v>
      </c>
      <c r="E320" s="238" t="s">
        <v>649</v>
      </c>
      <c r="F320" s="239" t="s">
        <v>650</v>
      </c>
      <c r="G320" s="240" t="s">
        <v>213</v>
      </c>
      <c r="H320" s="241">
        <v>8</v>
      </c>
      <c r="I320" s="242"/>
      <c r="J320" s="243">
        <f>ROUND(I320*H320,2)</f>
        <v>0</v>
      </c>
      <c r="K320" s="239" t="s">
        <v>204</v>
      </c>
      <c r="L320" s="73"/>
      <c r="M320" s="244" t="s">
        <v>21</v>
      </c>
      <c r="N320" s="245" t="s">
        <v>41</v>
      </c>
      <c r="O320" s="48"/>
      <c r="P320" s="246">
        <f>O320*H320</f>
        <v>0</v>
      </c>
      <c r="Q320" s="246">
        <v>0.00050000000000000001</v>
      </c>
      <c r="R320" s="246">
        <f>Q320*H320</f>
        <v>0.0040000000000000001</v>
      </c>
      <c r="S320" s="246">
        <v>0</v>
      </c>
      <c r="T320" s="247">
        <f>S320*H320</f>
        <v>0</v>
      </c>
      <c r="AR320" s="25" t="s">
        <v>290</v>
      </c>
      <c r="AT320" s="25" t="s">
        <v>200</v>
      </c>
      <c r="AU320" s="25" t="s">
        <v>79</v>
      </c>
      <c r="AY320" s="25" t="s">
        <v>197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25" t="s">
        <v>77</v>
      </c>
      <c r="BK320" s="248">
        <f>ROUND(I320*H320,2)</f>
        <v>0</v>
      </c>
      <c r="BL320" s="25" t="s">
        <v>290</v>
      </c>
      <c r="BM320" s="25" t="s">
        <v>651</v>
      </c>
    </row>
    <row r="321" s="1" customFormat="1">
      <c r="B321" s="47"/>
      <c r="C321" s="75"/>
      <c r="D321" s="249" t="s">
        <v>207</v>
      </c>
      <c r="E321" s="75"/>
      <c r="F321" s="250" t="s">
        <v>652</v>
      </c>
      <c r="G321" s="75"/>
      <c r="H321" s="75"/>
      <c r="I321" s="205"/>
      <c r="J321" s="75"/>
      <c r="K321" s="75"/>
      <c r="L321" s="73"/>
      <c r="M321" s="251"/>
      <c r="N321" s="48"/>
      <c r="O321" s="48"/>
      <c r="P321" s="48"/>
      <c r="Q321" s="48"/>
      <c r="R321" s="48"/>
      <c r="S321" s="48"/>
      <c r="T321" s="96"/>
      <c r="AT321" s="25" t="s">
        <v>207</v>
      </c>
      <c r="AU321" s="25" t="s">
        <v>79</v>
      </c>
    </row>
    <row r="322" s="1" customFormat="1" ht="14.5" customHeight="1">
      <c r="B322" s="47"/>
      <c r="C322" s="263" t="s">
        <v>653</v>
      </c>
      <c r="D322" s="263" t="s">
        <v>269</v>
      </c>
      <c r="E322" s="264" t="s">
        <v>654</v>
      </c>
      <c r="F322" s="265" t="s">
        <v>655</v>
      </c>
      <c r="G322" s="266" t="s">
        <v>213</v>
      </c>
      <c r="H322" s="267">
        <v>8.8000000000000007</v>
      </c>
      <c r="I322" s="268"/>
      <c r="J322" s="269">
        <f>ROUND(I322*H322,2)</f>
        <v>0</v>
      </c>
      <c r="K322" s="265" t="s">
        <v>21</v>
      </c>
      <c r="L322" s="270"/>
      <c r="M322" s="271" t="s">
        <v>21</v>
      </c>
      <c r="N322" s="272" t="s">
        <v>41</v>
      </c>
      <c r="O322" s="48"/>
      <c r="P322" s="246">
        <f>O322*H322</f>
        <v>0</v>
      </c>
      <c r="Q322" s="246">
        <v>0.0028700000000000002</v>
      </c>
      <c r="R322" s="246">
        <f>Q322*H322</f>
        <v>0.025256000000000004</v>
      </c>
      <c r="S322" s="246">
        <v>0</v>
      </c>
      <c r="T322" s="247">
        <f>S322*H322</f>
        <v>0</v>
      </c>
      <c r="AR322" s="25" t="s">
        <v>373</v>
      </c>
      <c r="AT322" s="25" t="s">
        <v>269</v>
      </c>
      <c r="AU322" s="25" t="s">
        <v>79</v>
      </c>
      <c r="AY322" s="25" t="s">
        <v>197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25" t="s">
        <v>77</v>
      </c>
      <c r="BK322" s="248">
        <f>ROUND(I322*H322,2)</f>
        <v>0</v>
      </c>
      <c r="BL322" s="25" t="s">
        <v>290</v>
      </c>
      <c r="BM322" s="25" t="s">
        <v>656</v>
      </c>
    </row>
    <row r="323" s="1" customFormat="1">
      <c r="B323" s="47"/>
      <c r="C323" s="75"/>
      <c r="D323" s="249" t="s">
        <v>207</v>
      </c>
      <c r="E323" s="75"/>
      <c r="F323" s="250" t="s">
        <v>655</v>
      </c>
      <c r="G323" s="75"/>
      <c r="H323" s="75"/>
      <c r="I323" s="205"/>
      <c r="J323" s="75"/>
      <c r="K323" s="75"/>
      <c r="L323" s="73"/>
      <c r="M323" s="251"/>
      <c r="N323" s="48"/>
      <c r="O323" s="48"/>
      <c r="P323" s="48"/>
      <c r="Q323" s="48"/>
      <c r="R323" s="48"/>
      <c r="S323" s="48"/>
      <c r="T323" s="96"/>
      <c r="AT323" s="25" t="s">
        <v>207</v>
      </c>
      <c r="AU323" s="25" t="s">
        <v>79</v>
      </c>
    </row>
    <row r="324" s="1" customFormat="1">
      <c r="B324" s="47"/>
      <c r="C324" s="75"/>
      <c r="D324" s="249" t="s">
        <v>589</v>
      </c>
      <c r="E324" s="75"/>
      <c r="F324" s="294" t="s">
        <v>657</v>
      </c>
      <c r="G324" s="75"/>
      <c r="H324" s="75"/>
      <c r="I324" s="205"/>
      <c r="J324" s="75"/>
      <c r="K324" s="75"/>
      <c r="L324" s="73"/>
      <c r="M324" s="251"/>
      <c r="N324" s="48"/>
      <c r="O324" s="48"/>
      <c r="P324" s="48"/>
      <c r="Q324" s="48"/>
      <c r="R324" s="48"/>
      <c r="S324" s="48"/>
      <c r="T324" s="96"/>
      <c r="AT324" s="25" t="s">
        <v>589</v>
      </c>
      <c r="AU324" s="25" t="s">
        <v>79</v>
      </c>
    </row>
    <row r="325" s="12" customFormat="1">
      <c r="B325" s="252"/>
      <c r="C325" s="253"/>
      <c r="D325" s="249" t="s">
        <v>209</v>
      </c>
      <c r="E325" s="254" t="s">
        <v>21</v>
      </c>
      <c r="F325" s="255" t="s">
        <v>658</v>
      </c>
      <c r="G325" s="253"/>
      <c r="H325" s="256">
        <v>8.8000000000000007</v>
      </c>
      <c r="I325" s="257"/>
      <c r="J325" s="253"/>
      <c r="K325" s="253"/>
      <c r="L325" s="258"/>
      <c r="M325" s="259"/>
      <c r="N325" s="260"/>
      <c r="O325" s="260"/>
      <c r="P325" s="260"/>
      <c r="Q325" s="260"/>
      <c r="R325" s="260"/>
      <c r="S325" s="260"/>
      <c r="T325" s="261"/>
      <c r="AT325" s="262" t="s">
        <v>209</v>
      </c>
      <c r="AU325" s="262" t="s">
        <v>79</v>
      </c>
      <c r="AV325" s="12" t="s">
        <v>79</v>
      </c>
      <c r="AW325" s="12" t="s">
        <v>34</v>
      </c>
      <c r="AX325" s="12" t="s">
        <v>77</v>
      </c>
      <c r="AY325" s="262" t="s">
        <v>197</v>
      </c>
    </row>
    <row r="326" s="1" customFormat="1" ht="14.5" customHeight="1">
      <c r="B326" s="47"/>
      <c r="C326" s="237" t="s">
        <v>659</v>
      </c>
      <c r="D326" s="237" t="s">
        <v>200</v>
      </c>
      <c r="E326" s="238" t="s">
        <v>660</v>
      </c>
      <c r="F326" s="239" t="s">
        <v>661</v>
      </c>
      <c r="G326" s="240" t="s">
        <v>213</v>
      </c>
      <c r="H326" s="241">
        <v>36.5</v>
      </c>
      <c r="I326" s="242"/>
      <c r="J326" s="243">
        <f>ROUND(I326*H326,2)</f>
        <v>0</v>
      </c>
      <c r="K326" s="239" t="s">
        <v>204</v>
      </c>
      <c r="L326" s="73"/>
      <c r="M326" s="244" t="s">
        <v>21</v>
      </c>
      <c r="N326" s="245" t="s">
        <v>41</v>
      </c>
      <c r="O326" s="48"/>
      <c r="P326" s="246">
        <f>O326*H326</f>
        <v>0</v>
      </c>
      <c r="Q326" s="246">
        <v>3.0000000000000001E-05</v>
      </c>
      <c r="R326" s="246">
        <f>Q326*H326</f>
        <v>0.0010950000000000001</v>
      </c>
      <c r="S326" s="246">
        <v>0</v>
      </c>
      <c r="T326" s="247">
        <f>S326*H326</f>
        <v>0</v>
      </c>
      <c r="AR326" s="25" t="s">
        <v>290</v>
      </c>
      <c r="AT326" s="25" t="s">
        <v>200</v>
      </c>
      <c r="AU326" s="25" t="s">
        <v>79</v>
      </c>
      <c r="AY326" s="25" t="s">
        <v>197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25" t="s">
        <v>77</v>
      </c>
      <c r="BK326" s="248">
        <f>ROUND(I326*H326,2)</f>
        <v>0</v>
      </c>
      <c r="BL326" s="25" t="s">
        <v>290</v>
      </c>
      <c r="BM326" s="25" t="s">
        <v>662</v>
      </c>
    </row>
    <row r="327" s="1" customFormat="1">
      <c r="B327" s="47"/>
      <c r="C327" s="75"/>
      <c r="D327" s="249" t="s">
        <v>207</v>
      </c>
      <c r="E327" s="75"/>
      <c r="F327" s="250" t="s">
        <v>663</v>
      </c>
      <c r="G327" s="75"/>
      <c r="H327" s="75"/>
      <c r="I327" s="205"/>
      <c r="J327" s="75"/>
      <c r="K327" s="75"/>
      <c r="L327" s="73"/>
      <c r="M327" s="251"/>
      <c r="N327" s="48"/>
      <c r="O327" s="48"/>
      <c r="P327" s="48"/>
      <c r="Q327" s="48"/>
      <c r="R327" s="48"/>
      <c r="S327" s="48"/>
      <c r="T327" s="96"/>
      <c r="AT327" s="25" t="s">
        <v>207</v>
      </c>
      <c r="AU327" s="25" t="s">
        <v>79</v>
      </c>
    </row>
    <row r="328" s="12" customFormat="1">
      <c r="B328" s="252"/>
      <c r="C328" s="253"/>
      <c r="D328" s="249" t="s">
        <v>209</v>
      </c>
      <c r="E328" s="254" t="s">
        <v>21</v>
      </c>
      <c r="F328" s="255" t="s">
        <v>144</v>
      </c>
      <c r="G328" s="253"/>
      <c r="H328" s="256">
        <v>36.5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AT328" s="262" t="s">
        <v>209</v>
      </c>
      <c r="AU328" s="262" t="s">
        <v>79</v>
      </c>
      <c r="AV328" s="12" t="s">
        <v>79</v>
      </c>
      <c r="AW328" s="12" t="s">
        <v>34</v>
      </c>
      <c r="AX328" s="12" t="s">
        <v>77</v>
      </c>
      <c r="AY328" s="262" t="s">
        <v>197</v>
      </c>
    </row>
    <row r="329" s="1" customFormat="1" ht="23" customHeight="1">
      <c r="B329" s="47"/>
      <c r="C329" s="237" t="s">
        <v>664</v>
      </c>
      <c r="D329" s="237" t="s">
        <v>200</v>
      </c>
      <c r="E329" s="238" t="s">
        <v>665</v>
      </c>
      <c r="F329" s="239" t="s">
        <v>666</v>
      </c>
      <c r="G329" s="240" t="s">
        <v>406</v>
      </c>
      <c r="H329" s="241">
        <v>0.38700000000000001</v>
      </c>
      <c r="I329" s="242"/>
      <c r="J329" s="243">
        <f>ROUND(I329*H329,2)</f>
        <v>0</v>
      </c>
      <c r="K329" s="239" t="s">
        <v>204</v>
      </c>
      <c r="L329" s="73"/>
      <c r="M329" s="244" t="s">
        <v>21</v>
      </c>
      <c r="N329" s="245" t="s">
        <v>41</v>
      </c>
      <c r="O329" s="48"/>
      <c r="P329" s="246">
        <f>O329*H329</f>
        <v>0</v>
      </c>
      <c r="Q329" s="246">
        <v>0</v>
      </c>
      <c r="R329" s="246">
        <f>Q329*H329</f>
        <v>0</v>
      </c>
      <c r="S329" s="246">
        <v>0</v>
      </c>
      <c r="T329" s="247">
        <f>S329*H329</f>
        <v>0</v>
      </c>
      <c r="AR329" s="25" t="s">
        <v>290</v>
      </c>
      <c r="AT329" s="25" t="s">
        <v>200</v>
      </c>
      <c r="AU329" s="25" t="s">
        <v>79</v>
      </c>
      <c r="AY329" s="25" t="s">
        <v>197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25" t="s">
        <v>77</v>
      </c>
      <c r="BK329" s="248">
        <f>ROUND(I329*H329,2)</f>
        <v>0</v>
      </c>
      <c r="BL329" s="25" t="s">
        <v>290</v>
      </c>
      <c r="BM329" s="25" t="s">
        <v>667</v>
      </c>
    </row>
    <row r="330" s="1" customFormat="1">
      <c r="B330" s="47"/>
      <c r="C330" s="75"/>
      <c r="D330" s="249" t="s">
        <v>207</v>
      </c>
      <c r="E330" s="75"/>
      <c r="F330" s="250" t="s">
        <v>668</v>
      </c>
      <c r="G330" s="75"/>
      <c r="H330" s="75"/>
      <c r="I330" s="205"/>
      <c r="J330" s="75"/>
      <c r="K330" s="75"/>
      <c r="L330" s="73"/>
      <c r="M330" s="251"/>
      <c r="N330" s="48"/>
      <c r="O330" s="48"/>
      <c r="P330" s="48"/>
      <c r="Q330" s="48"/>
      <c r="R330" s="48"/>
      <c r="S330" s="48"/>
      <c r="T330" s="96"/>
      <c r="AT330" s="25" t="s">
        <v>207</v>
      </c>
      <c r="AU330" s="25" t="s">
        <v>79</v>
      </c>
    </row>
    <row r="331" s="11" customFormat="1" ht="29.88" customHeight="1">
      <c r="B331" s="221"/>
      <c r="C331" s="222"/>
      <c r="D331" s="223" t="s">
        <v>69</v>
      </c>
      <c r="E331" s="235" t="s">
        <v>669</v>
      </c>
      <c r="F331" s="235" t="s">
        <v>670</v>
      </c>
      <c r="G331" s="222"/>
      <c r="H331" s="222"/>
      <c r="I331" s="225"/>
      <c r="J331" s="236">
        <f>BK331</f>
        <v>0</v>
      </c>
      <c r="K331" s="222"/>
      <c r="L331" s="227"/>
      <c r="M331" s="228"/>
      <c r="N331" s="229"/>
      <c r="O331" s="229"/>
      <c r="P331" s="230">
        <f>SUM(P332:P345)</f>
        <v>0</v>
      </c>
      <c r="Q331" s="229"/>
      <c r="R331" s="230">
        <f>SUM(R332:R345)</f>
        <v>0.20337010000000003</v>
      </c>
      <c r="S331" s="229"/>
      <c r="T331" s="231">
        <f>SUM(T332:T345)</f>
        <v>0</v>
      </c>
      <c r="AR331" s="232" t="s">
        <v>79</v>
      </c>
      <c r="AT331" s="233" t="s">
        <v>69</v>
      </c>
      <c r="AU331" s="233" t="s">
        <v>77</v>
      </c>
      <c r="AY331" s="232" t="s">
        <v>197</v>
      </c>
      <c r="BK331" s="234">
        <f>SUM(BK332:BK345)</f>
        <v>0</v>
      </c>
    </row>
    <row r="332" s="1" customFormat="1" ht="23" customHeight="1">
      <c r="B332" s="47"/>
      <c r="C332" s="237" t="s">
        <v>671</v>
      </c>
      <c r="D332" s="237" t="s">
        <v>200</v>
      </c>
      <c r="E332" s="238" t="s">
        <v>672</v>
      </c>
      <c r="F332" s="239" t="s">
        <v>673</v>
      </c>
      <c r="G332" s="240" t="s">
        <v>213</v>
      </c>
      <c r="H332" s="241">
        <v>12.307</v>
      </c>
      <c r="I332" s="242"/>
      <c r="J332" s="243">
        <f>ROUND(I332*H332,2)</f>
        <v>0</v>
      </c>
      <c r="K332" s="239" t="s">
        <v>204</v>
      </c>
      <c r="L332" s="73"/>
      <c r="M332" s="244" t="s">
        <v>21</v>
      </c>
      <c r="N332" s="245" t="s">
        <v>41</v>
      </c>
      <c r="O332" s="48"/>
      <c r="P332" s="246">
        <f>O332*H332</f>
        <v>0</v>
      </c>
      <c r="Q332" s="246">
        <v>0.0030000000000000001</v>
      </c>
      <c r="R332" s="246">
        <f>Q332*H332</f>
        <v>0.036921000000000002</v>
      </c>
      <c r="S332" s="246">
        <v>0</v>
      </c>
      <c r="T332" s="247">
        <f>S332*H332</f>
        <v>0</v>
      </c>
      <c r="AR332" s="25" t="s">
        <v>290</v>
      </c>
      <c r="AT332" s="25" t="s">
        <v>200</v>
      </c>
      <c r="AU332" s="25" t="s">
        <v>79</v>
      </c>
      <c r="AY332" s="25" t="s">
        <v>197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25" t="s">
        <v>77</v>
      </c>
      <c r="BK332" s="248">
        <f>ROUND(I332*H332,2)</f>
        <v>0</v>
      </c>
      <c r="BL332" s="25" t="s">
        <v>290</v>
      </c>
      <c r="BM332" s="25" t="s">
        <v>674</v>
      </c>
    </row>
    <row r="333" s="1" customFormat="1">
      <c r="B333" s="47"/>
      <c r="C333" s="75"/>
      <c r="D333" s="249" t="s">
        <v>207</v>
      </c>
      <c r="E333" s="75"/>
      <c r="F333" s="250" t="s">
        <v>675</v>
      </c>
      <c r="G333" s="75"/>
      <c r="H333" s="75"/>
      <c r="I333" s="205"/>
      <c r="J333" s="75"/>
      <c r="K333" s="75"/>
      <c r="L333" s="73"/>
      <c r="M333" s="251"/>
      <c r="N333" s="48"/>
      <c r="O333" s="48"/>
      <c r="P333" s="48"/>
      <c r="Q333" s="48"/>
      <c r="R333" s="48"/>
      <c r="S333" s="48"/>
      <c r="T333" s="96"/>
      <c r="AT333" s="25" t="s">
        <v>207</v>
      </c>
      <c r="AU333" s="25" t="s">
        <v>79</v>
      </c>
    </row>
    <row r="334" s="12" customFormat="1">
      <c r="B334" s="252"/>
      <c r="C334" s="253"/>
      <c r="D334" s="249" t="s">
        <v>209</v>
      </c>
      <c r="E334" s="254" t="s">
        <v>138</v>
      </c>
      <c r="F334" s="255" t="s">
        <v>676</v>
      </c>
      <c r="G334" s="253"/>
      <c r="H334" s="256">
        <v>12.307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AT334" s="262" t="s">
        <v>209</v>
      </c>
      <c r="AU334" s="262" t="s">
        <v>79</v>
      </c>
      <c r="AV334" s="12" t="s">
        <v>79</v>
      </c>
      <c r="AW334" s="12" t="s">
        <v>34</v>
      </c>
      <c r="AX334" s="12" t="s">
        <v>77</v>
      </c>
      <c r="AY334" s="262" t="s">
        <v>197</v>
      </c>
    </row>
    <row r="335" s="1" customFormat="1" ht="23" customHeight="1">
      <c r="B335" s="47"/>
      <c r="C335" s="263" t="s">
        <v>677</v>
      </c>
      <c r="D335" s="263" t="s">
        <v>269</v>
      </c>
      <c r="E335" s="264" t="s">
        <v>678</v>
      </c>
      <c r="F335" s="265" t="s">
        <v>679</v>
      </c>
      <c r="G335" s="266" t="s">
        <v>213</v>
      </c>
      <c r="H335" s="267">
        <v>13.538</v>
      </c>
      <c r="I335" s="268"/>
      <c r="J335" s="269">
        <f>ROUND(I335*H335,2)</f>
        <v>0</v>
      </c>
      <c r="K335" s="265" t="s">
        <v>21</v>
      </c>
      <c r="L335" s="270"/>
      <c r="M335" s="271" t="s">
        <v>21</v>
      </c>
      <c r="N335" s="272" t="s">
        <v>41</v>
      </c>
      <c r="O335" s="48"/>
      <c r="P335" s="246">
        <f>O335*H335</f>
        <v>0</v>
      </c>
      <c r="Q335" s="246">
        <v>0.0118</v>
      </c>
      <c r="R335" s="246">
        <f>Q335*H335</f>
        <v>0.15974840000000001</v>
      </c>
      <c r="S335" s="246">
        <v>0</v>
      </c>
      <c r="T335" s="247">
        <f>S335*H335</f>
        <v>0</v>
      </c>
      <c r="AR335" s="25" t="s">
        <v>373</v>
      </c>
      <c r="AT335" s="25" t="s">
        <v>269</v>
      </c>
      <c r="AU335" s="25" t="s">
        <v>79</v>
      </c>
      <c r="AY335" s="25" t="s">
        <v>197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25" t="s">
        <v>77</v>
      </c>
      <c r="BK335" s="248">
        <f>ROUND(I335*H335,2)</f>
        <v>0</v>
      </c>
      <c r="BL335" s="25" t="s">
        <v>290</v>
      </c>
      <c r="BM335" s="25" t="s">
        <v>680</v>
      </c>
    </row>
    <row r="336" s="1" customFormat="1">
      <c r="B336" s="47"/>
      <c r="C336" s="75"/>
      <c r="D336" s="249" t="s">
        <v>207</v>
      </c>
      <c r="E336" s="75"/>
      <c r="F336" s="250" t="s">
        <v>681</v>
      </c>
      <c r="G336" s="75"/>
      <c r="H336" s="75"/>
      <c r="I336" s="205"/>
      <c r="J336" s="75"/>
      <c r="K336" s="75"/>
      <c r="L336" s="73"/>
      <c r="M336" s="251"/>
      <c r="N336" s="48"/>
      <c r="O336" s="48"/>
      <c r="P336" s="48"/>
      <c r="Q336" s="48"/>
      <c r="R336" s="48"/>
      <c r="S336" s="48"/>
      <c r="T336" s="96"/>
      <c r="AT336" s="25" t="s">
        <v>207</v>
      </c>
      <c r="AU336" s="25" t="s">
        <v>79</v>
      </c>
    </row>
    <row r="337" s="12" customFormat="1">
      <c r="B337" s="252"/>
      <c r="C337" s="253"/>
      <c r="D337" s="249" t="s">
        <v>209</v>
      </c>
      <c r="E337" s="254" t="s">
        <v>21</v>
      </c>
      <c r="F337" s="255" t="s">
        <v>682</v>
      </c>
      <c r="G337" s="253"/>
      <c r="H337" s="256">
        <v>13.538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AT337" s="262" t="s">
        <v>209</v>
      </c>
      <c r="AU337" s="262" t="s">
        <v>79</v>
      </c>
      <c r="AV337" s="12" t="s">
        <v>79</v>
      </c>
      <c r="AW337" s="12" t="s">
        <v>34</v>
      </c>
      <c r="AX337" s="12" t="s">
        <v>77</v>
      </c>
      <c r="AY337" s="262" t="s">
        <v>197</v>
      </c>
    </row>
    <row r="338" s="1" customFormat="1" ht="14.5" customHeight="1">
      <c r="B338" s="47"/>
      <c r="C338" s="237" t="s">
        <v>683</v>
      </c>
      <c r="D338" s="237" t="s">
        <v>200</v>
      </c>
      <c r="E338" s="238" t="s">
        <v>684</v>
      </c>
      <c r="F338" s="239" t="s">
        <v>685</v>
      </c>
      <c r="G338" s="240" t="s">
        <v>213</v>
      </c>
      <c r="H338" s="241">
        <v>12.307</v>
      </c>
      <c r="I338" s="242"/>
      <c r="J338" s="243">
        <f>ROUND(I338*H338,2)</f>
        <v>0</v>
      </c>
      <c r="K338" s="239" t="s">
        <v>204</v>
      </c>
      <c r="L338" s="73"/>
      <c r="M338" s="244" t="s">
        <v>21</v>
      </c>
      <c r="N338" s="245" t="s">
        <v>41</v>
      </c>
      <c r="O338" s="48"/>
      <c r="P338" s="246">
        <f>O338*H338</f>
        <v>0</v>
      </c>
      <c r="Q338" s="246">
        <v>0.00029999999999999997</v>
      </c>
      <c r="R338" s="246">
        <f>Q338*H338</f>
        <v>0.0036920999999999998</v>
      </c>
      <c r="S338" s="246">
        <v>0</v>
      </c>
      <c r="T338" s="247">
        <f>S338*H338</f>
        <v>0</v>
      </c>
      <c r="AR338" s="25" t="s">
        <v>290</v>
      </c>
      <c r="AT338" s="25" t="s">
        <v>200</v>
      </c>
      <c r="AU338" s="25" t="s">
        <v>79</v>
      </c>
      <c r="AY338" s="25" t="s">
        <v>197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25" t="s">
        <v>77</v>
      </c>
      <c r="BK338" s="248">
        <f>ROUND(I338*H338,2)</f>
        <v>0</v>
      </c>
      <c r="BL338" s="25" t="s">
        <v>290</v>
      </c>
      <c r="BM338" s="25" t="s">
        <v>686</v>
      </c>
    </row>
    <row r="339" s="1" customFormat="1">
      <c r="B339" s="47"/>
      <c r="C339" s="75"/>
      <c r="D339" s="249" t="s">
        <v>207</v>
      </c>
      <c r="E339" s="75"/>
      <c r="F339" s="250" t="s">
        <v>687</v>
      </c>
      <c r="G339" s="75"/>
      <c r="H339" s="75"/>
      <c r="I339" s="205"/>
      <c r="J339" s="75"/>
      <c r="K339" s="75"/>
      <c r="L339" s="73"/>
      <c r="M339" s="251"/>
      <c r="N339" s="48"/>
      <c r="O339" s="48"/>
      <c r="P339" s="48"/>
      <c r="Q339" s="48"/>
      <c r="R339" s="48"/>
      <c r="S339" s="48"/>
      <c r="T339" s="96"/>
      <c r="AT339" s="25" t="s">
        <v>207</v>
      </c>
      <c r="AU339" s="25" t="s">
        <v>79</v>
      </c>
    </row>
    <row r="340" s="12" customFormat="1">
      <c r="B340" s="252"/>
      <c r="C340" s="253"/>
      <c r="D340" s="249" t="s">
        <v>209</v>
      </c>
      <c r="E340" s="254" t="s">
        <v>21</v>
      </c>
      <c r="F340" s="255" t="s">
        <v>138</v>
      </c>
      <c r="G340" s="253"/>
      <c r="H340" s="256">
        <v>12.307</v>
      </c>
      <c r="I340" s="257"/>
      <c r="J340" s="253"/>
      <c r="K340" s="253"/>
      <c r="L340" s="258"/>
      <c r="M340" s="259"/>
      <c r="N340" s="260"/>
      <c r="O340" s="260"/>
      <c r="P340" s="260"/>
      <c r="Q340" s="260"/>
      <c r="R340" s="260"/>
      <c r="S340" s="260"/>
      <c r="T340" s="261"/>
      <c r="AT340" s="262" t="s">
        <v>209</v>
      </c>
      <c r="AU340" s="262" t="s">
        <v>79</v>
      </c>
      <c r="AV340" s="12" t="s">
        <v>79</v>
      </c>
      <c r="AW340" s="12" t="s">
        <v>34</v>
      </c>
      <c r="AX340" s="12" t="s">
        <v>77</v>
      </c>
      <c r="AY340" s="262" t="s">
        <v>197</v>
      </c>
    </row>
    <row r="341" s="1" customFormat="1" ht="23" customHeight="1">
      <c r="B341" s="47"/>
      <c r="C341" s="237" t="s">
        <v>688</v>
      </c>
      <c r="D341" s="237" t="s">
        <v>200</v>
      </c>
      <c r="E341" s="238" t="s">
        <v>689</v>
      </c>
      <c r="F341" s="239" t="s">
        <v>690</v>
      </c>
      <c r="G341" s="240" t="s">
        <v>223</v>
      </c>
      <c r="H341" s="241">
        <v>6.1399999999999997</v>
      </c>
      <c r="I341" s="242"/>
      <c r="J341" s="243">
        <f>ROUND(I341*H341,2)</f>
        <v>0</v>
      </c>
      <c r="K341" s="239" t="s">
        <v>204</v>
      </c>
      <c r="L341" s="73"/>
      <c r="M341" s="244" t="s">
        <v>21</v>
      </c>
      <c r="N341" s="245" t="s">
        <v>41</v>
      </c>
      <c r="O341" s="48"/>
      <c r="P341" s="246">
        <f>O341*H341</f>
        <v>0</v>
      </c>
      <c r="Q341" s="246">
        <v>0.00048999999999999998</v>
      </c>
      <c r="R341" s="246">
        <f>Q341*H341</f>
        <v>0.0030085999999999997</v>
      </c>
      <c r="S341" s="246">
        <v>0</v>
      </c>
      <c r="T341" s="247">
        <f>S341*H341</f>
        <v>0</v>
      </c>
      <c r="AR341" s="25" t="s">
        <v>290</v>
      </c>
      <c r="AT341" s="25" t="s">
        <v>200</v>
      </c>
      <c r="AU341" s="25" t="s">
        <v>79</v>
      </c>
      <c r="AY341" s="25" t="s">
        <v>197</v>
      </c>
      <c r="BE341" s="248">
        <f>IF(N341="základní",J341,0)</f>
        <v>0</v>
      </c>
      <c r="BF341" s="248">
        <f>IF(N341="snížená",J341,0)</f>
        <v>0</v>
      </c>
      <c r="BG341" s="248">
        <f>IF(N341="zákl. přenesená",J341,0)</f>
        <v>0</v>
      </c>
      <c r="BH341" s="248">
        <f>IF(N341="sníž. přenesená",J341,0)</f>
        <v>0</v>
      </c>
      <c r="BI341" s="248">
        <f>IF(N341="nulová",J341,0)</f>
        <v>0</v>
      </c>
      <c r="BJ341" s="25" t="s">
        <v>77</v>
      </c>
      <c r="BK341" s="248">
        <f>ROUND(I341*H341,2)</f>
        <v>0</v>
      </c>
      <c r="BL341" s="25" t="s">
        <v>290</v>
      </c>
      <c r="BM341" s="25" t="s">
        <v>691</v>
      </c>
    </row>
    <row r="342" s="1" customFormat="1">
      <c r="B342" s="47"/>
      <c r="C342" s="75"/>
      <c r="D342" s="249" t="s">
        <v>207</v>
      </c>
      <c r="E342" s="75"/>
      <c r="F342" s="250" t="s">
        <v>692</v>
      </c>
      <c r="G342" s="75"/>
      <c r="H342" s="75"/>
      <c r="I342" s="205"/>
      <c r="J342" s="75"/>
      <c r="K342" s="75"/>
      <c r="L342" s="73"/>
      <c r="M342" s="251"/>
      <c r="N342" s="48"/>
      <c r="O342" s="48"/>
      <c r="P342" s="48"/>
      <c r="Q342" s="48"/>
      <c r="R342" s="48"/>
      <c r="S342" s="48"/>
      <c r="T342" s="96"/>
      <c r="AT342" s="25" t="s">
        <v>207</v>
      </c>
      <c r="AU342" s="25" t="s">
        <v>79</v>
      </c>
    </row>
    <row r="343" s="12" customFormat="1">
      <c r="B343" s="252"/>
      <c r="C343" s="253"/>
      <c r="D343" s="249" t="s">
        <v>209</v>
      </c>
      <c r="E343" s="254" t="s">
        <v>21</v>
      </c>
      <c r="F343" s="255" t="s">
        <v>693</v>
      </c>
      <c r="G343" s="253"/>
      <c r="H343" s="256">
        <v>6.1399999999999997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AT343" s="262" t="s">
        <v>209</v>
      </c>
      <c r="AU343" s="262" t="s">
        <v>79</v>
      </c>
      <c r="AV343" s="12" t="s">
        <v>79</v>
      </c>
      <c r="AW343" s="12" t="s">
        <v>34</v>
      </c>
      <c r="AX343" s="12" t="s">
        <v>77</v>
      </c>
      <c r="AY343" s="262" t="s">
        <v>197</v>
      </c>
    </row>
    <row r="344" s="1" customFormat="1" ht="23" customHeight="1">
      <c r="B344" s="47"/>
      <c r="C344" s="237" t="s">
        <v>694</v>
      </c>
      <c r="D344" s="237" t="s">
        <v>200</v>
      </c>
      <c r="E344" s="238" t="s">
        <v>695</v>
      </c>
      <c r="F344" s="239" t="s">
        <v>696</v>
      </c>
      <c r="G344" s="240" t="s">
        <v>406</v>
      </c>
      <c r="H344" s="241">
        <v>0.20300000000000001</v>
      </c>
      <c r="I344" s="242"/>
      <c r="J344" s="243">
        <f>ROUND(I344*H344,2)</f>
        <v>0</v>
      </c>
      <c r="K344" s="239" t="s">
        <v>204</v>
      </c>
      <c r="L344" s="73"/>
      <c r="M344" s="244" t="s">
        <v>21</v>
      </c>
      <c r="N344" s="245" t="s">
        <v>41</v>
      </c>
      <c r="O344" s="48"/>
      <c r="P344" s="246">
        <f>O344*H344</f>
        <v>0</v>
      </c>
      <c r="Q344" s="246">
        <v>0</v>
      </c>
      <c r="R344" s="246">
        <f>Q344*H344</f>
        <v>0</v>
      </c>
      <c r="S344" s="246">
        <v>0</v>
      </c>
      <c r="T344" s="247">
        <f>S344*H344</f>
        <v>0</v>
      </c>
      <c r="AR344" s="25" t="s">
        <v>290</v>
      </c>
      <c r="AT344" s="25" t="s">
        <v>200</v>
      </c>
      <c r="AU344" s="25" t="s">
        <v>79</v>
      </c>
      <c r="AY344" s="25" t="s">
        <v>197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25" t="s">
        <v>77</v>
      </c>
      <c r="BK344" s="248">
        <f>ROUND(I344*H344,2)</f>
        <v>0</v>
      </c>
      <c r="BL344" s="25" t="s">
        <v>290</v>
      </c>
      <c r="BM344" s="25" t="s">
        <v>697</v>
      </c>
    </row>
    <row r="345" s="1" customFormat="1">
      <c r="B345" s="47"/>
      <c r="C345" s="75"/>
      <c r="D345" s="249" t="s">
        <v>207</v>
      </c>
      <c r="E345" s="75"/>
      <c r="F345" s="250" t="s">
        <v>698</v>
      </c>
      <c r="G345" s="75"/>
      <c r="H345" s="75"/>
      <c r="I345" s="205"/>
      <c r="J345" s="75"/>
      <c r="K345" s="75"/>
      <c r="L345" s="73"/>
      <c r="M345" s="251"/>
      <c r="N345" s="48"/>
      <c r="O345" s="48"/>
      <c r="P345" s="48"/>
      <c r="Q345" s="48"/>
      <c r="R345" s="48"/>
      <c r="S345" s="48"/>
      <c r="T345" s="96"/>
      <c r="AT345" s="25" t="s">
        <v>207</v>
      </c>
      <c r="AU345" s="25" t="s">
        <v>79</v>
      </c>
    </row>
    <row r="346" s="11" customFormat="1" ht="29.88" customHeight="1">
      <c r="B346" s="221"/>
      <c r="C346" s="222"/>
      <c r="D346" s="223" t="s">
        <v>69</v>
      </c>
      <c r="E346" s="235" t="s">
        <v>699</v>
      </c>
      <c r="F346" s="235" t="s">
        <v>700</v>
      </c>
      <c r="G346" s="222"/>
      <c r="H346" s="222"/>
      <c r="I346" s="225"/>
      <c r="J346" s="236">
        <f>BK346</f>
        <v>0</v>
      </c>
      <c r="K346" s="222"/>
      <c r="L346" s="227"/>
      <c r="M346" s="228"/>
      <c r="N346" s="229"/>
      <c r="O346" s="229"/>
      <c r="P346" s="230">
        <f>SUM(P347:P361)</f>
        <v>0</v>
      </c>
      <c r="Q346" s="229"/>
      <c r="R346" s="230">
        <f>SUM(R347:R361)</f>
        <v>0.00343275</v>
      </c>
      <c r="S346" s="229"/>
      <c r="T346" s="231">
        <f>SUM(T347:T361)</f>
        <v>0</v>
      </c>
      <c r="AR346" s="232" t="s">
        <v>79</v>
      </c>
      <c r="AT346" s="233" t="s">
        <v>69</v>
      </c>
      <c r="AU346" s="233" t="s">
        <v>77</v>
      </c>
      <c r="AY346" s="232" t="s">
        <v>197</v>
      </c>
      <c r="BK346" s="234">
        <f>SUM(BK347:BK361)</f>
        <v>0</v>
      </c>
    </row>
    <row r="347" s="1" customFormat="1" ht="23" customHeight="1">
      <c r="B347" s="47"/>
      <c r="C347" s="237" t="s">
        <v>701</v>
      </c>
      <c r="D347" s="237" t="s">
        <v>200</v>
      </c>
      <c r="E347" s="238" t="s">
        <v>702</v>
      </c>
      <c r="F347" s="239" t="s">
        <v>703</v>
      </c>
      <c r="G347" s="240" t="s">
        <v>213</v>
      </c>
      <c r="H347" s="241">
        <v>2.2749999999999999</v>
      </c>
      <c r="I347" s="242"/>
      <c r="J347" s="243">
        <f>ROUND(I347*H347,2)</f>
        <v>0</v>
      </c>
      <c r="K347" s="239" t="s">
        <v>204</v>
      </c>
      <c r="L347" s="73"/>
      <c r="M347" s="244" t="s">
        <v>21</v>
      </c>
      <c r="N347" s="245" t="s">
        <v>41</v>
      </c>
      <c r="O347" s="48"/>
      <c r="P347" s="246">
        <f>O347*H347</f>
        <v>0</v>
      </c>
      <c r="Q347" s="246">
        <v>0.00017000000000000001</v>
      </c>
      <c r="R347" s="246">
        <f>Q347*H347</f>
        <v>0.00038675</v>
      </c>
      <c r="S347" s="246">
        <v>0</v>
      </c>
      <c r="T347" s="247">
        <f>S347*H347</f>
        <v>0</v>
      </c>
      <c r="AR347" s="25" t="s">
        <v>290</v>
      </c>
      <c r="AT347" s="25" t="s">
        <v>200</v>
      </c>
      <c r="AU347" s="25" t="s">
        <v>79</v>
      </c>
      <c r="AY347" s="25" t="s">
        <v>197</v>
      </c>
      <c r="BE347" s="248">
        <f>IF(N347="základní",J347,0)</f>
        <v>0</v>
      </c>
      <c r="BF347" s="248">
        <f>IF(N347="snížená",J347,0)</f>
        <v>0</v>
      </c>
      <c r="BG347" s="248">
        <f>IF(N347="zákl. přenesená",J347,0)</f>
        <v>0</v>
      </c>
      <c r="BH347" s="248">
        <f>IF(N347="sníž. přenesená",J347,0)</f>
        <v>0</v>
      </c>
      <c r="BI347" s="248">
        <f>IF(N347="nulová",J347,0)</f>
        <v>0</v>
      </c>
      <c r="BJ347" s="25" t="s">
        <v>77</v>
      </c>
      <c r="BK347" s="248">
        <f>ROUND(I347*H347,2)</f>
        <v>0</v>
      </c>
      <c r="BL347" s="25" t="s">
        <v>290</v>
      </c>
      <c r="BM347" s="25" t="s">
        <v>704</v>
      </c>
    </row>
    <row r="348" s="1" customFormat="1">
      <c r="B348" s="47"/>
      <c r="C348" s="75"/>
      <c r="D348" s="249" t="s">
        <v>207</v>
      </c>
      <c r="E348" s="75"/>
      <c r="F348" s="250" t="s">
        <v>705</v>
      </c>
      <c r="G348" s="75"/>
      <c r="H348" s="75"/>
      <c r="I348" s="205"/>
      <c r="J348" s="75"/>
      <c r="K348" s="75"/>
      <c r="L348" s="73"/>
      <c r="M348" s="251"/>
      <c r="N348" s="48"/>
      <c r="O348" s="48"/>
      <c r="P348" s="48"/>
      <c r="Q348" s="48"/>
      <c r="R348" s="48"/>
      <c r="S348" s="48"/>
      <c r="T348" s="96"/>
      <c r="AT348" s="25" t="s">
        <v>207</v>
      </c>
      <c r="AU348" s="25" t="s">
        <v>79</v>
      </c>
    </row>
    <row r="349" s="12" customFormat="1">
      <c r="B349" s="252"/>
      <c r="C349" s="253"/>
      <c r="D349" s="249" t="s">
        <v>209</v>
      </c>
      <c r="E349" s="254" t="s">
        <v>156</v>
      </c>
      <c r="F349" s="255" t="s">
        <v>706</v>
      </c>
      <c r="G349" s="253"/>
      <c r="H349" s="256">
        <v>2.2749999999999999</v>
      </c>
      <c r="I349" s="257"/>
      <c r="J349" s="253"/>
      <c r="K349" s="253"/>
      <c r="L349" s="258"/>
      <c r="M349" s="259"/>
      <c r="N349" s="260"/>
      <c r="O349" s="260"/>
      <c r="P349" s="260"/>
      <c r="Q349" s="260"/>
      <c r="R349" s="260"/>
      <c r="S349" s="260"/>
      <c r="T349" s="261"/>
      <c r="AT349" s="262" t="s">
        <v>209</v>
      </c>
      <c r="AU349" s="262" t="s">
        <v>79</v>
      </c>
      <c r="AV349" s="12" t="s">
        <v>79</v>
      </c>
      <c r="AW349" s="12" t="s">
        <v>34</v>
      </c>
      <c r="AX349" s="12" t="s">
        <v>77</v>
      </c>
      <c r="AY349" s="262" t="s">
        <v>197</v>
      </c>
    </row>
    <row r="350" s="1" customFormat="1" ht="23" customHeight="1">
      <c r="B350" s="47"/>
      <c r="C350" s="237" t="s">
        <v>707</v>
      </c>
      <c r="D350" s="237" t="s">
        <v>200</v>
      </c>
      <c r="E350" s="238" t="s">
        <v>708</v>
      </c>
      <c r="F350" s="239" t="s">
        <v>709</v>
      </c>
      <c r="G350" s="240" t="s">
        <v>213</v>
      </c>
      <c r="H350" s="241">
        <v>2.2749999999999999</v>
      </c>
      <c r="I350" s="242"/>
      <c r="J350" s="243">
        <f>ROUND(I350*H350,2)</f>
        <v>0</v>
      </c>
      <c r="K350" s="239" t="s">
        <v>204</v>
      </c>
      <c r="L350" s="73"/>
      <c r="M350" s="244" t="s">
        <v>21</v>
      </c>
      <c r="N350" s="245" t="s">
        <v>41</v>
      </c>
      <c r="O350" s="48"/>
      <c r="P350" s="246">
        <f>O350*H350</f>
        <v>0</v>
      </c>
      <c r="Q350" s="246">
        <v>0.00012</v>
      </c>
      <c r="R350" s="246">
        <f>Q350*H350</f>
        <v>0.00027300000000000002</v>
      </c>
      <c r="S350" s="246">
        <v>0</v>
      </c>
      <c r="T350" s="247">
        <f>S350*H350</f>
        <v>0</v>
      </c>
      <c r="AR350" s="25" t="s">
        <v>290</v>
      </c>
      <c r="AT350" s="25" t="s">
        <v>200</v>
      </c>
      <c r="AU350" s="25" t="s">
        <v>79</v>
      </c>
      <c r="AY350" s="25" t="s">
        <v>197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25" t="s">
        <v>77</v>
      </c>
      <c r="BK350" s="248">
        <f>ROUND(I350*H350,2)</f>
        <v>0</v>
      </c>
      <c r="BL350" s="25" t="s">
        <v>290</v>
      </c>
      <c r="BM350" s="25" t="s">
        <v>710</v>
      </c>
    </row>
    <row r="351" s="1" customFormat="1">
      <c r="B351" s="47"/>
      <c r="C351" s="75"/>
      <c r="D351" s="249" t="s">
        <v>207</v>
      </c>
      <c r="E351" s="75"/>
      <c r="F351" s="250" t="s">
        <v>711</v>
      </c>
      <c r="G351" s="75"/>
      <c r="H351" s="75"/>
      <c r="I351" s="205"/>
      <c r="J351" s="75"/>
      <c r="K351" s="75"/>
      <c r="L351" s="73"/>
      <c r="M351" s="251"/>
      <c r="N351" s="48"/>
      <c r="O351" s="48"/>
      <c r="P351" s="48"/>
      <c r="Q351" s="48"/>
      <c r="R351" s="48"/>
      <c r="S351" s="48"/>
      <c r="T351" s="96"/>
      <c r="AT351" s="25" t="s">
        <v>207</v>
      </c>
      <c r="AU351" s="25" t="s">
        <v>79</v>
      </c>
    </row>
    <row r="352" s="12" customFormat="1">
      <c r="B352" s="252"/>
      <c r="C352" s="253"/>
      <c r="D352" s="249" t="s">
        <v>209</v>
      </c>
      <c r="E352" s="254" t="s">
        <v>21</v>
      </c>
      <c r="F352" s="255" t="s">
        <v>156</v>
      </c>
      <c r="G352" s="253"/>
      <c r="H352" s="256">
        <v>2.2749999999999999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AT352" s="262" t="s">
        <v>209</v>
      </c>
      <c r="AU352" s="262" t="s">
        <v>79</v>
      </c>
      <c r="AV352" s="12" t="s">
        <v>79</v>
      </c>
      <c r="AW352" s="12" t="s">
        <v>34</v>
      </c>
      <c r="AX352" s="12" t="s">
        <v>77</v>
      </c>
      <c r="AY352" s="262" t="s">
        <v>197</v>
      </c>
    </row>
    <row r="353" s="1" customFormat="1" ht="23" customHeight="1">
      <c r="B353" s="47"/>
      <c r="C353" s="237" t="s">
        <v>712</v>
      </c>
      <c r="D353" s="237" t="s">
        <v>200</v>
      </c>
      <c r="E353" s="238" t="s">
        <v>713</v>
      </c>
      <c r="F353" s="239" t="s">
        <v>714</v>
      </c>
      <c r="G353" s="240" t="s">
        <v>213</v>
      </c>
      <c r="H353" s="241">
        <v>2.2749999999999999</v>
      </c>
      <c r="I353" s="242"/>
      <c r="J353" s="243">
        <f>ROUND(I353*H353,2)</f>
        <v>0</v>
      </c>
      <c r="K353" s="239" t="s">
        <v>204</v>
      </c>
      <c r="L353" s="73"/>
      <c r="M353" s="244" t="s">
        <v>21</v>
      </c>
      <c r="N353" s="245" t="s">
        <v>41</v>
      </c>
      <c r="O353" s="48"/>
      <c r="P353" s="246">
        <f>O353*H353</f>
        <v>0</v>
      </c>
      <c r="Q353" s="246">
        <v>0.00012</v>
      </c>
      <c r="R353" s="246">
        <f>Q353*H353</f>
        <v>0.00027300000000000002</v>
      </c>
      <c r="S353" s="246">
        <v>0</v>
      </c>
      <c r="T353" s="247">
        <f>S353*H353</f>
        <v>0</v>
      </c>
      <c r="AR353" s="25" t="s">
        <v>290</v>
      </c>
      <c r="AT353" s="25" t="s">
        <v>200</v>
      </c>
      <c r="AU353" s="25" t="s">
        <v>79</v>
      </c>
      <c r="AY353" s="25" t="s">
        <v>197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25" t="s">
        <v>77</v>
      </c>
      <c r="BK353" s="248">
        <f>ROUND(I353*H353,2)</f>
        <v>0</v>
      </c>
      <c r="BL353" s="25" t="s">
        <v>290</v>
      </c>
      <c r="BM353" s="25" t="s">
        <v>715</v>
      </c>
    </row>
    <row r="354" s="1" customFormat="1">
      <c r="B354" s="47"/>
      <c r="C354" s="75"/>
      <c r="D354" s="249" t="s">
        <v>207</v>
      </c>
      <c r="E354" s="75"/>
      <c r="F354" s="250" t="s">
        <v>716</v>
      </c>
      <c r="G354" s="75"/>
      <c r="H354" s="75"/>
      <c r="I354" s="205"/>
      <c r="J354" s="75"/>
      <c r="K354" s="75"/>
      <c r="L354" s="73"/>
      <c r="M354" s="251"/>
      <c r="N354" s="48"/>
      <c r="O354" s="48"/>
      <c r="P354" s="48"/>
      <c r="Q354" s="48"/>
      <c r="R354" s="48"/>
      <c r="S354" s="48"/>
      <c r="T354" s="96"/>
      <c r="AT354" s="25" t="s">
        <v>207</v>
      </c>
      <c r="AU354" s="25" t="s">
        <v>79</v>
      </c>
    </row>
    <row r="355" s="12" customFormat="1">
      <c r="B355" s="252"/>
      <c r="C355" s="253"/>
      <c r="D355" s="249" t="s">
        <v>209</v>
      </c>
      <c r="E355" s="254" t="s">
        <v>21</v>
      </c>
      <c r="F355" s="255" t="s">
        <v>156</v>
      </c>
      <c r="G355" s="253"/>
      <c r="H355" s="256">
        <v>2.2749999999999999</v>
      </c>
      <c r="I355" s="257"/>
      <c r="J355" s="253"/>
      <c r="K355" s="253"/>
      <c r="L355" s="258"/>
      <c r="M355" s="259"/>
      <c r="N355" s="260"/>
      <c r="O355" s="260"/>
      <c r="P355" s="260"/>
      <c r="Q355" s="260"/>
      <c r="R355" s="260"/>
      <c r="S355" s="260"/>
      <c r="T355" s="261"/>
      <c r="AT355" s="262" t="s">
        <v>209</v>
      </c>
      <c r="AU355" s="262" t="s">
        <v>79</v>
      </c>
      <c r="AV355" s="12" t="s">
        <v>79</v>
      </c>
      <c r="AW355" s="12" t="s">
        <v>34</v>
      </c>
      <c r="AX355" s="12" t="s">
        <v>77</v>
      </c>
      <c r="AY355" s="262" t="s">
        <v>197</v>
      </c>
    </row>
    <row r="356" s="1" customFormat="1" ht="23" customHeight="1">
      <c r="B356" s="47"/>
      <c r="C356" s="237" t="s">
        <v>717</v>
      </c>
      <c r="D356" s="237" t="s">
        <v>200</v>
      </c>
      <c r="E356" s="238" t="s">
        <v>718</v>
      </c>
      <c r="F356" s="239" t="s">
        <v>719</v>
      </c>
      <c r="G356" s="240" t="s">
        <v>213</v>
      </c>
      <c r="H356" s="241">
        <v>5</v>
      </c>
      <c r="I356" s="242"/>
      <c r="J356" s="243">
        <f>ROUND(I356*H356,2)</f>
        <v>0</v>
      </c>
      <c r="K356" s="239" t="s">
        <v>204</v>
      </c>
      <c r="L356" s="73"/>
      <c r="M356" s="244" t="s">
        <v>21</v>
      </c>
      <c r="N356" s="245" t="s">
        <v>41</v>
      </c>
      <c r="O356" s="48"/>
      <c r="P356" s="246">
        <f>O356*H356</f>
        <v>0</v>
      </c>
      <c r="Q356" s="246">
        <v>0</v>
      </c>
      <c r="R356" s="246">
        <f>Q356*H356</f>
        <v>0</v>
      </c>
      <c r="S356" s="246">
        <v>0</v>
      </c>
      <c r="T356" s="247">
        <f>S356*H356</f>
        <v>0</v>
      </c>
      <c r="AR356" s="25" t="s">
        <v>290</v>
      </c>
      <c r="AT356" s="25" t="s">
        <v>200</v>
      </c>
      <c r="AU356" s="25" t="s">
        <v>79</v>
      </c>
      <c r="AY356" s="25" t="s">
        <v>197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25" t="s">
        <v>77</v>
      </c>
      <c r="BK356" s="248">
        <f>ROUND(I356*H356,2)</f>
        <v>0</v>
      </c>
      <c r="BL356" s="25" t="s">
        <v>290</v>
      </c>
      <c r="BM356" s="25" t="s">
        <v>720</v>
      </c>
    </row>
    <row r="357" s="1" customFormat="1">
      <c r="B357" s="47"/>
      <c r="C357" s="75"/>
      <c r="D357" s="249" t="s">
        <v>207</v>
      </c>
      <c r="E357" s="75"/>
      <c r="F357" s="250" t="s">
        <v>721</v>
      </c>
      <c r="G357" s="75"/>
      <c r="H357" s="75"/>
      <c r="I357" s="205"/>
      <c r="J357" s="75"/>
      <c r="K357" s="75"/>
      <c r="L357" s="73"/>
      <c r="M357" s="251"/>
      <c r="N357" s="48"/>
      <c r="O357" s="48"/>
      <c r="P357" s="48"/>
      <c r="Q357" s="48"/>
      <c r="R357" s="48"/>
      <c r="S357" s="48"/>
      <c r="T357" s="96"/>
      <c r="AT357" s="25" t="s">
        <v>207</v>
      </c>
      <c r="AU357" s="25" t="s">
        <v>79</v>
      </c>
    </row>
    <row r="358" s="1" customFormat="1" ht="23" customHeight="1">
      <c r="B358" s="47"/>
      <c r="C358" s="237" t="s">
        <v>722</v>
      </c>
      <c r="D358" s="237" t="s">
        <v>200</v>
      </c>
      <c r="E358" s="238" t="s">
        <v>723</v>
      </c>
      <c r="F358" s="239" t="s">
        <v>724</v>
      </c>
      <c r="G358" s="240" t="s">
        <v>213</v>
      </c>
      <c r="H358" s="241">
        <v>5</v>
      </c>
      <c r="I358" s="242"/>
      <c r="J358" s="243">
        <f>ROUND(I358*H358,2)</f>
        <v>0</v>
      </c>
      <c r="K358" s="239" t="s">
        <v>204</v>
      </c>
      <c r="L358" s="73"/>
      <c r="M358" s="244" t="s">
        <v>21</v>
      </c>
      <c r="N358" s="245" t="s">
        <v>41</v>
      </c>
      <c r="O358" s="48"/>
      <c r="P358" s="246">
        <f>O358*H358</f>
        <v>0</v>
      </c>
      <c r="Q358" s="246">
        <v>0.00019000000000000001</v>
      </c>
      <c r="R358" s="246">
        <f>Q358*H358</f>
        <v>0.00095000000000000011</v>
      </c>
      <c r="S358" s="246">
        <v>0</v>
      </c>
      <c r="T358" s="247">
        <f>S358*H358</f>
        <v>0</v>
      </c>
      <c r="AR358" s="25" t="s">
        <v>290</v>
      </c>
      <c r="AT358" s="25" t="s">
        <v>200</v>
      </c>
      <c r="AU358" s="25" t="s">
        <v>79</v>
      </c>
      <c r="AY358" s="25" t="s">
        <v>197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25" t="s">
        <v>77</v>
      </c>
      <c r="BK358" s="248">
        <f>ROUND(I358*H358,2)</f>
        <v>0</v>
      </c>
      <c r="BL358" s="25" t="s">
        <v>290</v>
      </c>
      <c r="BM358" s="25" t="s">
        <v>725</v>
      </c>
    </row>
    <row r="359" s="1" customFormat="1">
      <c r="B359" s="47"/>
      <c r="C359" s="75"/>
      <c r="D359" s="249" t="s">
        <v>207</v>
      </c>
      <c r="E359" s="75"/>
      <c r="F359" s="250" t="s">
        <v>726</v>
      </c>
      <c r="G359" s="75"/>
      <c r="H359" s="75"/>
      <c r="I359" s="205"/>
      <c r="J359" s="75"/>
      <c r="K359" s="75"/>
      <c r="L359" s="73"/>
      <c r="M359" s="251"/>
      <c r="N359" s="48"/>
      <c r="O359" s="48"/>
      <c r="P359" s="48"/>
      <c r="Q359" s="48"/>
      <c r="R359" s="48"/>
      <c r="S359" s="48"/>
      <c r="T359" s="96"/>
      <c r="AT359" s="25" t="s">
        <v>207</v>
      </c>
      <c r="AU359" s="25" t="s">
        <v>79</v>
      </c>
    </row>
    <row r="360" s="1" customFormat="1" ht="23" customHeight="1">
      <c r="B360" s="47"/>
      <c r="C360" s="237" t="s">
        <v>727</v>
      </c>
      <c r="D360" s="237" t="s">
        <v>200</v>
      </c>
      <c r="E360" s="238" t="s">
        <v>728</v>
      </c>
      <c r="F360" s="239" t="s">
        <v>729</v>
      </c>
      <c r="G360" s="240" t="s">
        <v>213</v>
      </c>
      <c r="H360" s="241">
        <v>5</v>
      </c>
      <c r="I360" s="242"/>
      <c r="J360" s="243">
        <f>ROUND(I360*H360,2)</f>
        <v>0</v>
      </c>
      <c r="K360" s="239" t="s">
        <v>204</v>
      </c>
      <c r="L360" s="73"/>
      <c r="M360" s="244" t="s">
        <v>21</v>
      </c>
      <c r="N360" s="245" t="s">
        <v>41</v>
      </c>
      <c r="O360" s="48"/>
      <c r="P360" s="246">
        <f>O360*H360</f>
        <v>0</v>
      </c>
      <c r="Q360" s="246">
        <v>0.00031</v>
      </c>
      <c r="R360" s="246">
        <f>Q360*H360</f>
        <v>0.00155</v>
      </c>
      <c r="S360" s="246">
        <v>0</v>
      </c>
      <c r="T360" s="247">
        <f>S360*H360</f>
        <v>0</v>
      </c>
      <c r="AR360" s="25" t="s">
        <v>290</v>
      </c>
      <c r="AT360" s="25" t="s">
        <v>200</v>
      </c>
      <c r="AU360" s="25" t="s">
        <v>79</v>
      </c>
      <c r="AY360" s="25" t="s">
        <v>197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25" t="s">
        <v>77</v>
      </c>
      <c r="BK360" s="248">
        <f>ROUND(I360*H360,2)</f>
        <v>0</v>
      </c>
      <c r="BL360" s="25" t="s">
        <v>290</v>
      </c>
      <c r="BM360" s="25" t="s">
        <v>730</v>
      </c>
    </row>
    <row r="361" s="1" customFormat="1">
      <c r="B361" s="47"/>
      <c r="C361" s="75"/>
      <c r="D361" s="249" t="s">
        <v>207</v>
      </c>
      <c r="E361" s="75"/>
      <c r="F361" s="250" t="s">
        <v>731</v>
      </c>
      <c r="G361" s="75"/>
      <c r="H361" s="75"/>
      <c r="I361" s="205"/>
      <c r="J361" s="75"/>
      <c r="K361" s="75"/>
      <c r="L361" s="73"/>
      <c r="M361" s="251"/>
      <c r="N361" s="48"/>
      <c r="O361" s="48"/>
      <c r="P361" s="48"/>
      <c r="Q361" s="48"/>
      <c r="R361" s="48"/>
      <c r="S361" s="48"/>
      <c r="T361" s="96"/>
      <c r="AT361" s="25" t="s">
        <v>207</v>
      </c>
      <c r="AU361" s="25" t="s">
        <v>79</v>
      </c>
    </row>
    <row r="362" s="11" customFormat="1" ht="29.88" customHeight="1">
      <c r="B362" s="221"/>
      <c r="C362" s="222"/>
      <c r="D362" s="223" t="s">
        <v>69</v>
      </c>
      <c r="E362" s="235" t="s">
        <v>732</v>
      </c>
      <c r="F362" s="235" t="s">
        <v>733</v>
      </c>
      <c r="G362" s="222"/>
      <c r="H362" s="222"/>
      <c r="I362" s="225"/>
      <c r="J362" s="236">
        <f>BK362</f>
        <v>0</v>
      </c>
      <c r="K362" s="222"/>
      <c r="L362" s="227"/>
      <c r="M362" s="228"/>
      <c r="N362" s="229"/>
      <c r="O362" s="229"/>
      <c r="P362" s="230">
        <f>SUM(P363:P374)</f>
        <v>0</v>
      </c>
      <c r="Q362" s="229"/>
      <c r="R362" s="230">
        <f>SUM(R363:R374)</f>
        <v>0.15587528000000001</v>
      </c>
      <c r="S362" s="229"/>
      <c r="T362" s="231">
        <f>SUM(T363:T374)</f>
        <v>0.028606180000000002</v>
      </c>
      <c r="AR362" s="232" t="s">
        <v>79</v>
      </c>
      <c r="AT362" s="233" t="s">
        <v>69</v>
      </c>
      <c r="AU362" s="233" t="s">
        <v>77</v>
      </c>
      <c r="AY362" s="232" t="s">
        <v>197</v>
      </c>
      <c r="BK362" s="234">
        <f>SUM(BK363:BK374)</f>
        <v>0</v>
      </c>
    </row>
    <row r="363" s="1" customFormat="1" ht="14.5" customHeight="1">
      <c r="B363" s="47"/>
      <c r="C363" s="237" t="s">
        <v>734</v>
      </c>
      <c r="D363" s="237" t="s">
        <v>200</v>
      </c>
      <c r="E363" s="238" t="s">
        <v>735</v>
      </c>
      <c r="F363" s="239" t="s">
        <v>736</v>
      </c>
      <c r="G363" s="240" t="s">
        <v>213</v>
      </c>
      <c r="H363" s="241">
        <v>92.278000000000006</v>
      </c>
      <c r="I363" s="242"/>
      <c r="J363" s="243">
        <f>ROUND(I363*H363,2)</f>
        <v>0</v>
      </c>
      <c r="K363" s="239" t="s">
        <v>204</v>
      </c>
      <c r="L363" s="73"/>
      <c r="M363" s="244" t="s">
        <v>21</v>
      </c>
      <c r="N363" s="245" t="s">
        <v>41</v>
      </c>
      <c r="O363" s="48"/>
      <c r="P363" s="246">
        <f>O363*H363</f>
        <v>0</v>
      </c>
      <c r="Q363" s="246">
        <v>0.001</v>
      </c>
      <c r="R363" s="246">
        <f>Q363*H363</f>
        <v>0.092278000000000013</v>
      </c>
      <c r="S363" s="246">
        <v>0.00031</v>
      </c>
      <c r="T363" s="247">
        <f>S363*H363</f>
        <v>0.028606180000000002</v>
      </c>
      <c r="AR363" s="25" t="s">
        <v>290</v>
      </c>
      <c r="AT363" s="25" t="s">
        <v>200</v>
      </c>
      <c r="AU363" s="25" t="s">
        <v>79</v>
      </c>
      <c r="AY363" s="25" t="s">
        <v>197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25" t="s">
        <v>77</v>
      </c>
      <c r="BK363" s="248">
        <f>ROUND(I363*H363,2)</f>
        <v>0</v>
      </c>
      <c r="BL363" s="25" t="s">
        <v>290</v>
      </c>
      <c r="BM363" s="25" t="s">
        <v>737</v>
      </c>
    </row>
    <row r="364" s="1" customFormat="1">
      <c r="B364" s="47"/>
      <c r="C364" s="75"/>
      <c r="D364" s="249" t="s">
        <v>207</v>
      </c>
      <c r="E364" s="75"/>
      <c r="F364" s="250" t="s">
        <v>738</v>
      </c>
      <c r="G364" s="75"/>
      <c r="H364" s="75"/>
      <c r="I364" s="205"/>
      <c r="J364" s="75"/>
      <c r="K364" s="75"/>
      <c r="L364" s="73"/>
      <c r="M364" s="251"/>
      <c r="N364" s="48"/>
      <c r="O364" s="48"/>
      <c r="P364" s="48"/>
      <c r="Q364" s="48"/>
      <c r="R364" s="48"/>
      <c r="S364" s="48"/>
      <c r="T364" s="96"/>
      <c r="AT364" s="25" t="s">
        <v>207</v>
      </c>
      <c r="AU364" s="25" t="s">
        <v>79</v>
      </c>
    </row>
    <row r="365" s="12" customFormat="1">
      <c r="B365" s="252"/>
      <c r="C365" s="253"/>
      <c r="D365" s="249" t="s">
        <v>209</v>
      </c>
      <c r="E365" s="254" t="s">
        <v>21</v>
      </c>
      <c r="F365" s="255" t="s">
        <v>739</v>
      </c>
      <c r="G365" s="253"/>
      <c r="H365" s="256">
        <v>92.278000000000006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AT365" s="262" t="s">
        <v>209</v>
      </c>
      <c r="AU365" s="262" t="s">
        <v>79</v>
      </c>
      <c r="AV365" s="12" t="s">
        <v>79</v>
      </c>
      <c r="AW365" s="12" t="s">
        <v>34</v>
      </c>
      <c r="AX365" s="12" t="s">
        <v>77</v>
      </c>
      <c r="AY365" s="262" t="s">
        <v>197</v>
      </c>
    </row>
    <row r="366" s="1" customFormat="1" ht="23" customHeight="1">
      <c r="B366" s="47"/>
      <c r="C366" s="237" t="s">
        <v>740</v>
      </c>
      <c r="D366" s="237" t="s">
        <v>200</v>
      </c>
      <c r="E366" s="238" t="s">
        <v>741</v>
      </c>
      <c r="F366" s="239" t="s">
        <v>742</v>
      </c>
      <c r="G366" s="240" t="s">
        <v>213</v>
      </c>
      <c r="H366" s="241">
        <v>124.56</v>
      </c>
      <c r="I366" s="242"/>
      <c r="J366" s="243">
        <f>ROUND(I366*H366,2)</f>
        <v>0</v>
      </c>
      <c r="K366" s="239" t="s">
        <v>204</v>
      </c>
      <c r="L366" s="73"/>
      <c r="M366" s="244" t="s">
        <v>21</v>
      </c>
      <c r="N366" s="245" t="s">
        <v>41</v>
      </c>
      <c r="O366" s="48"/>
      <c r="P366" s="246">
        <f>O366*H366</f>
        <v>0</v>
      </c>
      <c r="Q366" s="246">
        <v>0.00013999999999999999</v>
      </c>
      <c r="R366" s="246">
        <f>Q366*H366</f>
        <v>0.0174384</v>
      </c>
      <c r="S366" s="246">
        <v>0</v>
      </c>
      <c r="T366" s="247">
        <f>S366*H366</f>
        <v>0</v>
      </c>
      <c r="AR366" s="25" t="s">
        <v>290</v>
      </c>
      <c r="AT366" s="25" t="s">
        <v>200</v>
      </c>
      <c r="AU366" s="25" t="s">
        <v>79</v>
      </c>
      <c r="AY366" s="25" t="s">
        <v>197</v>
      </c>
      <c r="BE366" s="248">
        <f>IF(N366="základní",J366,0)</f>
        <v>0</v>
      </c>
      <c r="BF366" s="248">
        <f>IF(N366="snížená",J366,0)</f>
        <v>0</v>
      </c>
      <c r="BG366" s="248">
        <f>IF(N366="zákl. přenesená",J366,0)</f>
        <v>0</v>
      </c>
      <c r="BH366" s="248">
        <f>IF(N366="sníž. přenesená",J366,0)</f>
        <v>0</v>
      </c>
      <c r="BI366" s="248">
        <f>IF(N366="nulová",J366,0)</f>
        <v>0</v>
      </c>
      <c r="BJ366" s="25" t="s">
        <v>77</v>
      </c>
      <c r="BK366" s="248">
        <f>ROUND(I366*H366,2)</f>
        <v>0</v>
      </c>
      <c r="BL366" s="25" t="s">
        <v>290</v>
      </c>
      <c r="BM366" s="25" t="s">
        <v>743</v>
      </c>
    </row>
    <row r="367" s="1" customFormat="1">
      <c r="B367" s="47"/>
      <c r="C367" s="75"/>
      <c r="D367" s="249" t="s">
        <v>207</v>
      </c>
      <c r="E367" s="75"/>
      <c r="F367" s="250" t="s">
        <v>744</v>
      </c>
      <c r="G367" s="75"/>
      <c r="H367" s="75"/>
      <c r="I367" s="205"/>
      <c r="J367" s="75"/>
      <c r="K367" s="75"/>
      <c r="L367" s="73"/>
      <c r="M367" s="251"/>
      <c r="N367" s="48"/>
      <c r="O367" s="48"/>
      <c r="P367" s="48"/>
      <c r="Q367" s="48"/>
      <c r="R367" s="48"/>
      <c r="S367" s="48"/>
      <c r="T367" s="96"/>
      <c r="AT367" s="25" t="s">
        <v>207</v>
      </c>
      <c r="AU367" s="25" t="s">
        <v>79</v>
      </c>
    </row>
    <row r="368" s="12" customFormat="1">
      <c r="B368" s="252"/>
      <c r="C368" s="253"/>
      <c r="D368" s="249" t="s">
        <v>209</v>
      </c>
      <c r="E368" s="254" t="s">
        <v>21</v>
      </c>
      <c r="F368" s="255" t="s">
        <v>745</v>
      </c>
      <c r="G368" s="253"/>
      <c r="H368" s="256">
        <v>124.56</v>
      </c>
      <c r="I368" s="257"/>
      <c r="J368" s="253"/>
      <c r="K368" s="253"/>
      <c r="L368" s="258"/>
      <c r="M368" s="259"/>
      <c r="N368" s="260"/>
      <c r="O368" s="260"/>
      <c r="P368" s="260"/>
      <c r="Q368" s="260"/>
      <c r="R368" s="260"/>
      <c r="S368" s="260"/>
      <c r="T368" s="261"/>
      <c r="AT368" s="262" t="s">
        <v>209</v>
      </c>
      <c r="AU368" s="262" t="s">
        <v>79</v>
      </c>
      <c r="AV368" s="12" t="s">
        <v>79</v>
      </c>
      <c r="AW368" s="12" t="s">
        <v>34</v>
      </c>
      <c r="AX368" s="12" t="s">
        <v>77</v>
      </c>
      <c r="AY368" s="262" t="s">
        <v>197</v>
      </c>
    </row>
    <row r="369" s="1" customFormat="1" ht="23" customHeight="1">
      <c r="B369" s="47"/>
      <c r="C369" s="237" t="s">
        <v>746</v>
      </c>
      <c r="D369" s="237" t="s">
        <v>200</v>
      </c>
      <c r="E369" s="238" t="s">
        <v>747</v>
      </c>
      <c r="F369" s="239" t="s">
        <v>748</v>
      </c>
      <c r="G369" s="240" t="s">
        <v>213</v>
      </c>
      <c r="H369" s="241">
        <v>156.55699999999999</v>
      </c>
      <c r="I369" s="242"/>
      <c r="J369" s="243">
        <f>ROUND(I369*H369,2)</f>
        <v>0</v>
      </c>
      <c r="K369" s="239" t="s">
        <v>204</v>
      </c>
      <c r="L369" s="73"/>
      <c r="M369" s="244" t="s">
        <v>21</v>
      </c>
      <c r="N369" s="245" t="s">
        <v>41</v>
      </c>
      <c r="O369" s="48"/>
      <c r="P369" s="246">
        <f>O369*H369</f>
        <v>0</v>
      </c>
      <c r="Q369" s="246">
        <v>0.00029</v>
      </c>
      <c r="R369" s="246">
        <f>Q369*H369</f>
        <v>0.045401529999999996</v>
      </c>
      <c r="S369" s="246">
        <v>0</v>
      </c>
      <c r="T369" s="247">
        <f>S369*H369</f>
        <v>0</v>
      </c>
      <c r="AR369" s="25" t="s">
        <v>290</v>
      </c>
      <c r="AT369" s="25" t="s">
        <v>200</v>
      </c>
      <c r="AU369" s="25" t="s">
        <v>79</v>
      </c>
      <c r="AY369" s="25" t="s">
        <v>197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25" t="s">
        <v>77</v>
      </c>
      <c r="BK369" s="248">
        <f>ROUND(I369*H369,2)</f>
        <v>0</v>
      </c>
      <c r="BL369" s="25" t="s">
        <v>290</v>
      </c>
      <c r="BM369" s="25" t="s">
        <v>749</v>
      </c>
    </row>
    <row r="370" s="1" customFormat="1">
      <c r="B370" s="47"/>
      <c r="C370" s="75"/>
      <c r="D370" s="249" t="s">
        <v>207</v>
      </c>
      <c r="E370" s="75"/>
      <c r="F370" s="250" t="s">
        <v>750</v>
      </c>
      <c r="G370" s="75"/>
      <c r="H370" s="75"/>
      <c r="I370" s="205"/>
      <c r="J370" s="75"/>
      <c r="K370" s="75"/>
      <c r="L370" s="73"/>
      <c r="M370" s="251"/>
      <c r="N370" s="48"/>
      <c r="O370" s="48"/>
      <c r="P370" s="48"/>
      <c r="Q370" s="48"/>
      <c r="R370" s="48"/>
      <c r="S370" s="48"/>
      <c r="T370" s="96"/>
      <c r="AT370" s="25" t="s">
        <v>207</v>
      </c>
      <c r="AU370" s="25" t="s">
        <v>79</v>
      </c>
    </row>
    <row r="371" s="12" customFormat="1">
      <c r="B371" s="252"/>
      <c r="C371" s="253"/>
      <c r="D371" s="249" t="s">
        <v>209</v>
      </c>
      <c r="E371" s="254" t="s">
        <v>21</v>
      </c>
      <c r="F371" s="255" t="s">
        <v>751</v>
      </c>
      <c r="G371" s="253"/>
      <c r="H371" s="256">
        <v>156.55699999999999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AT371" s="262" t="s">
        <v>209</v>
      </c>
      <c r="AU371" s="262" t="s">
        <v>79</v>
      </c>
      <c r="AV371" s="12" t="s">
        <v>79</v>
      </c>
      <c r="AW371" s="12" t="s">
        <v>34</v>
      </c>
      <c r="AX371" s="12" t="s">
        <v>77</v>
      </c>
      <c r="AY371" s="262" t="s">
        <v>197</v>
      </c>
    </row>
    <row r="372" s="1" customFormat="1" ht="23" customHeight="1">
      <c r="B372" s="47"/>
      <c r="C372" s="237" t="s">
        <v>752</v>
      </c>
      <c r="D372" s="237" t="s">
        <v>200</v>
      </c>
      <c r="E372" s="238" t="s">
        <v>753</v>
      </c>
      <c r="F372" s="239" t="s">
        <v>754</v>
      </c>
      <c r="G372" s="240" t="s">
        <v>213</v>
      </c>
      <c r="H372" s="241">
        <v>2.2949999999999999</v>
      </c>
      <c r="I372" s="242"/>
      <c r="J372" s="243">
        <f>ROUND(I372*H372,2)</f>
        <v>0</v>
      </c>
      <c r="K372" s="239" t="s">
        <v>204</v>
      </c>
      <c r="L372" s="73"/>
      <c r="M372" s="244" t="s">
        <v>21</v>
      </c>
      <c r="N372" s="245" t="s">
        <v>41</v>
      </c>
      <c r="O372" s="48"/>
      <c r="P372" s="246">
        <f>O372*H372</f>
        <v>0</v>
      </c>
      <c r="Q372" s="246">
        <v>0.00033</v>
      </c>
      <c r="R372" s="246">
        <f>Q372*H372</f>
        <v>0.00075734999999999995</v>
      </c>
      <c r="S372" s="246">
        <v>0</v>
      </c>
      <c r="T372" s="247">
        <f>S372*H372</f>
        <v>0</v>
      </c>
      <c r="AR372" s="25" t="s">
        <v>290</v>
      </c>
      <c r="AT372" s="25" t="s">
        <v>200</v>
      </c>
      <c r="AU372" s="25" t="s">
        <v>79</v>
      </c>
      <c r="AY372" s="25" t="s">
        <v>197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25" t="s">
        <v>77</v>
      </c>
      <c r="BK372" s="248">
        <f>ROUND(I372*H372,2)</f>
        <v>0</v>
      </c>
      <c r="BL372" s="25" t="s">
        <v>290</v>
      </c>
      <c r="BM372" s="25" t="s">
        <v>755</v>
      </c>
    </row>
    <row r="373" s="1" customFormat="1">
      <c r="B373" s="47"/>
      <c r="C373" s="75"/>
      <c r="D373" s="249" t="s">
        <v>207</v>
      </c>
      <c r="E373" s="75"/>
      <c r="F373" s="250" t="s">
        <v>756</v>
      </c>
      <c r="G373" s="75"/>
      <c r="H373" s="75"/>
      <c r="I373" s="205"/>
      <c r="J373" s="75"/>
      <c r="K373" s="75"/>
      <c r="L373" s="73"/>
      <c r="M373" s="251"/>
      <c r="N373" s="48"/>
      <c r="O373" s="48"/>
      <c r="P373" s="48"/>
      <c r="Q373" s="48"/>
      <c r="R373" s="48"/>
      <c r="S373" s="48"/>
      <c r="T373" s="96"/>
      <c r="AT373" s="25" t="s">
        <v>207</v>
      </c>
      <c r="AU373" s="25" t="s">
        <v>79</v>
      </c>
    </row>
    <row r="374" s="12" customFormat="1">
      <c r="B374" s="252"/>
      <c r="C374" s="253"/>
      <c r="D374" s="249" t="s">
        <v>209</v>
      </c>
      <c r="E374" s="254" t="s">
        <v>21</v>
      </c>
      <c r="F374" s="255" t="s">
        <v>487</v>
      </c>
      <c r="G374" s="253"/>
      <c r="H374" s="256">
        <v>2.2949999999999999</v>
      </c>
      <c r="I374" s="257"/>
      <c r="J374" s="253"/>
      <c r="K374" s="253"/>
      <c r="L374" s="258"/>
      <c r="M374" s="259"/>
      <c r="N374" s="260"/>
      <c r="O374" s="260"/>
      <c r="P374" s="260"/>
      <c r="Q374" s="260"/>
      <c r="R374" s="260"/>
      <c r="S374" s="260"/>
      <c r="T374" s="261"/>
      <c r="AT374" s="262" t="s">
        <v>209</v>
      </c>
      <c r="AU374" s="262" t="s">
        <v>79</v>
      </c>
      <c r="AV374" s="12" t="s">
        <v>79</v>
      </c>
      <c r="AW374" s="12" t="s">
        <v>34</v>
      </c>
      <c r="AX374" s="12" t="s">
        <v>77</v>
      </c>
      <c r="AY374" s="262" t="s">
        <v>197</v>
      </c>
    </row>
    <row r="375" s="11" customFormat="1" ht="29.88" customHeight="1">
      <c r="B375" s="221"/>
      <c r="C375" s="222"/>
      <c r="D375" s="223" t="s">
        <v>69</v>
      </c>
      <c r="E375" s="235" t="s">
        <v>757</v>
      </c>
      <c r="F375" s="235" t="s">
        <v>758</v>
      </c>
      <c r="G375" s="222"/>
      <c r="H375" s="222"/>
      <c r="I375" s="225"/>
      <c r="J375" s="236">
        <f>BK375</f>
        <v>0</v>
      </c>
      <c r="K375" s="222"/>
      <c r="L375" s="227"/>
      <c r="M375" s="228"/>
      <c r="N375" s="229"/>
      <c r="O375" s="229"/>
      <c r="P375" s="230">
        <f>SUM(P376:P380)</f>
        <v>0</v>
      </c>
      <c r="Q375" s="229"/>
      <c r="R375" s="230">
        <f>SUM(R376:R380)</f>
        <v>0</v>
      </c>
      <c r="S375" s="229"/>
      <c r="T375" s="231">
        <f>SUM(T376:T380)</f>
        <v>0</v>
      </c>
      <c r="AR375" s="232" t="s">
        <v>79</v>
      </c>
      <c r="AT375" s="233" t="s">
        <v>69</v>
      </c>
      <c r="AU375" s="233" t="s">
        <v>77</v>
      </c>
      <c r="AY375" s="232" t="s">
        <v>197</v>
      </c>
      <c r="BK375" s="234">
        <f>SUM(BK376:BK380)</f>
        <v>0</v>
      </c>
    </row>
    <row r="376" s="1" customFormat="1" ht="23" customHeight="1">
      <c r="B376" s="47"/>
      <c r="C376" s="237" t="s">
        <v>759</v>
      </c>
      <c r="D376" s="237" t="s">
        <v>200</v>
      </c>
      <c r="E376" s="238" t="s">
        <v>760</v>
      </c>
      <c r="F376" s="239" t="s">
        <v>761</v>
      </c>
      <c r="G376" s="240" t="s">
        <v>213</v>
      </c>
      <c r="H376" s="241">
        <v>4.4000000000000004</v>
      </c>
      <c r="I376" s="242"/>
      <c r="J376" s="243">
        <f>ROUND(I376*H376,2)</f>
        <v>0</v>
      </c>
      <c r="K376" s="239" t="s">
        <v>204</v>
      </c>
      <c r="L376" s="73"/>
      <c r="M376" s="244" t="s">
        <v>21</v>
      </c>
      <c r="N376" s="245" t="s">
        <v>41</v>
      </c>
      <c r="O376" s="48"/>
      <c r="P376" s="246">
        <f>O376*H376</f>
        <v>0</v>
      </c>
      <c r="Q376" s="246">
        <v>0</v>
      </c>
      <c r="R376" s="246">
        <f>Q376*H376</f>
        <v>0</v>
      </c>
      <c r="S376" s="246">
        <v>0</v>
      </c>
      <c r="T376" s="247">
        <f>S376*H376</f>
        <v>0</v>
      </c>
      <c r="AR376" s="25" t="s">
        <v>290</v>
      </c>
      <c r="AT376" s="25" t="s">
        <v>200</v>
      </c>
      <c r="AU376" s="25" t="s">
        <v>79</v>
      </c>
      <c r="AY376" s="25" t="s">
        <v>197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25" t="s">
        <v>77</v>
      </c>
      <c r="BK376" s="248">
        <f>ROUND(I376*H376,2)</f>
        <v>0</v>
      </c>
      <c r="BL376" s="25" t="s">
        <v>290</v>
      </c>
      <c r="BM376" s="25" t="s">
        <v>762</v>
      </c>
    </row>
    <row r="377" s="1" customFormat="1">
      <c r="B377" s="47"/>
      <c r="C377" s="75"/>
      <c r="D377" s="249" t="s">
        <v>207</v>
      </c>
      <c r="E377" s="75"/>
      <c r="F377" s="250" t="s">
        <v>763</v>
      </c>
      <c r="G377" s="75"/>
      <c r="H377" s="75"/>
      <c r="I377" s="205"/>
      <c r="J377" s="75"/>
      <c r="K377" s="75"/>
      <c r="L377" s="73"/>
      <c r="M377" s="251"/>
      <c r="N377" s="48"/>
      <c r="O377" s="48"/>
      <c r="P377" s="48"/>
      <c r="Q377" s="48"/>
      <c r="R377" s="48"/>
      <c r="S377" s="48"/>
      <c r="T377" s="96"/>
      <c r="AT377" s="25" t="s">
        <v>207</v>
      </c>
      <c r="AU377" s="25" t="s">
        <v>79</v>
      </c>
    </row>
    <row r="378" s="1" customFormat="1" ht="34.5" customHeight="1">
      <c r="B378" s="47"/>
      <c r="C378" s="263" t="s">
        <v>764</v>
      </c>
      <c r="D378" s="263" t="s">
        <v>269</v>
      </c>
      <c r="E378" s="264" t="s">
        <v>765</v>
      </c>
      <c r="F378" s="265" t="s">
        <v>766</v>
      </c>
      <c r="G378" s="266" t="s">
        <v>265</v>
      </c>
      <c r="H378" s="267">
        <v>1</v>
      </c>
      <c r="I378" s="268"/>
      <c r="J378" s="269">
        <f>ROUND(I378*H378,2)</f>
        <v>0</v>
      </c>
      <c r="K378" s="265" t="s">
        <v>21</v>
      </c>
      <c r="L378" s="270"/>
      <c r="M378" s="271" t="s">
        <v>21</v>
      </c>
      <c r="N378" s="272" t="s">
        <v>41</v>
      </c>
      <c r="O378" s="48"/>
      <c r="P378" s="246">
        <f>O378*H378</f>
        <v>0</v>
      </c>
      <c r="Q378" s="246">
        <v>0</v>
      </c>
      <c r="R378" s="246">
        <f>Q378*H378</f>
        <v>0</v>
      </c>
      <c r="S378" s="246">
        <v>0</v>
      </c>
      <c r="T378" s="247">
        <f>S378*H378</f>
        <v>0</v>
      </c>
      <c r="AR378" s="25" t="s">
        <v>373</v>
      </c>
      <c r="AT378" s="25" t="s">
        <v>269</v>
      </c>
      <c r="AU378" s="25" t="s">
        <v>79</v>
      </c>
      <c r="AY378" s="25" t="s">
        <v>197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25" t="s">
        <v>77</v>
      </c>
      <c r="BK378" s="248">
        <f>ROUND(I378*H378,2)</f>
        <v>0</v>
      </c>
      <c r="BL378" s="25" t="s">
        <v>290</v>
      </c>
      <c r="BM378" s="25" t="s">
        <v>767</v>
      </c>
    </row>
    <row r="379" s="1" customFormat="1">
      <c r="B379" s="47"/>
      <c r="C379" s="75"/>
      <c r="D379" s="249" t="s">
        <v>207</v>
      </c>
      <c r="E379" s="75"/>
      <c r="F379" s="250" t="s">
        <v>766</v>
      </c>
      <c r="G379" s="75"/>
      <c r="H379" s="75"/>
      <c r="I379" s="205"/>
      <c r="J379" s="75"/>
      <c r="K379" s="75"/>
      <c r="L379" s="73"/>
      <c r="M379" s="251"/>
      <c r="N379" s="48"/>
      <c r="O379" s="48"/>
      <c r="P379" s="48"/>
      <c r="Q379" s="48"/>
      <c r="R379" s="48"/>
      <c r="S379" s="48"/>
      <c r="T379" s="96"/>
      <c r="AT379" s="25" t="s">
        <v>207</v>
      </c>
      <c r="AU379" s="25" t="s">
        <v>79</v>
      </c>
    </row>
    <row r="380" s="1" customFormat="1">
      <c r="B380" s="47"/>
      <c r="C380" s="75"/>
      <c r="D380" s="249" t="s">
        <v>589</v>
      </c>
      <c r="E380" s="75"/>
      <c r="F380" s="294" t="s">
        <v>768</v>
      </c>
      <c r="G380" s="75"/>
      <c r="H380" s="75"/>
      <c r="I380" s="205"/>
      <c r="J380" s="75"/>
      <c r="K380" s="75"/>
      <c r="L380" s="73"/>
      <c r="M380" s="251"/>
      <c r="N380" s="48"/>
      <c r="O380" s="48"/>
      <c r="P380" s="48"/>
      <c r="Q380" s="48"/>
      <c r="R380" s="48"/>
      <c r="S380" s="48"/>
      <c r="T380" s="96"/>
      <c r="AT380" s="25" t="s">
        <v>589</v>
      </c>
      <c r="AU380" s="25" t="s">
        <v>79</v>
      </c>
    </row>
    <row r="381" s="11" customFormat="1" ht="37.44" customHeight="1">
      <c r="B381" s="221"/>
      <c r="C381" s="222"/>
      <c r="D381" s="223" t="s">
        <v>69</v>
      </c>
      <c r="E381" s="224" t="s">
        <v>269</v>
      </c>
      <c r="F381" s="224" t="s">
        <v>769</v>
      </c>
      <c r="G381" s="222"/>
      <c r="H381" s="222"/>
      <c r="I381" s="225"/>
      <c r="J381" s="226">
        <f>BK381</f>
        <v>0</v>
      </c>
      <c r="K381" s="222"/>
      <c r="L381" s="227"/>
      <c r="M381" s="228"/>
      <c r="N381" s="229"/>
      <c r="O381" s="229"/>
      <c r="P381" s="230">
        <f>P382</f>
        <v>0</v>
      </c>
      <c r="Q381" s="229"/>
      <c r="R381" s="230">
        <f>R382</f>
        <v>0</v>
      </c>
      <c r="S381" s="229"/>
      <c r="T381" s="231">
        <f>T382</f>
        <v>0</v>
      </c>
      <c r="AR381" s="232" t="s">
        <v>198</v>
      </c>
      <c r="AT381" s="233" t="s">
        <v>69</v>
      </c>
      <c r="AU381" s="233" t="s">
        <v>70</v>
      </c>
      <c r="AY381" s="232" t="s">
        <v>197</v>
      </c>
      <c r="BK381" s="234">
        <f>BK382</f>
        <v>0</v>
      </c>
    </row>
    <row r="382" s="11" customFormat="1" ht="19.92" customHeight="1">
      <c r="B382" s="221"/>
      <c r="C382" s="222"/>
      <c r="D382" s="223" t="s">
        <v>69</v>
      </c>
      <c r="E382" s="235" t="s">
        <v>770</v>
      </c>
      <c r="F382" s="235" t="s">
        <v>771</v>
      </c>
      <c r="G382" s="222"/>
      <c r="H382" s="222"/>
      <c r="I382" s="225"/>
      <c r="J382" s="236">
        <f>BK382</f>
        <v>0</v>
      </c>
      <c r="K382" s="222"/>
      <c r="L382" s="227"/>
      <c r="M382" s="228"/>
      <c r="N382" s="229"/>
      <c r="O382" s="229"/>
      <c r="P382" s="230">
        <f>SUM(P383:P386)</f>
        <v>0</v>
      </c>
      <c r="Q382" s="229"/>
      <c r="R382" s="230">
        <f>SUM(R383:R386)</f>
        <v>0</v>
      </c>
      <c r="S382" s="229"/>
      <c r="T382" s="231">
        <f>SUM(T383:T386)</f>
        <v>0</v>
      </c>
      <c r="AR382" s="232" t="s">
        <v>198</v>
      </c>
      <c r="AT382" s="233" t="s">
        <v>69</v>
      </c>
      <c r="AU382" s="233" t="s">
        <v>77</v>
      </c>
      <c r="AY382" s="232" t="s">
        <v>197</v>
      </c>
      <c r="BK382" s="234">
        <f>SUM(BK383:BK386)</f>
        <v>0</v>
      </c>
    </row>
    <row r="383" s="1" customFormat="1" ht="23" customHeight="1">
      <c r="B383" s="47"/>
      <c r="C383" s="237" t="s">
        <v>772</v>
      </c>
      <c r="D383" s="237" t="s">
        <v>200</v>
      </c>
      <c r="E383" s="238" t="s">
        <v>773</v>
      </c>
      <c r="F383" s="239" t="s">
        <v>774</v>
      </c>
      <c r="G383" s="240" t="s">
        <v>265</v>
      </c>
      <c r="H383" s="241">
        <v>1</v>
      </c>
      <c r="I383" s="242"/>
      <c r="J383" s="243">
        <f>ROUND(I383*H383,2)</f>
        <v>0</v>
      </c>
      <c r="K383" s="239" t="s">
        <v>21</v>
      </c>
      <c r="L383" s="73"/>
      <c r="M383" s="244" t="s">
        <v>21</v>
      </c>
      <c r="N383" s="245" t="s">
        <v>41</v>
      </c>
      <c r="O383" s="48"/>
      <c r="P383" s="246">
        <f>O383*H383</f>
        <v>0</v>
      </c>
      <c r="Q383" s="246">
        <v>0</v>
      </c>
      <c r="R383" s="246">
        <f>Q383*H383</f>
        <v>0</v>
      </c>
      <c r="S383" s="246">
        <v>0</v>
      </c>
      <c r="T383" s="247">
        <f>S383*H383</f>
        <v>0</v>
      </c>
      <c r="AR383" s="25" t="s">
        <v>547</v>
      </c>
      <c r="AT383" s="25" t="s">
        <v>200</v>
      </c>
      <c r="AU383" s="25" t="s">
        <v>79</v>
      </c>
      <c r="AY383" s="25" t="s">
        <v>197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25" t="s">
        <v>77</v>
      </c>
      <c r="BK383" s="248">
        <f>ROUND(I383*H383,2)</f>
        <v>0</v>
      </c>
      <c r="BL383" s="25" t="s">
        <v>547</v>
      </c>
      <c r="BM383" s="25" t="s">
        <v>775</v>
      </c>
    </row>
    <row r="384" s="1" customFormat="1">
      <c r="B384" s="47"/>
      <c r="C384" s="75"/>
      <c r="D384" s="249" t="s">
        <v>207</v>
      </c>
      <c r="E384" s="75"/>
      <c r="F384" s="250" t="s">
        <v>774</v>
      </c>
      <c r="G384" s="75"/>
      <c r="H384" s="75"/>
      <c r="I384" s="205"/>
      <c r="J384" s="75"/>
      <c r="K384" s="75"/>
      <c r="L384" s="73"/>
      <c r="M384" s="251"/>
      <c r="N384" s="48"/>
      <c r="O384" s="48"/>
      <c r="P384" s="48"/>
      <c r="Q384" s="48"/>
      <c r="R384" s="48"/>
      <c r="S384" s="48"/>
      <c r="T384" s="96"/>
      <c r="AT384" s="25" t="s">
        <v>207</v>
      </c>
      <c r="AU384" s="25" t="s">
        <v>79</v>
      </c>
    </row>
    <row r="385" s="1" customFormat="1">
      <c r="B385" s="47"/>
      <c r="C385" s="75"/>
      <c r="D385" s="249" t="s">
        <v>589</v>
      </c>
      <c r="E385" s="75"/>
      <c r="F385" s="294" t="s">
        <v>776</v>
      </c>
      <c r="G385" s="75"/>
      <c r="H385" s="75"/>
      <c r="I385" s="205"/>
      <c r="J385" s="75"/>
      <c r="K385" s="75"/>
      <c r="L385" s="73"/>
      <c r="M385" s="251"/>
      <c r="N385" s="48"/>
      <c r="O385" s="48"/>
      <c r="P385" s="48"/>
      <c r="Q385" s="48"/>
      <c r="R385" s="48"/>
      <c r="S385" s="48"/>
      <c r="T385" s="96"/>
      <c r="AT385" s="25" t="s">
        <v>589</v>
      </c>
      <c r="AU385" s="25" t="s">
        <v>79</v>
      </c>
    </row>
    <row r="386" s="12" customFormat="1">
      <c r="B386" s="252"/>
      <c r="C386" s="253"/>
      <c r="D386" s="249" t="s">
        <v>209</v>
      </c>
      <c r="E386" s="254" t="s">
        <v>21</v>
      </c>
      <c r="F386" s="255" t="s">
        <v>77</v>
      </c>
      <c r="G386" s="253"/>
      <c r="H386" s="256">
        <v>1</v>
      </c>
      <c r="I386" s="257"/>
      <c r="J386" s="253"/>
      <c r="K386" s="253"/>
      <c r="L386" s="258"/>
      <c r="M386" s="295"/>
      <c r="N386" s="296"/>
      <c r="O386" s="296"/>
      <c r="P386" s="296"/>
      <c r="Q386" s="296"/>
      <c r="R386" s="296"/>
      <c r="S386" s="296"/>
      <c r="T386" s="297"/>
      <c r="AT386" s="262" t="s">
        <v>209</v>
      </c>
      <c r="AU386" s="262" t="s">
        <v>79</v>
      </c>
      <c r="AV386" s="12" t="s">
        <v>79</v>
      </c>
      <c r="AW386" s="12" t="s">
        <v>34</v>
      </c>
      <c r="AX386" s="12" t="s">
        <v>77</v>
      </c>
      <c r="AY386" s="262" t="s">
        <v>197</v>
      </c>
    </row>
    <row r="387" s="1" customFormat="1" ht="6.96" customHeight="1">
      <c r="B387" s="68"/>
      <c r="C387" s="69"/>
      <c r="D387" s="69"/>
      <c r="E387" s="69"/>
      <c r="F387" s="69"/>
      <c r="G387" s="69"/>
      <c r="H387" s="69"/>
      <c r="I387" s="180"/>
      <c r="J387" s="69"/>
      <c r="K387" s="69"/>
      <c r="L387" s="73"/>
    </row>
  </sheetData>
  <sheetProtection sheet="1" autoFilter="0" formatColumns="0" formatRows="0" objects="1" scenarios="1" spinCount="100000" saltValue="Dsxw7E9Wjw2vZKpwp1avaIksW83sIuj/kVB+AvBLTPIZJdKIBAtKD5CPBLL0pvDDCAkpSXIRxQt4k3Oa5Bdp0A==" hashValue="AXRExQno1Ez7Gi+TpXFwGRIw9g4/JvaOo5PPObxnbuhDs55xUZiEeqYP1Sw4dXYbIrT7SuYcvopylENtRa8MYw==" algorithmName="SHA-512" password="CC35"/>
  <autoFilter ref="C99:K38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8:H88"/>
    <mergeCell ref="E90:H90"/>
    <mergeCell ref="E92:H92"/>
    <mergeCell ref="G1:H1"/>
    <mergeCell ref="L2:V2"/>
  </mergeCells>
  <hyperlinks>
    <hyperlink ref="F1:G1" location="C2" display="1) Krycí list soupisu"/>
    <hyperlink ref="G1:H1" location="C58" display="2) Rekapitulace"/>
    <hyperlink ref="J1" location="C9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149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777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ROUND(J87,2)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ROUND(SUM(BE87:BE170), 2)</f>
        <v>0</v>
      </c>
      <c r="G32" s="48"/>
      <c r="H32" s="48"/>
      <c r="I32" s="172">
        <v>0.20999999999999999</v>
      </c>
      <c r="J32" s="171">
        <f>ROUND(ROUND((SUM(BE87:BE170)),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ROUND(SUM(BF87:BF170), 2)</f>
        <v>0</v>
      </c>
      <c r="G33" s="48"/>
      <c r="H33" s="48"/>
      <c r="I33" s="172">
        <v>0.14999999999999999</v>
      </c>
      <c r="J33" s="171">
        <f>ROUND(ROUND((SUM(BF87:BF170)),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ROUND(SUM(BG87:BG170),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ROUND(SUM(BH87:BH170),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ROUND(SUM(BI87:BI170),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149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zt_D1 - ZTI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J87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169</v>
      </c>
      <c r="E61" s="194"/>
      <c r="F61" s="194"/>
      <c r="G61" s="194"/>
      <c r="H61" s="194"/>
      <c r="I61" s="195"/>
      <c r="J61" s="196">
        <f>J88</f>
        <v>0</v>
      </c>
      <c r="K61" s="197"/>
    </row>
    <row r="62" s="9" customFormat="1" ht="19.92" customHeight="1">
      <c r="B62" s="198"/>
      <c r="C62" s="199"/>
      <c r="D62" s="200" t="s">
        <v>778</v>
      </c>
      <c r="E62" s="201"/>
      <c r="F62" s="201"/>
      <c r="G62" s="201"/>
      <c r="H62" s="201"/>
      <c r="I62" s="202"/>
      <c r="J62" s="203">
        <f>J89</f>
        <v>0</v>
      </c>
      <c r="K62" s="204"/>
    </row>
    <row r="63" s="9" customFormat="1" ht="19.92" customHeight="1">
      <c r="B63" s="198"/>
      <c r="C63" s="199"/>
      <c r="D63" s="200" t="s">
        <v>779</v>
      </c>
      <c r="E63" s="201"/>
      <c r="F63" s="201"/>
      <c r="G63" s="201"/>
      <c r="H63" s="201"/>
      <c r="I63" s="202"/>
      <c r="J63" s="203">
        <f>J120</f>
        <v>0</v>
      </c>
      <c r="K63" s="204"/>
    </row>
    <row r="64" s="9" customFormat="1" ht="19.92" customHeight="1">
      <c r="B64" s="198"/>
      <c r="C64" s="199"/>
      <c r="D64" s="200" t="s">
        <v>170</v>
      </c>
      <c r="E64" s="201"/>
      <c r="F64" s="201"/>
      <c r="G64" s="201"/>
      <c r="H64" s="201"/>
      <c r="I64" s="202"/>
      <c r="J64" s="203">
        <f>J151</f>
        <v>0</v>
      </c>
      <c r="K64" s="204"/>
    </row>
    <row r="65" s="9" customFormat="1" ht="19.92" customHeight="1">
      <c r="B65" s="198"/>
      <c r="C65" s="199"/>
      <c r="D65" s="200" t="s">
        <v>780</v>
      </c>
      <c r="E65" s="201"/>
      <c r="F65" s="201"/>
      <c r="G65" s="201"/>
      <c r="H65" s="201"/>
      <c r="I65" s="202"/>
      <c r="J65" s="203">
        <f>J164</f>
        <v>0</v>
      </c>
      <c r="K65" s="204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58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80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83"/>
      <c r="J71" s="72"/>
      <c r="K71" s="72"/>
      <c r="L71" s="73"/>
    </row>
    <row r="72" s="1" customFormat="1" ht="36.96" customHeight="1">
      <c r="B72" s="47"/>
      <c r="C72" s="74" t="s">
        <v>181</v>
      </c>
      <c r="D72" s="75"/>
      <c r="E72" s="75"/>
      <c r="F72" s="75"/>
      <c r="G72" s="75"/>
      <c r="H72" s="75"/>
      <c r="I72" s="205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205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 ht="14.5" customHeight="1">
      <c r="B75" s="47"/>
      <c r="C75" s="75"/>
      <c r="D75" s="75"/>
      <c r="E75" s="206" t="str">
        <f>E7</f>
        <v>Stavební úpravy a rekonstrukce výtahu</v>
      </c>
      <c r="F75" s="77"/>
      <c r="G75" s="77"/>
      <c r="H75" s="77"/>
      <c r="I75" s="205"/>
      <c r="J75" s="75"/>
      <c r="K75" s="75"/>
      <c r="L75" s="73"/>
    </row>
    <row r="76">
      <c r="B76" s="29"/>
      <c r="C76" s="77" t="s">
        <v>146</v>
      </c>
      <c r="D76" s="207"/>
      <c r="E76" s="207"/>
      <c r="F76" s="207"/>
      <c r="G76" s="207"/>
      <c r="H76" s="207"/>
      <c r="I76" s="149"/>
      <c r="J76" s="207"/>
      <c r="K76" s="207"/>
      <c r="L76" s="208"/>
    </row>
    <row r="77" s="1" customFormat="1" ht="14.5" customHeight="1">
      <c r="B77" s="47"/>
      <c r="C77" s="75"/>
      <c r="D77" s="75"/>
      <c r="E77" s="206" t="s">
        <v>149</v>
      </c>
      <c r="F77" s="75"/>
      <c r="G77" s="75"/>
      <c r="H77" s="75"/>
      <c r="I77" s="205"/>
      <c r="J77" s="75"/>
      <c r="K77" s="75"/>
      <c r="L77" s="73"/>
    </row>
    <row r="78" s="1" customFormat="1" ht="14.4" customHeight="1">
      <c r="B78" s="47"/>
      <c r="C78" s="77" t="s">
        <v>152</v>
      </c>
      <c r="D78" s="75"/>
      <c r="E78" s="75"/>
      <c r="F78" s="75"/>
      <c r="G78" s="75"/>
      <c r="H78" s="75"/>
      <c r="I78" s="205"/>
      <c r="J78" s="75"/>
      <c r="K78" s="75"/>
      <c r="L78" s="73"/>
    </row>
    <row r="79" s="1" customFormat="1" ht="15" customHeight="1">
      <c r="B79" s="47"/>
      <c r="C79" s="75"/>
      <c r="D79" s="75"/>
      <c r="E79" s="83" t="str">
        <f>E11</f>
        <v>zt_D1 - ZTI</v>
      </c>
      <c r="F79" s="75"/>
      <c r="G79" s="75"/>
      <c r="H79" s="75"/>
      <c r="I79" s="205"/>
      <c r="J79" s="75"/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205"/>
      <c r="J80" s="75"/>
      <c r="K80" s="75"/>
      <c r="L80" s="73"/>
    </row>
    <row r="81" s="1" customFormat="1" ht="18" customHeight="1">
      <c r="B81" s="47"/>
      <c r="C81" s="77" t="s">
        <v>23</v>
      </c>
      <c r="D81" s="75"/>
      <c r="E81" s="75"/>
      <c r="F81" s="209" t="str">
        <f>F14</f>
        <v>Hradec Králové, Vocelova 1338 - SOŠ a SOU</v>
      </c>
      <c r="G81" s="75"/>
      <c r="H81" s="75"/>
      <c r="I81" s="210" t="s">
        <v>25</v>
      </c>
      <c r="J81" s="86" t="str">
        <f>IF(J14="","",J14)</f>
        <v>14. 3. 2017</v>
      </c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>
      <c r="B83" s="47"/>
      <c r="C83" s="77" t="s">
        <v>27</v>
      </c>
      <c r="D83" s="75"/>
      <c r="E83" s="75"/>
      <c r="F83" s="209" t="str">
        <f>E17</f>
        <v xml:space="preserve"> </v>
      </c>
      <c r="G83" s="75"/>
      <c r="H83" s="75"/>
      <c r="I83" s="210" t="s">
        <v>33</v>
      </c>
      <c r="J83" s="209" t="str">
        <f>E23</f>
        <v xml:space="preserve"> </v>
      </c>
      <c r="K83" s="75"/>
      <c r="L83" s="73"/>
    </row>
    <row r="84" s="1" customFormat="1" ht="14.4" customHeight="1">
      <c r="B84" s="47"/>
      <c r="C84" s="77" t="s">
        <v>31</v>
      </c>
      <c r="D84" s="75"/>
      <c r="E84" s="75"/>
      <c r="F84" s="209" t="str">
        <f>IF(E20="","",E20)</f>
        <v/>
      </c>
      <c r="G84" s="75"/>
      <c r="H84" s="75"/>
      <c r="I84" s="205"/>
      <c r="J84" s="75"/>
      <c r="K84" s="75"/>
      <c r="L84" s="73"/>
    </row>
    <row r="85" s="1" customFormat="1" ht="10.32" customHeight="1">
      <c r="B85" s="47"/>
      <c r="C85" s="75"/>
      <c r="D85" s="75"/>
      <c r="E85" s="75"/>
      <c r="F85" s="75"/>
      <c r="G85" s="75"/>
      <c r="H85" s="75"/>
      <c r="I85" s="205"/>
      <c r="J85" s="75"/>
      <c r="K85" s="75"/>
      <c r="L85" s="73"/>
    </row>
    <row r="86" s="10" customFormat="1" ht="29.28" customHeight="1">
      <c r="B86" s="211"/>
      <c r="C86" s="212" t="s">
        <v>182</v>
      </c>
      <c r="D86" s="213" t="s">
        <v>55</v>
      </c>
      <c r="E86" s="213" t="s">
        <v>51</v>
      </c>
      <c r="F86" s="213" t="s">
        <v>183</v>
      </c>
      <c r="G86" s="213" t="s">
        <v>184</v>
      </c>
      <c r="H86" s="213" t="s">
        <v>185</v>
      </c>
      <c r="I86" s="214" t="s">
        <v>186</v>
      </c>
      <c r="J86" s="213" t="s">
        <v>160</v>
      </c>
      <c r="K86" s="215" t="s">
        <v>187</v>
      </c>
      <c r="L86" s="216"/>
      <c r="M86" s="103" t="s">
        <v>188</v>
      </c>
      <c r="N86" s="104" t="s">
        <v>40</v>
      </c>
      <c r="O86" s="104" t="s">
        <v>189</v>
      </c>
      <c r="P86" s="104" t="s">
        <v>190</v>
      </c>
      <c r="Q86" s="104" t="s">
        <v>191</v>
      </c>
      <c r="R86" s="104" t="s">
        <v>192</v>
      </c>
      <c r="S86" s="104" t="s">
        <v>193</v>
      </c>
      <c r="T86" s="105" t="s">
        <v>194</v>
      </c>
    </row>
    <row r="87" s="1" customFormat="1" ht="29.28" customHeight="1">
      <c r="B87" s="47"/>
      <c r="C87" s="109" t="s">
        <v>161</v>
      </c>
      <c r="D87" s="75"/>
      <c r="E87" s="75"/>
      <c r="F87" s="75"/>
      <c r="G87" s="75"/>
      <c r="H87" s="75"/>
      <c r="I87" s="205"/>
      <c r="J87" s="217">
        <f>BK87</f>
        <v>0</v>
      </c>
      <c r="K87" s="75"/>
      <c r="L87" s="73"/>
      <c r="M87" s="106"/>
      <c r="N87" s="107"/>
      <c r="O87" s="107"/>
      <c r="P87" s="218">
        <f>P88</f>
        <v>0</v>
      </c>
      <c r="Q87" s="107"/>
      <c r="R87" s="218">
        <f>R88</f>
        <v>0.083159999999999998</v>
      </c>
      <c r="S87" s="107"/>
      <c r="T87" s="219">
        <f>T88</f>
        <v>0</v>
      </c>
      <c r="AT87" s="25" t="s">
        <v>69</v>
      </c>
      <c r="AU87" s="25" t="s">
        <v>162</v>
      </c>
      <c r="BK87" s="220">
        <f>BK88</f>
        <v>0</v>
      </c>
    </row>
    <row r="88" s="11" customFormat="1" ht="37.44" customHeight="1">
      <c r="B88" s="221"/>
      <c r="C88" s="222"/>
      <c r="D88" s="223" t="s">
        <v>69</v>
      </c>
      <c r="E88" s="224" t="s">
        <v>431</v>
      </c>
      <c r="F88" s="224" t="s">
        <v>432</v>
      </c>
      <c r="G88" s="222"/>
      <c r="H88" s="222"/>
      <c r="I88" s="225"/>
      <c r="J88" s="226">
        <f>BK88</f>
        <v>0</v>
      </c>
      <c r="K88" s="222"/>
      <c r="L88" s="227"/>
      <c r="M88" s="228"/>
      <c r="N88" s="229"/>
      <c r="O88" s="229"/>
      <c r="P88" s="230">
        <f>P89+P120+P151+P164</f>
        <v>0</v>
      </c>
      <c r="Q88" s="229"/>
      <c r="R88" s="230">
        <f>R89+R120+R151+R164</f>
        <v>0.083159999999999998</v>
      </c>
      <c r="S88" s="229"/>
      <c r="T88" s="231">
        <f>T89+T120+T151+T164</f>
        <v>0</v>
      </c>
      <c r="AR88" s="232" t="s">
        <v>79</v>
      </c>
      <c r="AT88" s="233" t="s">
        <v>69</v>
      </c>
      <c r="AU88" s="233" t="s">
        <v>70</v>
      </c>
      <c r="AY88" s="232" t="s">
        <v>197</v>
      </c>
      <c r="BK88" s="234">
        <f>BK89+BK120+BK151+BK164</f>
        <v>0</v>
      </c>
    </row>
    <row r="89" s="11" customFormat="1" ht="19.92" customHeight="1">
      <c r="B89" s="221"/>
      <c r="C89" s="222"/>
      <c r="D89" s="223" t="s">
        <v>69</v>
      </c>
      <c r="E89" s="235" t="s">
        <v>781</v>
      </c>
      <c r="F89" s="235" t="s">
        <v>782</v>
      </c>
      <c r="G89" s="222"/>
      <c r="H89" s="222"/>
      <c r="I89" s="225"/>
      <c r="J89" s="236">
        <f>BK89</f>
        <v>0</v>
      </c>
      <c r="K89" s="222"/>
      <c r="L89" s="227"/>
      <c r="M89" s="228"/>
      <c r="N89" s="229"/>
      <c r="O89" s="229"/>
      <c r="P89" s="230">
        <f>SUM(P90:P119)</f>
        <v>0</v>
      </c>
      <c r="Q89" s="229"/>
      <c r="R89" s="230">
        <f>SUM(R90:R119)</f>
        <v>0.01027</v>
      </c>
      <c r="S89" s="229"/>
      <c r="T89" s="231">
        <f>SUM(T90:T119)</f>
        <v>0</v>
      </c>
      <c r="AR89" s="232" t="s">
        <v>79</v>
      </c>
      <c r="AT89" s="233" t="s">
        <v>69</v>
      </c>
      <c r="AU89" s="233" t="s">
        <v>77</v>
      </c>
      <c r="AY89" s="232" t="s">
        <v>197</v>
      </c>
      <c r="BK89" s="234">
        <f>SUM(BK90:BK119)</f>
        <v>0</v>
      </c>
    </row>
    <row r="90" s="1" customFormat="1" ht="14.5" customHeight="1">
      <c r="B90" s="47"/>
      <c r="C90" s="237" t="s">
        <v>77</v>
      </c>
      <c r="D90" s="237" t="s">
        <v>200</v>
      </c>
      <c r="E90" s="238" t="s">
        <v>783</v>
      </c>
      <c r="F90" s="239" t="s">
        <v>784</v>
      </c>
      <c r="G90" s="240" t="s">
        <v>265</v>
      </c>
      <c r="H90" s="241">
        <v>1</v>
      </c>
      <c r="I90" s="242"/>
      <c r="J90" s="243">
        <f>ROUND(I90*H90,2)</f>
        <v>0</v>
      </c>
      <c r="K90" s="239" t="s">
        <v>21</v>
      </c>
      <c r="L90" s="73"/>
      <c r="M90" s="244" t="s">
        <v>21</v>
      </c>
      <c r="N90" s="245" t="s">
        <v>41</v>
      </c>
      <c r="O90" s="48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AR90" s="25" t="s">
        <v>290</v>
      </c>
      <c r="AT90" s="25" t="s">
        <v>200</v>
      </c>
      <c r="AU90" s="25" t="s">
        <v>79</v>
      </c>
      <c r="AY90" s="25" t="s">
        <v>197</v>
      </c>
      <c r="BE90" s="248">
        <f>IF(N90="základní",J90,0)</f>
        <v>0</v>
      </c>
      <c r="BF90" s="248">
        <f>IF(N90="snížená",J90,0)</f>
        <v>0</v>
      </c>
      <c r="BG90" s="248">
        <f>IF(N90="zákl. přenesená",J90,0)</f>
        <v>0</v>
      </c>
      <c r="BH90" s="248">
        <f>IF(N90="sníž. přenesená",J90,0)</f>
        <v>0</v>
      </c>
      <c r="BI90" s="248">
        <f>IF(N90="nulová",J90,0)</f>
        <v>0</v>
      </c>
      <c r="BJ90" s="25" t="s">
        <v>77</v>
      </c>
      <c r="BK90" s="248">
        <f>ROUND(I90*H90,2)</f>
        <v>0</v>
      </c>
      <c r="BL90" s="25" t="s">
        <v>290</v>
      </c>
      <c r="BM90" s="25" t="s">
        <v>79</v>
      </c>
    </row>
    <row r="91" s="1" customFormat="1">
      <c r="B91" s="47"/>
      <c r="C91" s="75"/>
      <c r="D91" s="249" t="s">
        <v>207</v>
      </c>
      <c r="E91" s="75"/>
      <c r="F91" s="250" t="s">
        <v>784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207</v>
      </c>
      <c r="AU91" s="25" t="s">
        <v>79</v>
      </c>
    </row>
    <row r="92" s="1" customFormat="1" ht="14.5" customHeight="1">
      <c r="B92" s="47"/>
      <c r="C92" s="237" t="s">
        <v>79</v>
      </c>
      <c r="D92" s="237" t="s">
        <v>200</v>
      </c>
      <c r="E92" s="238" t="s">
        <v>785</v>
      </c>
      <c r="F92" s="239" t="s">
        <v>786</v>
      </c>
      <c r="G92" s="240" t="s">
        <v>265</v>
      </c>
      <c r="H92" s="241">
        <v>2</v>
      </c>
      <c r="I92" s="242"/>
      <c r="J92" s="243">
        <f>ROUND(I92*H92,2)</f>
        <v>0</v>
      </c>
      <c r="K92" s="239" t="s">
        <v>21</v>
      </c>
      <c r="L92" s="73"/>
      <c r="M92" s="244" t="s">
        <v>21</v>
      </c>
      <c r="N92" s="245" t="s">
        <v>41</v>
      </c>
      <c r="O92" s="48"/>
      <c r="P92" s="246">
        <f>O92*H92</f>
        <v>0</v>
      </c>
      <c r="Q92" s="246">
        <v>0</v>
      </c>
      <c r="R92" s="246">
        <f>Q92*H92</f>
        <v>0</v>
      </c>
      <c r="S92" s="246">
        <v>0</v>
      </c>
      <c r="T92" s="247">
        <f>S92*H92</f>
        <v>0</v>
      </c>
      <c r="AR92" s="25" t="s">
        <v>290</v>
      </c>
      <c r="AT92" s="25" t="s">
        <v>200</v>
      </c>
      <c r="AU92" s="25" t="s">
        <v>79</v>
      </c>
      <c r="AY92" s="25" t="s">
        <v>197</v>
      </c>
      <c r="BE92" s="248">
        <f>IF(N92="základní",J92,0)</f>
        <v>0</v>
      </c>
      <c r="BF92" s="248">
        <f>IF(N92="snížená",J92,0)</f>
        <v>0</v>
      </c>
      <c r="BG92" s="248">
        <f>IF(N92="zákl. přenesená",J92,0)</f>
        <v>0</v>
      </c>
      <c r="BH92" s="248">
        <f>IF(N92="sníž. přenesená",J92,0)</f>
        <v>0</v>
      </c>
      <c r="BI92" s="248">
        <f>IF(N92="nulová",J92,0)</f>
        <v>0</v>
      </c>
      <c r="BJ92" s="25" t="s">
        <v>77</v>
      </c>
      <c r="BK92" s="248">
        <f>ROUND(I92*H92,2)</f>
        <v>0</v>
      </c>
      <c r="BL92" s="25" t="s">
        <v>290</v>
      </c>
      <c r="BM92" s="25" t="s">
        <v>205</v>
      </c>
    </row>
    <row r="93" s="1" customFormat="1">
      <c r="B93" s="47"/>
      <c r="C93" s="75"/>
      <c r="D93" s="249" t="s">
        <v>207</v>
      </c>
      <c r="E93" s="75"/>
      <c r="F93" s="250" t="s">
        <v>786</v>
      </c>
      <c r="G93" s="75"/>
      <c r="H93" s="75"/>
      <c r="I93" s="205"/>
      <c r="J93" s="75"/>
      <c r="K93" s="75"/>
      <c r="L93" s="73"/>
      <c r="M93" s="251"/>
      <c r="N93" s="48"/>
      <c r="O93" s="48"/>
      <c r="P93" s="48"/>
      <c r="Q93" s="48"/>
      <c r="R93" s="48"/>
      <c r="S93" s="48"/>
      <c r="T93" s="96"/>
      <c r="AT93" s="25" t="s">
        <v>207</v>
      </c>
      <c r="AU93" s="25" t="s">
        <v>79</v>
      </c>
    </row>
    <row r="94" s="1" customFormat="1" ht="14.5" customHeight="1">
      <c r="B94" s="47"/>
      <c r="C94" s="237" t="s">
        <v>198</v>
      </c>
      <c r="D94" s="237" t="s">
        <v>200</v>
      </c>
      <c r="E94" s="238" t="s">
        <v>787</v>
      </c>
      <c r="F94" s="239" t="s">
        <v>788</v>
      </c>
      <c r="G94" s="240" t="s">
        <v>265</v>
      </c>
      <c r="H94" s="241">
        <v>1</v>
      </c>
      <c r="I94" s="242"/>
      <c r="J94" s="243">
        <f>ROUND(I94*H94,2)</f>
        <v>0</v>
      </c>
      <c r="K94" s="239" t="s">
        <v>21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0.00089999999999999998</v>
      </c>
      <c r="R94" s="246">
        <f>Q94*H94</f>
        <v>0.00089999999999999998</v>
      </c>
      <c r="S94" s="246">
        <v>0</v>
      </c>
      <c r="T94" s="247">
        <f>S94*H94</f>
        <v>0</v>
      </c>
      <c r="AR94" s="25" t="s">
        <v>290</v>
      </c>
      <c r="AT94" s="25" t="s">
        <v>200</v>
      </c>
      <c r="AU94" s="25" t="s">
        <v>79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290</v>
      </c>
      <c r="BM94" s="25" t="s">
        <v>227</v>
      </c>
    </row>
    <row r="95" s="1" customFormat="1">
      <c r="B95" s="47"/>
      <c r="C95" s="75"/>
      <c r="D95" s="249" t="s">
        <v>207</v>
      </c>
      <c r="E95" s="75"/>
      <c r="F95" s="250" t="s">
        <v>788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79</v>
      </c>
    </row>
    <row r="96" s="1" customFormat="1" ht="14.5" customHeight="1">
      <c r="B96" s="47"/>
      <c r="C96" s="237" t="s">
        <v>205</v>
      </c>
      <c r="D96" s="237" t="s">
        <v>200</v>
      </c>
      <c r="E96" s="238" t="s">
        <v>789</v>
      </c>
      <c r="F96" s="239" t="s">
        <v>790</v>
      </c>
      <c r="G96" s="240" t="s">
        <v>265</v>
      </c>
      <c r="H96" s="241">
        <v>1</v>
      </c>
      <c r="I96" s="242"/>
      <c r="J96" s="243">
        <f>ROUND(I96*H96,2)</f>
        <v>0</v>
      </c>
      <c r="K96" s="239" t="s">
        <v>21</v>
      </c>
      <c r="L96" s="73"/>
      <c r="M96" s="244" t="s">
        <v>21</v>
      </c>
      <c r="N96" s="245" t="s">
        <v>41</v>
      </c>
      <c r="O96" s="48"/>
      <c r="P96" s="246">
        <f>O96*H96</f>
        <v>0</v>
      </c>
      <c r="Q96" s="246">
        <v>0.0018</v>
      </c>
      <c r="R96" s="246">
        <f>Q96*H96</f>
        <v>0.0018</v>
      </c>
      <c r="S96" s="246">
        <v>0</v>
      </c>
      <c r="T96" s="247">
        <f>S96*H96</f>
        <v>0</v>
      </c>
      <c r="AR96" s="25" t="s">
        <v>290</v>
      </c>
      <c r="AT96" s="25" t="s">
        <v>200</v>
      </c>
      <c r="AU96" s="25" t="s">
        <v>79</v>
      </c>
      <c r="AY96" s="25" t="s">
        <v>197</v>
      </c>
      <c r="BE96" s="248">
        <f>IF(N96="základní",J96,0)</f>
        <v>0</v>
      </c>
      <c r="BF96" s="248">
        <f>IF(N96="snížená",J96,0)</f>
        <v>0</v>
      </c>
      <c r="BG96" s="248">
        <f>IF(N96="zákl. přenesená",J96,0)</f>
        <v>0</v>
      </c>
      <c r="BH96" s="248">
        <f>IF(N96="sníž. přenesená",J96,0)</f>
        <v>0</v>
      </c>
      <c r="BI96" s="248">
        <f>IF(N96="nulová",J96,0)</f>
        <v>0</v>
      </c>
      <c r="BJ96" s="25" t="s">
        <v>77</v>
      </c>
      <c r="BK96" s="248">
        <f>ROUND(I96*H96,2)</f>
        <v>0</v>
      </c>
      <c r="BL96" s="25" t="s">
        <v>290</v>
      </c>
      <c r="BM96" s="25" t="s">
        <v>245</v>
      </c>
    </row>
    <row r="97" s="1" customFormat="1">
      <c r="B97" s="47"/>
      <c r="C97" s="75"/>
      <c r="D97" s="249" t="s">
        <v>207</v>
      </c>
      <c r="E97" s="75"/>
      <c r="F97" s="250" t="s">
        <v>790</v>
      </c>
      <c r="G97" s="75"/>
      <c r="H97" s="75"/>
      <c r="I97" s="205"/>
      <c r="J97" s="75"/>
      <c r="K97" s="75"/>
      <c r="L97" s="73"/>
      <c r="M97" s="251"/>
      <c r="N97" s="48"/>
      <c r="O97" s="48"/>
      <c r="P97" s="48"/>
      <c r="Q97" s="48"/>
      <c r="R97" s="48"/>
      <c r="S97" s="48"/>
      <c r="T97" s="96"/>
      <c r="AT97" s="25" t="s">
        <v>207</v>
      </c>
      <c r="AU97" s="25" t="s">
        <v>79</v>
      </c>
    </row>
    <row r="98" s="1" customFormat="1" ht="14.5" customHeight="1">
      <c r="B98" s="47"/>
      <c r="C98" s="237" t="s">
        <v>229</v>
      </c>
      <c r="D98" s="237" t="s">
        <v>200</v>
      </c>
      <c r="E98" s="238" t="s">
        <v>791</v>
      </c>
      <c r="F98" s="239" t="s">
        <v>792</v>
      </c>
      <c r="G98" s="240" t="s">
        <v>265</v>
      </c>
      <c r="H98" s="241">
        <v>1</v>
      </c>
      <c r="I98" s="242"/>
      <c r="J98" s="243">
        <f>ROUND(I98*H98,2)</f>
        <v>0</v>
      </c>
      <c r="K98" s="239" t="s">
        <v>21</v>
      </c>
      <c r="L98" s="73"/>
      <c r="M98" s="244" t="s">
        <v>21</v>
      </c>
      <c r="N98" s="245" t="s">
        <v>41</v>
      </c>
      <c r="O98" s="48"/>
      <c r="P98" s="246">
        <f>O98*H98</f>
        <v>0</v>
      </c>
      <c r="Q98" s="246">
        <v>0.00052999999999999998</v>
      </c>
      <c r="R98" s="246">
        <f>Q98*H98</f>
        <v>0.00052999999999999998</v>
      </c>
      <c r="S98" s="246">
        <v>0</v>
      </c>
      <c r="T98" s="247">
        <f>S98*H98</f>
        <v>0</v>
      </c>
      <c r="AR98" s="25" t="s">
        <v>290</v>
      </c>
      <c r="AT98" s="25" t="s">
        <v>200</v>
      </c>
      <c r="AU98" s="25" t="s">
        <v>79</v>
      </c>
      <c r="AY98" s="25" t="s">
        <v>197</v>
      </c>
      <c r="BE98" s="248">
        <f>IF(N98="základní",J98,0)</f>
        <v>0</v>
      </c>
      <c r="BF98" s="248">
        <f>IF(N98="snížená",J98,0)</f>
        <v>0</v>
      </c>
      <c r="BG98" s="248">
        <f>IF(N98="zákl. přenesená",J98,0)</f>
        <v>0</v>
      </c>
      <c r="BH98" s="248">
        <f>IF(N98="sníž. přenesená",J98,0)</f>
        <v>0</v>
      </c>
      <c r="BI98" s="248">
        <f>IF(N98="nulová",J98,0)</f>
        <v>0</v>
      </c>
      <c r="BJ98" s="25" t="s">
        <v>77</v>
      </c>
      <c r="BK98" s="248">
        <f>ROUND(I98*H98,2)</f>
        <v>0</v>
      </c>
      <c r="BL98" s="25" t="s">
        <v>290</v>
      </c>
      <c r="BM98" s="25" t="s">
        <v>256</v>
      </c>
    </row>
    <row r="99" s="1" customFormat="1">
      <c r="B99" s="47"/>
      <c r="C99" s="75"/>
      <c r="D99" s="249" t="s">
        <v>207</v>
      </c>
      <c r="E99" s="75"/>
      <c r="F99" s="250" t="s">
        <v>792</v>
      </c>
      <c r="G99" s="75"/>
      <c r="H99" s="75"/>
      <c r="I99" s="205"/>
      <c r="J99" s="75"/>
      <c r="K99" s="75"/>
      <c r="L99" s="73"/>
      <c r="M99" s="251"/>
      <c r="N99" s="48"/>
      <c r="O99" s="48"/>
      <c r="P99" s="48"/>
      <c r="Q99" s="48"/>
      <c r="R99" s="48"/>
      <c r="S99" s="48"/>
      <c r="T99" s="96"/>
      <c r="AT99" s="25" t="s">
        <v>207</v>
      </c>
      <c r="AU99" s="25" t="s">
        <v>79</v>
      </c>
    </row>
    <row r="100" s="1" customFormat="1" ht="14.5" customHeight="1">
      <c r="B100" s="47"/>
      <c r="C100" s="237" t="s">
        <v>227</v>
      </c>
      <c r="D100" s="237" t="s">
        <v>200</v>
      </c>
      <c r="E100" s="238" t="s">
        <v>793</v>
      </c>
      <c r="F100" s="239" t="s">
        <v>794</v>
      </c>
      <c r="G100" s="240" t="s">
        <v>265</v>
      </c>
      <c r="H100" s="241">
        <v>2</v>
      </c>
      <c r="I100" s="242"/>
      <c r="J100" s="243">
        <f>ROUND(I100*H100,2)</f>
        <v>0</v>
      </c>
      <c r="K100" s="239" t="s">
        <v>21</v>
      </c>
      <c r="L100" s="73"/>
      <c r="M100" s="244" t="s">
        <v>21</v>
      </c>
      <c r="N100" s="245" t="s">
        <v>41</v>
      </c>
      <c r="O100" s="48"/>
      <c r="P100" s="246">
        <f>O100*H100</f>
        <v>0</v>
      </c>
      <c r="Q100" s="246">
        <v>0.0010100000000000001</v>
      </c>
      <c r="R100" s="246">
        <f>Q100*H100</f>
        <v>0.0020200000000000001</v>
      </c>
      <c r="S100" s="246">
        <v>0</v>
      </c>
      <c r="T100" s="247">
        <f>S100*H100</f>
        <v>0</v>
      </c>
      <c r="AR100" s="25" t="s">
        <v>290</v>
      </c>
      <c r="AT100" s="25" t="s">
        <v>200</v>
      </c>
      <c r="AU100" s="25" t="s">
        <v>79</v>
      </c>
      <c r="AY100" s="25" t="s">
        <v>197</v>
      </c>
      <c r="BE100" s="248">
        <f>IF(N100="základní",J100,0)</f>
        <v>0</v>
      </c>
      <c r="BF100" s="248">
        <f>IF(N100="snížená",J100,0)</f>
        <v>0</v>
      </c>
      <c r="BG100" s="248">
        <f>IF(N100="zákl. přenesená",J100,0)</f>
        <v>0</v>
      </c>
      <c r="BH100" s="248">
        <f>IF(N100="sníž. přenesená",J100,0)</f>
        <v>0</v>
      </c>
      <c r="BI100" s="248">
        <f>IF(N100="nulová",J100,0)</f>
        <v>0</v>
      </c>
      <c r="BJ100" s="25" t="s">
        <v>77</v>
      </c>
      <c r="BK100" s="248">
        <f>ROUND(I100*H100,2)</f>
        <v>0</v>
      </c>
      <c r="BL100" s="25" t="s">
        <v>290</v>
      </c>
      <c r="BM100" s="25" t="s">
        <v>268</v>
      </c>
    </row>
    <row r="101" s="1" customFormat="1">
      <c r="B101" s="47"/>
      <c r="C101" s="75"/>
      <c r="D101" s="249" t="s">
        <v>207</v>
      </c>
      <c r="E101" s="75"/>
      <c r="F101" s="250" t="s">
        <v>794</v>
      </c>
      <c r="G101" s="75"/>
      <c r="H101" s="75"/>
      <c r="I101" s="205"/>
      <c r="J101" s="75"/>
      <c r="K101" s="75"/>
      <c r="L101" s="73"/>
      <c r="M101" s="251"/>
      <c r="N101" s="48"/>
      <c r="O101" s="48"/>
      <c r="P101" s="48"/>
      <c r="Q101" s="48"/>
      <c r="R101" s="48"/>
      <c r="S101" s="48"/>
      <c r="T101" s="96"/>
      <c r="AT101" s="25" t="s">
        <v>207</v>
      </c>
      <c r="AU101" s="25" t="s">
        <v>79</v>
      </c>
    </row>
    <row r="102" s="1" customFormat="1" ht="23" customHeight="1">
      <c r="B102" s="47"/>
      <c r="C102" s="237" t="s">
        <v>239</v>
      </c>
      <c r="D102" s="237" t="s">
        <v>200</v>
      </c>
      <c r="E102" s="238" t="s">
        <v>795</v>
      </c>
      <c r="F102" s="239" t="s">
        <v>796</v>
      </c>
      <c r="G102" s="240" t="s">
        <v>223</v>
      </c>
      <c r="H102" s="241">
        <v>3</v>
      </c>
      <c r="I102" s="242"/>
      <c r="J102" s="243">
        <f>ROUND(I102*H102,2)</f>
        <v>0</v>
      </c>
      <c r="K102" s="239" t="s">
        <v>21</v>
      </c>
      <c r="L102" s="73"/>
      <c r="M102" s="244" t="s">
        <v>21</v>
      </c>
      <c r="N102" s="245" t="s">
        <v>41</v>
      </c>
      <c r="O102" s="48"/>
      <c r="P102" s="246">
        <f>O102*H102</f>
        <v>0</v>
      </c>
      <c r="Q102" s="246">
        <v>0.0011999999999999999</v>
      </c>
      <c r="R102" s="246">
        <f>Q102*H102</f>
        <v>0.0035999999999999999</v>
      </c>
      <c r="S102" s="246">
        <v>0</v>
      </c>
      <c r="T102" s="247">
        <f>S102*H102</f>
        <v>0</v>
      </c>
      <c r="AR102" s="25" t="s">
        <v>290</v>
      </c>
      <c r="AT102" s="25" t="s">
        <v>200</v>
      </c>
      <c r="AU102" s="25" t="s">
        <v>79</v>
      </c>
      <c r="AY102" s="25" t="s">
        <v>197</v>
      </c>
      <c r="BE102" s="248">
        <f>IF(N102="základní",J102,0)</f>
        <v>0</v>
      </c>
      <c r="BF102" s="248">
        <f>IF(N102="snížená",J102,0)</f>
        <v>0</v>
      </c>
      <c r="BG102" s="248">
        <f>IF(N102="zákl. přenesená",J102,0)</f>
        <v>0</v>
      </c>
      <c r="BH102" s="248">
        <f>IF(N102="sníž. přenesená",J102,0)</f>
        <v>0</v>
      </c>
      <c r="BI102" s="248">
        <f>IF(N102="nulová",J102,0)</f>
        <v>0</v>
      </c>
      <c r="BJ102" s="25" t="s">
        <v>77</v>
      </c>
      <c r="BK102" s="248">
        <f>ROUND(I102*H102,2)</f>
        <v>0</v>
      </c>
      <c r="BL102" s="25" t="s">
        <v>290</v>
      </c>
      <c r="BM102" s="25" t="s">
        <v>280</v>
      </c>
    </row>
    <row r="103" s="1" customFormat="1">
      <c r="B103" s="47"/>
      <c r="C103" s="75"/>
      <c r="D103" s="249" t="s">
        <v>207</v>
      </c>
      <c r="E103" s="75"/>
      <c r="F103" s="250" t="s">
        <v>796</v>
      </c>
      <c r="G103" s="75"/>
      <c r="H103" s="75"/>
      <c r="I103" s="205"/>
      <c r="J103" s="75"/>
      <c r="K103" s="75"/>
      <c r="L103" s="73"/>
      <c r="M103" s="251"/>
      <c r="N103" s="48"/>
      <c r="O103" s="48"/>
      <c r="P103" s="48"/>
      <c r="Q103" s="48"/>
      <c r="R103" s="48"/>
      <c r="S103" s="48"/>
      <c r="T103" s="96"/>
      <c r="AT103" s="25" t="s">
        <v>207</v>
      </c>
      <c r="AU103" s="25" t="s">
        <v>79</v>
      </c>
    </row>
    <row r="104" s="1" customFormat="1" ht="23" customHeight="1">
      <c r="B104" s="47"/>
      <c r="C104" s="237" t="s">
        <v>245</v>
      </c>
      <c r="D104" s="237" t="s">
        <v>200</v>
      </c>
      <c r="E104" s="238" t="s">
        <v>797</v>
      </c>
      <c r="F104" s="239" t="s">
        <v>798</v>
      </c>
      <c r="G104" s="240" t="s">
        <v>223</v>
      </c>
      <c r="H104" s="241">
        <v>0.5</v>
      </c>
      <c r="I104" s="242"/>
      <c r="J104" s="243">
        <f>ROUND(I104*H104,2)</f>
        <v>0</v>
      </c>
      <c r="K104" s="239" t="s">
        <v>21</v>
      </c>
      <c r="L104" s="73"/>
      <c r="M104" s="244" t="s">
        <v>21</v>
      </c>
      <c r="N104" s="245" t="s">
        <v>41</v>
      </c>
      <c r="O104" s="48"/>
      <c r="P104" s="246">
        <f>O104*H104</f>
        <v>0</v>
      </c>
      <c r="Q104" s="246">
        <v>0.00029999999999999997</v>
      </c>
      <c r="R104" s="246">
        <f>Q104*H104</f>
        <v>0.00014999999999999999</v>
      </c>
      <c r="S104" s="246">
        <v>0</v>
      </c>
      <c r="T104" s="247">
        <f>S104*H104</f>
        <v>0</v>
      </c>
      <c r="AR104" s="25" t="s">
        <v>290</v>
      </c>
      <c r="AT104" s="25" t="s">
        <v>200</v>
      </c>
      <c r="AU104" s="25" t="s">
        <v>79</v>
      </c>
      <c r="AY104" s="25" t="s">
        <v>197</v>
      </c>
      <c r="BE104" s="248">
        <f>IF(N104="základní",J104,0)</f>
        <v>0</v>
      </c>
      <c r="BF104" s="248">
        <f>IF(N104="snížená",J104,0)</f>
        <v>0</v>
      </c>
      <c r="BG104" s="248">
        <f>IF(N104="zákl. přenesená",J104,0)</f>
        <v>0</v>
      </c>
      <c r="BH104" s="248">
        <f>IF(N104="sníž. přenesená",J104,0)</f>
        <v>0</v>
      </c>
      <c r="BI104" s="248">
        <f>IF(N104="nulová",J104,0)</f>
        <v>0</v>
      </c>
      <c r="BJ104" s="25" t="s">
        <v>77</v>
      </c>
      <c r="BK104" s="248">
        <f>ROUND(I104*H104,2)</f>
        <v>0</v>
      </c>
      <c r="BL104" s="25" t="s">
        <v>290</v>
      </c>
      <c r="BM104" s="25" t="s">
        <v>290</v>
      </c>
    </row>
    <row r="105" s="1" customFormat="1">
      <c r="B105" s="47"/>
      <c r="C105" s="75"/>
      <c r="D105" s="249" t="s">
        <v>207</v>
      </c>
      <c r="E105" s="75"/>
      <c r="F105" s="250" t="s">
        <v>798</v>
      </c>
      <c r="G105" s="75"/>
      <c r="H105" s="75"/>
      <c r="I105" s="205"/>
      <c r="J105" s="75"/>
      <c r="K105" s="75"/>
      <c r="L105" s="73"/>
      <c r="M105" s="251"/>
      <c r="N105" s="48"/>
      <c r="O105" s="48"/>
      <c r="P105" s="48"/>
      <c r="Q105" s="48"/>
      <c r="R105" s="48"/>
      <c r="S105" s="48"/>
      <c r="T105" s="96"/>
      <c r="AT105" s="25" t="s">
        <v>207</v>
      </c>
      <c r="AU105" s="25" t="s">
        <v>79</v>
      </c>
    </row>
    <row r="106" s="1" customFormat="1" ht="23" customHeight="1">
      <c r="B106" s="47"/>
      <c r="C106" s="237" t="s">
        <v>250</v>
      </c>
      <c r="D106" s="237" t="s">
        <v>200</v>
      </c>
      <c r="E106" s="238" t="s">
        <v>799</v>
      </c>
      <c r="F106" s="239" t="s">
        <v>800</v>
      </c>
      <c r="G106" s="240" t="s">
        <v>223</v>
      </c>
      <c r="H106" s="241">
        <v>2</v>
      </c>
      <c r="I106" s="242"/>
      <c r="J106" s="243">
        <f>ROUND(I106*H106,2)</f>
        <v>0</v>
      </c>
      <c r="K106" s="239" t="s">
        <v>21</v>
      </c>
      <c r="L106" s="73"/>
      <c r="M106" s="244" t="s">
        <v>21</v>
      </c>
      <c r="N106" s="245" t="s">
        <v>41</v>
      </c>
      <c r="O106" s="48"/>
      <c r="P106" s="246">
        <f>O106*H106</f>
        <v>0</v>
      </c>
      <c r="Q106" s="246">
        <v>0.00035</v>
      </c>
      <c r="R106" s="246">
        <f>Q106*H106</f>
        <v>0.00069999999999999999</v>
      </c>
      <c r="S106" s="246">
        <v>0</v>
      </c>
      <c r="T106" s="247">
        <f>S106*H106</f>
        <v>0</v>
      </c>
      <c r="AR106" s="25" t="s">
        <v>290</v>
      </c>
      <c r="AT106" s="25" t="s">
        <v>200</v>
      </c>
      <c r="AU106" s="25" t="s">
        <v>79</v>
      </c>
      <c r="AY106" s="25" t="s">
        <v>197</v>
      </c>
      <c r="BE106" s="248">
        <f>IF(N106="základní",J106,0)</f>
        <v>0</v>
      </c>
      <c r="BF106" s="248">
        <f>IF(N106="snížená",J106,0)</f>
        <v>0</v>
      </c>
      <c r="BG106" s="248">
        <f>IF(N106="zákl. přenesená",J106,0)</f>
        <v>0</v>
      </c>
      <c r="BH106" s="248">
        <f>IF(N106="sníž. přenesená",J106,0)</f>
        <v>0</v>
      </c>
      <c r="BI106" s="248">
        <f>IF(N106="nulová",J106,0)</f>
        <v>0</v>
      </c>
      <c r="BJ106" s="25" t="s">
        <v>77</v>
      </c>
      <c r="BK106" s="248">
        <f>ROUND(I106*H106,2)</f>
        <v>0</v>
      </c>
      <c r="BL106" s="25" t="s">
        <v>290</v>
      </c>
      <c r="BM106" s="25" t="s">
        <v>301</v>
      </c>
    </row>
    <row r="107" s="1" customFormat="1">
      <c r="B107" s="47"/>
      <c r="C107" s="75"/>
      <c r="D107" s="249" t="s">
        <v>207</v>
      </c>
      <c r="E107" s="75"/>
      <c r="F107" s="250" t="s">
        <v>800</v>
      </c>
      <c r="G107" s="75"/>
      <c r="H107" s="75"/>
      <c r="I107" s="205"/>
      <c r="J107" s="75"/>
      <c r="K107" s="75"/>
      <c r="L107" s="73"/>
      <c r="M107" s="251"/>
      <c r="N107" s="48"/>
      <c r="O107" s="48"/>
      <c r="P107" s="48"/>
      <c r="Q107" s="48"/>
      <c r="R107" s="48"/>
      <c r="S107" s="48"/>
      <c r="T107" s="96"/>
      <c r="AT107" s="25" t="s">
        <v>207</v>
      </c>
      <c r="AU107" s="25" t="s">
        <v>79</v>
      </c>
    </row>
    <row r="108" s="1" customFormat="1" ht="14.5" customHeight="1">
      <c r="B108" s="47"/>
      <c r="C108" s="237" t="s">
        <v>256</v>
      </c>
      <c r="D108" s="237" t="s">
        <v>200</v>
      </c>
      <c r="E108" s="238" t="s">
        <v>801</v>
      </c>
      <c r="F108" s="239" t="s">
        <v>802</v>
      </c>
      <c r="G108" s="240" t="s">
        <v>803</v>
      </c>
      <c r="H108" s="241">
        <v>1</v>
      </c>
      <c r="I108" s="242"/>
      <c r="J108" s="243">
        <f>ROUND(I108*H108,2)</f>
        <v>0</v>
      </c>
      <c r="K108" s="239" t="s">
        <v>21</v>
      </c>
      <c r="L108" s="73"/>
      <c r="M108" s="244" t="s">
        <v>21</v>
      </c>
      <c r="N108" s="245" t="s">
        <v>41</v>
      </c>
      <c r="O108" s="48"/>
      <c r="P108" s="246">
        <f>O108*H108</f>
        <v>0</v>
      </c>
      <c r="Q108" s="246">
        <v>0</v>
      </c>
      <c r="R108" s="246">
        <f>Q108*H108</f>
        <v>0</v>
      </c>
      <c r="S108" s="246">
        <v>0</v>
      </c>
      <c r="T108" s="247">
        <f>S108*H108</f>
        <v>0</v>
      </c>
      <c r="AR108" s="25" t="s">
        <v>290</v>
      </c>
      <c r="AT108" s="25" t="s">
        <v>200</v>
      </c>
      <c r="AU108" s="25" t="s">
        <v>79</v>
      </c>
      <c r="AY108" s="25" t="s">
        <v>197</v>
      </c>
      <c r="BE108" s="248">
        <f>IF(N108="základní",J108,0)</f>
        <v>0</v>
      </c>
      <c r="BF108" s="248">
        <f>IF(N108="snížená",J108,0)</f>
        <v>0</v>
      </c>
      <c r="BG108" s="248">
        <f>IF(N108="zákl. přenesená",J108,0)</f>
        <v>0</v>
      </c>
      <c r="BH108" s="248">
        <f>IF(N108="sníž. přenesená",J108,0)</f>
        <v>0</v>
      </c>
      <c r="BI108" s="248">
        <f>IF(N108="nulová",J108,0)</f>
        <v>0</v>
      </c>
      <c r="BJ108" s="25" t="s">
        <v>77</v>
      </c>
      <c r="BK108" s="248">
        <f>ROUND(I108*H108,2)</f>
        <v>0</v>
      </c>
      <c r="BL108" s="25" t="s">
        <v>290</v>
      </c>
      <c r="BM108" s="25" t="s">
        <v>312</v>
      </c>
    </row>
    <row r="109" s="1" customFormat="1">
      <c r="B109" s="47"/>
      <c r="C109" s="75"/>
      <c r="D109" s="249" t="s">
        <v>207</v>
      </c>
      <c r="E109" s="75"/>
      <c r="F109" s="250" t="s">
        <v>802</v>
      </c>
      <c r="G109" s="75"/>
      <c r="H109" s="75"/>
      <c r="I109" s="205"/>
      <c r="J109" s="75"/>
      <c r="K109" s="75"/>
      <c r="L109" s="73"/>
      <c r="M109" s="251"/>
      <c r="N109" s="48"/>
      <c r="O109" s="48"/>
      <c r="P109" s="48"/>
      <c r="Q109" s="48"/>
      <c r="R109" s="48"/>
      <c r="S109" s="48"/>
      <c r="T109" s="96"/>
      <c r="AT109" s="25" t="s">
        <v>207</v>
      </c>
      <c r="AU109" s="25" t="s">
        <v>79</v>
      </c>
    </row>
    <row r="110" s="1" customFormat="1" ht="23" customHeight="1">
      <c r="B110" s="47"/>
      <c r="C110" s="237" t="s">
        <v>262</v>
      </c>
      <c r="D110" s="237" t="s">
        <v>200</v>
      </c>
      <c r="E110" s="238" t="s">
        <v>804</v>
      </c>
      <c r="F110" s="239" t="s">
        <v>805</v>
      </c>
      <c r="G110" s="240" t="s">
        <v>223</v>
      </c>
      <c r="H110" s="241">
        <v>1</v>
      </c>
      <c r="I110" s="242"/>
      <c r="J110" s="243">
        <f>ROUND(I110*H110,2)</f>
        <v>0</v>
      </c>
      <c r="K110" s="239" t="s">
        <v>21</v>
      </c>
      <c r="L110" s="73"/>
      <c r="M110" s="244" t="s">
        <v>21</v>
      </c>
      <c r="N110" s="245" t="s">
        <v>41</v>
      </c>
      <c r="O110" s="48"/>
      <c r="P110" s="246">
        <f>O110*H110</f>
        <v>0</v>
      </c>
      <c r="Q110" s="246">
        <v>0.00056999999999999998</v>
      </c>
      <c r="R110" s="246">
        <f>Q110*H110</f>
        <v>0.00056999999999999998</v>
      </c>
      <c r="S110" s="246">
        <v>0</v>
      </c>
      <c r="T110" s="247">
        <f>S110*H110</f>
        <v>0</v>
      </c>
      <c r="AR110" s="25" t="s">
        <v>290</v>
      </c>
      <c r="AT110" s="25" t="s">
        <v>200</v>
      </c>
      <c r="AU110" s="25" t="s">
        <v>79</v>
      </c>
      <c r="AY110" s="25" t="s">
        <v>197</v>
      </c>
      <c r="BE110" s="248">
        <f>IF(N110="základní",J110,0)</f>
        <v>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25" t="s">
        <v>77</v>
      </c>
      <c r="BK110" s="248">
        <f>ROUND(I110*H110,2)</f>
        <v>0</v>
      </c>
      <c r="BL110" s="25" t="s">
        <v>290</v>
      </c>
      <c r="BM110" s="25" t="s">
        <v>321</v>
      </c>
    </row>
    <row r="111" s="1" customFormat="1">
      <c r="B111" s="47"/>
      <c r="C111" s="75"/>
      <c r="D111" s="249" t="s">
        <v>207</v>
      </c>
      <c r="E111" s="75"/>
      <c r="F111" s="250" t="s">
        <v>805</v>
      </c>
      <c r="G111" s="75"/>
      <c r="H111" s="75"/>
      <c r="I111" s="205"/>
      <c r="J111" s="75"/>
      <c r="K111" s="75"/>
      <c r="L111" s="73"/>
      <c r="M111" s="251"/>
      <c r="N111" s="48"/>
      <c r="O111" s="48"/>
      <c r="P111" s="48"/>
      <c r="Q111" s="48"/>
      <c r="R111" s="48"/>
      <c r="S111" s="48"/>
      <c r="T111" s="96"/>
      <c r="AT111" s="25" t="s">
        <v>207</v>
      </c>
      <c r="AU111" s="25" t="s">
        <v>79</v>
      </c>
    </row>
    <row r="112" s="1" customFormat="1" ht="14.5" customHeight="1">
      <c r="B112" s="47"/>
      <c r="C112" s="237" t="s">
        <v>268</v>
      </c>
      <c r="D112" s="237" t="s">
        <v>200</v>
      </c>
      <c r="E112" s="238" t="s">
        <v>806</v>
      </c>
      <c r="F112" s="239" t="s">
        <v>807</v>
      </c>
      <c r="G112" s="240" t="s">
        <v>265</v>
      </c>
      <c r="H112" s="241">
        <v>1</v>
      </c>
      <c r="I112" s="242"/>
      <c r="J112" s="243">
        <f>ROUND(I112*H112,2)</f>
        <v>0</v>
      </c>
      <c r="K112" s="239" t="s">
        <v>21</v>
      </c>
      <c r="L112" s="73"/>
      <c r="M112" s="244" t="s">
        <v>21</v>
      </c>
      <c r="N112" s="245" t="s">
        <v>41</v>
      </c>
      <c r="O112" s="48"/>
      <c r="P112" s="246">
        <f>O112*H112</f>
        <v>0</v>
      </c>
      <c r="Q112" s="246">
        <v>0</v>
      </c>
      <c r="R112" s="246">
        <f>Q112*H112</f>
        <v>0</v>
      </c>
      <c r="S112" s="246">
        <v>0</v>
      </c>
      <c r="T112" s="247">
        <f>S112*H112</f>
        <v>0</v>
      </c>
      <c r="AR112" s="25" t="s">
        <v>290</v>
      </c>
      <c r="AT112" s="25" t="s">
        <v>200</v>
      </c>
      <c r="AU112" s="25" t="s">
        <v>79</v>
      </c>
      <c r="AY112" s="25" t="s">
        <v>197</v>
      </c>
      <c r="BE112" s="248">
        <f>IF(N112="základní",J112,0)</f>
        <v>0</v>
      </c>
      <c r="BF112" s="248">
        <f>IF(N112="snížená",J112,0)</f>
        <v>0</v>
      </c>
      <c r="BG112" s="248">
        <f>IF(N112="zákl. přenesená",J112,0)</f>
        <v>0</v>
      </c>
      <c r="BH112" s="248">
        <f>IF(N112="sníž. přenesená",J112,0)</f>
        <v>0</v>
      </c>
      <c r="BI112" s="248">
        <f>IF(N112="nulová",J112,0)</f>
        <v>0</v>
      </c>
      <c r="BJ112" s="25" t="s">
        <v>77</v>
      </c>
      <c r="BK112" s="248">
        <f>ROUND(I112*H112,2)</f>
        <v>0</v>
      </c>
      <c r="BL112" s="25" t="s">
        <v>290</v>
      </c>
      <c r="BM112" s="25" t="s">
        <v>331</v>
      </c>
    </row>
    <row r="113" s="1" customFormat="1">
      <c r="B113" s="47"/>
      <c r="C113" s="75"/>
      <c r="D113" s="249" t="s">
        <v>207</v>
      </c>
      <c r="E113" s="75"/>
      <c r="F113" s="250" t="s">
        <v>807</v>
      </c>
      <c r="G113" s="75"/>
      <c r="H113" s="75"/>
      <c r="I113" s="205"/>
      <c r="J113" s="75"/>
      <c r="K113" s="75"/>
      <c r="L113" s="73"/>
      <c r="M113" s="251"/>
      <c r="N113" s="48"/>
      <c r="O113" s="48"/>
      <c r="P113" s="48"/>
      <c r="Q113" s="48"/>
      <c r="R113" s="48"/>
      <c r="S113" s="48"/>
      <c r="T113" s="96"/>
      <c r="AT113" s="25" t="s">
        <v>207</v>
      </c>
      <c r="AU113" s="25" t="s">
        <v>79</v>
      </c>
    </row>
    <row r="114" s="1" customFormat="1" ht="14.5" customHeight="1">
      <c r="B114" s="47"/>
      <c r="C114" s="237" t="s">
        <v>274</v>
      </c>
      <c r="D114" s="237" t="s">
        <v>200</v>
      </c>
      <c r="E114" s="238" t="s">
        <v>808</v>
      </c>
      <c r="F114" s="239" t="s">
        <v>809</v>
      </c>
      <c r="G114" s="240" t="s">
        <v>265</v>
      </c>
      <c r="H114" s="241">
        <v>1</v>
      </c>
      <c r="I114" s="242"/>
      <c r="J114" s="243">
        <f>ROUND(I114*H114,2)</f>
        <v>0</v>
      </c>
      <c r="K114" s="239" t="s">
        <v>21</v>
      </c>
      <c r="L114" s="73"/>
      <c r="M114" s="244" t="s">
        <v>21</v>
      </c>
      <c r="N114" s="245" t="s">
        <v>41</v>
      </c>
      <c r="O114" s="48"/>
      <c r="P114" s="246">
        <f>O114*H114</f>
        <v>0</v>
      </c>
      <c r="Q114" s="246">
        <v>0</v>
      </c>
      <c r="R114" s="246">
        <f>Q114*H114</f>
        <v>0</v>
      </c>
      <c r="S114" s="246">
        <v>0</v>
      </c>
      <c r="T114" s="247">
        <f>S114*H114</f>
        <v>0</v>
      </c>
      <c r="AR114" s="25" t="s">
        <v>290</v>
      </c>
      <c r="AT114" s="25" t="s">
        <v>200</v>
      </c>
      <c r="AU114" s="25" t="s">
        <v>79</v>
      </c>
      <c r="AY114" s="25" t="s">
        <v>197</v>
      </c>
      <c r="BE114" s="248">
        <f>IF(N114="základní",J114,0)</f>
        <v>0</v>
      </c>
      <c r="BF114" s="248">
        <f>IF(N114="snížená",J114,0)</f>
        <v>0</v>
      </c>
      <c r="BG114" s="248">
        <f>IF(N114="zákl. přenesená",J114,0)</f>
        <v>0</v>
      </c>
      <c r="BH114" s="248">
        <f>IF(N114="sníž. přenesená",J114,0)</f>
        <v>0</v>
      </c>
      <c r="BI114" s="248">
        <f>IF(N114="nulová",J114,0)</f>
        <v>0</v>
      </c>
      <c r="BJ114" s="25" t="s">
        <v>77</v>
      </c>
      <c r="BK114" s="248">
        <f>ROUND(I114*H114,2)</f>
        <v>0</v>
      </c>
      <c r="BL114" s="25" t="s">
        <v>290</v>
      </c>
      <c r="BM114" s="25" t="s">
        <v>143</v>
      </c>
    </row>
    <row r="115" s="1" customFormat="1">
      <c r="B115" s="47"/>
      <c r="C115" s="75"/>
      <c r="D115" s="249" t="s">
        <v>207</v>
      </c>
      <c r="E115" s="75"/>
      <c r="F115" s="250" t="s">
        <v>809</v>
      </c>
      <c r="G115" s="75"/>
      <c r="H115" s="75"/>
      <c r="I115" s="205"/>
      <c r="J115" s="75"/>
      <c r="K115" s="75"/>
      <c r="L115" s="73"/>
      <c r="M115" s="251"/>
      <c r="N115" s="48"/>
      <c r="O115" s="48"/>
      <c r="P115" s="48"/>
      <c r="Q115" s="48"/>
      <c r="R115" s="48"/>
      <c r="S115" s="48"/>
      <c r="T115" s="96"/>
      <c r="AT115" s="25" t="s">
        <v>207</v>
      </c>
      <c r="AU115" s="25" t="s">
        <v>79</v>
      </c>
    </row>
    <row r="116" s="1" customFormat="1" ht="23" customHeight="1">
      <c r="B116" s="47"/>
      <c r="C116" s="237" t="s">
        <v>280</v>
      </c>
      <c r="D116" s="237" t="s">
        <v>200</v>
      </c>
      <c r="E116" s="238" t="s">
        <v>810</v>
      </c>
      <c r="F116" s="239" t="s">
        <v>811</v>
      </c>
      <c r="G116" s="240" t="s">
        <v>223</v>
      </c>
      <c r="H116" s="241">
        <v>4</v>
      </c>
      <c r="I116" s="242"/>
      <c r="J116" s="243">
        <f>ROUND(I116*H116,2)</f>
        <v>0</v>
      </c>
      <c r="K116" s="239" t="s">
        <v>21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</v>
      </c>
      <c r="R116" s="246">
        <f>Q116*H116</f>
        <v>0</v>
      </c>
      <c r="S116" s="246">
        <v>0</v>
      </c>
      <c r="T116" s="247">
        <f>S116*H116</f>
        <v>0</v>
      </c>
      <c r="AR116" s="25" t="s">
        <v>290</v>
      </c>
      <c r="AT116" s="25" t="s">
        <v>200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290</v>
      </c>
      <c r="BM116" s="25" t="s">
        <v>353</v>
      </c>
    </row>
    <row r="117" s="1" customFormat="1">
      <c r="B117" s="47"/>
      <c r="C117" s="75"/>
      <c r="D117" s="249" t="s">
        <v>207</v>
      </c>
      <c r="E117" s="75"/>
      <c r="F117" s="250" t="s">
        <v>811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" customFormat="1" ht="23" customHeight="1">
      <c r="B118" s="47"/>
      <c r="C118" s="237" t="s">
        <v>10</v>
      </c>
      <c r="D118" s="237" t="s">
        <v>200</v>
      </c>
      <c r="E118" s="238" t="s">
        <v>812</v>
      </c>
      <c r="F118" s="239" t="s">
        <v>813</v>
      </c>
      <c r="G118" s="240" t="s">
        <v>814</v>
      </c>
      <c r="H118" s="298"/>
      <c r="I118" s="242"/>
      <c r="J118" s="243">
        <f>ROUND(I118*H118,2)</f>
        <v>0</v>
      </c>
      <c r="K118" s="239" t="s">
        <v>21</v>
      </c>
      <c r="L118" s="73"/>
      <c r="M118" s="244" t="s">
        <v>21</v>
      </c>
      <c r="N118" s="245" t="s">
        <v>41</v>
      </c>
      <c r="O118" s="48"/>
      <c r="P118" s="246">
        <f>O118*H118</f>
        <v>0</v>
      </c>
      <c r="Q118" s="246">
        <v>0</v>
      </c>
      <c r="R118" s="246">
        <f>Q118*H118</f>
        <v>0</v>
      </c>
      <c r="S118" s="246">
        <v>0</v>
      </c>
      <c r="T118" s="247">
        <f>S118*H118</f>
        <v>0</v>
      </c>
      <c r="AR118" s="25" t="s">
        <v>290</v>
      </c>
      <c r="AT118" s="25" t="s">
        <v>200</v>
      </c>
      <c r="AU118" s="25" t="s">
        <v>79</v>
      </c>
      <c r="AY118" s="25" t="s">
        <v>197</v>
      </c>
      <c r="BE118" s="248">
        <f>IF(N118="základní",J118,0)</f>
        <v>0</v>
      </c>
      <c r="BF118" s="248">
        <f>IF(N118="snížená",J118,0)</f>
        <v>0</v>
      </c>
      <c r="BG118" s="248">
        <f>IF(N118="zákl. přenesená",J118,0)</f>
        <v>0</v>
      </c>
      <c r="BH118" s="248">
        <f>IF(N118="sníž. přenesená",J118,0)</f>
        <v>0</v>
      </c>
      <c r="BI118" s="248">
        <f>IF(N118="nulová",J118,0)</f>
        <v>0</v>
      </c>
      <c r="BJ118" s="25" t="s">
        <v>77</v>
      </c>
      <c r="BK118" s="248">
        <f>ROUND(I118*H118,2)</f>
        <v>0</v>
      </c>
      <c r="BL118" s="25" t="s">
        <v>290</v>
      </c>
      <c r="BM118" s="25" t="s">
        <v>363</v>
      </c>
    </row>
    <row r="119" s="1" customFormat="1">
      <c r="B119" s="47"/>
      <c r="C119" s="75"/>
      <c r="D119" s="249" t="s">
        <v>207</v>
      </c>
      <c r="E119" s="75"/>
      <c r="F119" s="250" t="s">
        <v>813</v>
      </c>
      <c r="G119" s="75"/>
      <c r="H119" s="75"/>
      <c r="I119" s="205"/>
      <c r="J119" s="75"/>
      <c r="K119" s="75"/>
      <c r="L119" s="73"/>
      <c r="M119" s="251"/>
      <c r="N119" s="48"/>
      <c r="O119" s="48"/>
      <c r="P119" s="48"/>
      <c r="Q119" s="48"/>
      <c r="R119" s="48"/>
      <c r="S119" s="48"/>
      <c r="T119" s="96"/>
      <c r="AT119" s="25" t="s">
        <v>207</v>
      </c>
      <c r="AU119" s="25" t="s">
        <v>79</v>
      </c>
    </row>
    <row r="120" s="11" customFormat="1" ht="29.88" customHeight="1">
      <c r="B120" s="221"/>
      <c r="C120" s="222"/>
      <c r="D120" s="223" t="s">
        <v>69</v>
      </c>
      <c r="E120" s="235" t="s">
        <v>815</v>
      </c>
      <c r="F120" s="235" t="s">
        <v>816</v>
      </c>
      <c r="G120" s="222"/>
      <c r="H120" s="222"/>
      <c r="I120" s="225"/>
      <c r="J120" s="236">
        <f>BK120</f>
        <v>0</v>
      </c>
      <c r="K120" s="222"/>
      <c r="L120" s="227"/>
      <c r="M120" s="228"/>
      <c r="N120" s="229"/>
      <c r="O120" s="229"/>
      <c r="P120" s="230">
        <f>SUM(P121:P150)</f>
        <v>0</v>
      </c>
      <c r="Q120" s="229"/>
      <c r="R120" s="230">
        <f>SUM(R121:R150)</f>
        <v>0.0091500000000000001</v>
      </c>
      <c r="S120" s="229"/>
      <c r="T120" s="231">
        <f>SUM(T121:T150)</f>
        <v>0</v>
      </c>
      <c r="AR120" s="232" t="s">
        <v>79</v>
      </c>
      <c r="AT120" s="233" t="s">
        <v>69</v>
      </c>
      <c r="AU120" s="233" t="s">
        <v>77</v>
      </c>
      <c r="AY120" s="232" t="s">
        <v>197</v>
      </c>
      <c r="BK120" s="234">
        <f>SUM(BK121:BK150)</f>
        <v>0</v>
      </c>
    </row>
    <row r="121" s="1" customFormat="1" ht="14.5" customHeight="1">
      <c r="B121" s="47"/>
      <c r="C121" s="237" t="s">
        <v>290</v>
      </c>
      <c r="D121" s="237" t="s">
        <v>200</v>
      </c>
      <c r="E121" s="238" t="s">
        <v>817</v>
      </c>
      <c r="F121" s="239" t="s">
        <v>818</v>
      </c>
      <c r="G121" s="240" t="s">
        <v>223</v>
      </c>
      <c r="H121" s="241">
        <v>2</v>
      </c>
      <c r="I121" s="242"/>
      <c r="J121" s="243">
        <f>ROUND(I121*H121,2)</f>
        <v>0</v>
      </c>
      <c r="K121" s="239" t="s">
        <v>21</v>
      </c>
      <c r="L121" s="73"/>
      <c r="M121" s="244" t="s">
        <v>21</v>
      </c>
      <c r="N121" s="245" t="s">
        <v>41</v>
      </c>
      <c r="O121" s="48"/>
      <c r="P121" s="246">
        <f>O121*H121</f>
        <v>0</v>
      </c>
      <c r="Q121" s="246">
        <v>0</v>
      </c>
      <c r="R121" s="246">
        <f>Q121*H121</f>
        <v>0</v>
      </c>
      <c r="S121" s="246">
        <v>0</v>
      </c>
      <c r="T121" s="247">
        <f>S121*H121</f>
        <v>0</v>
      </c>
      <c r="AR121" s="25" t="s">
        <v>290</v>
      </c>
      <c r="AT121" s="25" t="s">
        <v>200</v>
      </c>
      <c r="AU121" s="25" t="s">
        <v>79</v>
      </c>
      <c r="AY121" s="25" t="s">
        <v>197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25" t="s">
        <v>77</v>
      </c>
      <c r="BK121" s="248">
        <f>ROUND(I121*H121,2)</f>
        <v>0</v>
      </c>
      <c r="BL121" s="25" t="s">
        <v>290</v>
      </c>
      <c r="BM121" s="25" t="s">
        <v>373</v>
      </c>
    </row>
    <row r="122" s="1" customFormat="1">
      <c r="B122" s="47"/>
      <c r="C122" s="75"/>
      <c r="D122" s="249" t="s">
        <v>207</v>
      </c>
      <c r="E122" s="75"/>
      <c r="F122" s="250" t="s">
        <v>818</v>
      </c>
      <c r="G122" s="75"/>
      <c r="H122" s="75"/>
      <c r="I122" s="205"/>
      <c r="J122" s="75"/>
      <c r="K122" s="75"/>
      <c r="L122" s="73"/>
      <c r="M122" s="251"/>
      <c r="N122" s="48"/>
      <c r="O122" s="48"/>
      <c r="P122" s="48"/>
      <c r="Q122" s="48"/>
      <c r="R122" s="48"/>
      <c r="S122" s="48"/>
      <c r="T122" s="96"/>
      <c r="AT122" s="25" t="s">
        <v>207</v>
      </c>
      <c r="AU122" s="25" t="s">
        <v>79</v>
      </c>
    </row>
    <row r="123" s="1" customFormat="1" ht="14.5" customHeight="1">
      <c r="B123" s="47"/>
      <c r="C123" s="237" t="s">
        <v>296</v>
      </c>
      <c r="D123" s="237" t="s">
        <v>200</v>
      </c>
      <c r="E123" s="238" t="s">
        <v>819</v>
      </c>
      <c r="F123" s="239" t="s">
        <v>820</v>
      </c>
      <c r="G123" s="240" t="s">
        <v>265</v>
      </c>
      <c r="H123" s="241">
        <v>6</v>
      </c>
      <c r="I123" s="242"/>
      <c r="J123" s="243">
        <f>ROUND(I123*H123,2)</f>
        <v>0</v>
      </c>
      <c r="K123" s="239" t="s">
        <v>21</v>
      </c>
      <c r="L123" s="73"/>
      <c r="M123" s="244" t="s">
        <v>21</v>
      </c>
      <c r="N123" s="245" t="s">
        <v>41</v>
      </c>
      <c r="O123" s="48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AR123" s="25" t="s">
        <v>290</v>
      </c>
      <c r="AT123" s="25" t="s">
        <v>200</v>
      </c>
      <c r="AU123" s="25" t="s">
        <v>79</v>
      </c>
      <c r="AY123" s="25" t="s">
        <v>197</v>
      </c>
      <c r="BE123" s="248">
        <f>IF(N123="základní",J123,0)</f>
        <v>0</v>
      </c>
      <c r="BF123" s="248">
        <f>IF(N123="snížená",J123,0)</f>
        <v>0</v>
      </c>
      <c r="BG123" s="248">
        <f>IF(N123="zákl. přenesená",J123,0)</f>
        <v>0</v>
      </c>
      <c r="BH123" s="248">
        <f>IF(N123="sníž. přenesená",J123,0)</f>
        <v>0</v>
      </c>
      <c r="BI123" s="248">
        <f>IF(N123="nulová",J123,0)</f>
        <v>0</v>
      </c>
      <c r="BJ123" s="25" t="s">
        <v>77</v>
      </c>
      <c r="BK123" s="248">
        <f>ROUND(I123*H123,2)</f>
        <v>0</v>
      </c>
      <c r="BL123" s="25" t="s">
        <v>290</v>
      </c>
      <c r="BM123" s="25" t="s">
        <v>387</v>
      </c>
    </row>
    <row r="124" s="1" customFormat="1">
      <c r="B124" s="47"/>
      <c r="C124" s="75"/>
      <c r="D124" s="249" t="s">
        <v>207</v>
      </c>
      <c r="E124" s="75"/>
      <c r="F124" s="250" t="s">
        <v>820</v>
      </c>
      <c r="G124" s="75"/>
      <c r="H124" s="75"/>
      <c r="I124" s="205"/>
      <c r="J124" s="75"/>
      <c r="K124" s="75"/>
      <c r="L124" s="73"/>
      <c r="M124" s="251"/>
      <c r="N124" s="48"/>
      <c r="O124" s="48"/>
      <c r="P124" s="48"/>
      <c r="Q124" s="48"/>
      <c r="R124" s="48"/>
      <c r="S124" s="48"/>
      <c r="T124" s="96"/>
      <c r="AT124" s="25" t="s">
        <v>207</v>
      </c>
      <c r="AU124" s="25" t="s">
        <v>79</v>
      </c>
    </row>
    <row r="125" s="1" customFormat="1" ht="23" customHeight="1">
      <c r="B125" s="47"/>
      <c r="C125" s="237" t="s">
        <v>301</v>
      </c>
      <c r="D125" s="237" t="s">
        <v>200</v>
      </c>
      <c r="E125" s="238" t="s">
        <v>821</v>
      </c>
      <c r="F125" s="239" t="s">
        <v>822</v>
      </c>
      <c r="G125" s="240" t="s">
        <v>265</v>
      </c>
      <c r="H125" s="241">
        <v>3</v>
      </c>
      <c r="I125" s="242"/>
      <c r="J125" s="243">
        <f>ROUND(I125*H125,2)</f>
        <v>0</v>
      </c>
      <c r="K125" s="239" t="s">
        <v>21</v>
      </c>
      <c r="L125" s="73"/>
      <c r="M125" s="244" t="s">
        <v>21</v>
      </c>
      <c r="N125" s="245" t="s">
        <v>41</v>
      </c>
      <c r="O125" s="48"/>
      <c r="P125" s="246">
        <f>O125*H125</f>
        <v>0</v>
      </c>
      <c r="Q125" s="246">
        <v>4.0000000000000003E-05</v>
      </c>
      <c r="R125" s="246">
        <f>Q125*H125</f>
        <v>0.00012000000000000002</v>
      </c>
      <c r="S125" s="246">
        <v>0</v>
      </c>
      <c r="T125" s="247">
        <f>S125*H125</f>
        <v>0</v>
      </c>
      <c r="AR125" s="25" t="s">
        <v>290</v>
      </c>
      <c r="AT125" s="25" t="s">
        <v>200</v>
      </c>
      <c r="AU125" s="25" t="s">
        <v>79</v>
      </c>
      <c r="AY125" s="25" t="s">
        <v>197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25" t="s">
        <v>77</v>
      </c>
      <c r="BK125" s="248">
        <f>ROUND(I125*H125,2)</f>
        <v>0</v>
      </c>
      <c r="BL125" s="25" t="s">
        <v>290</v>
      </c>
      <c r="BM125" s="25" t="s">
        <v>403</v>
      </c>
    </row>
    <row r="126" s="1" customFormat="1">
      <c r="B126" s="47"/>
      <c r="C126" s="75"/>
      <c r="D126" s="249" t="s">
        <v>207</v>
      </c>
      <c r="E126" s="75"/>
      <c r="F126" s="250" t="s">
        <v>822</v>
      </c>
      <c r="G126" s="75"/>
      <c r="H126" s="75"/>
      <c r="I126" s="205"/>
      <c r="J126" s="75"/>
      <c r="K126" s="75"/>
      <c r="L126" s="73"/>
      <c r="M126" s="251"/>
      <c r="N126" s="48"/>
      <c r="O126" s="48"/>
      <c r="P126" s="48"/>
      <c r="Q126" s="48"/>
      <c r="R126" s="48"/>
      <c r="S126" s="48"/>
      <c r="T126" s="96"/>
      <c r="AT126" s="25" t="s">
        <v>207</v>
      </c>
      <c r="AU126" s="25" t="s">
        <v>79</v>
      </c>
    </row>
    <row r="127" s="1" customFormat="1" ht="23" customHeight="1">
      <c r="B127" s="47"/>
      <c r="C127" s="237" t="s">
        <v>307</v>
      </c>
      <c r="D127" s="237" t="s">
        <v>200</v>
      </c>
      <c r="E127" s="238" t="s">
        <v>823</v>
      </c>
      <c r="F127" s="239" t="s">
        <v>824</v>
      </c>
      <c r="G127" s="240" t="s">
        <v>223</v>
      </c>
      <c r="H127" s="241">
        <v>5</v>
      </c>
      <c r="I127" s="242"/>
      <c r="J127" s="243">
        <f>ROUND(I127*H127,2)</f>
        <v>0</v>
      </c>
      <c r="K127" s="239" t="s">
        <v>21</v>
      </c>
      <c r="L127" s="73"/>
      <c r="M127" s="244" t="s">
        <v>21</v>
      </c>
      <c r="N127" s="245" t="s">
        <v>41</v>
      </c>
      <c r="O127" s="48"/>
      <c r="P127" s="246">
        <f>O127*H127</f>
        <v>0</v>
      </c>
      <c r="Q127" s="246">
        <v>0.00077999999999999999</v>
      </c>
      <c r="R127" s="246">
        <f>Q127*H127</f>
        <v>0.0038999999999999998</v>
      </c>
      <c r="S127" s="246">
        <v>0</v>
      </c>
      <c r="T127" s="247">
        <f>S127*H127</f>
        <v>0</v>
      </c>
      <c r="AR127" s="25" t="s">
        <v>290</v>
      </c>
      <c r="AT127" s="25" t="s">
        <v>200</v>
      </c>
      <c r="AU127" s="25" t="s">
        <v>79</v>
      </c>
      <c r="AY127" s="25" t="s">
        <v>197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25" t="s">
        <v>77</v>
      </c>
      <c r="BK127" s="248">
        <f>ROUND(I127*H127,2)</f>
        <v>0</v>
      </c>
      <c r="BL127" s="25" t="s">
        <v>290</v>
      </c>
      <c r="BM127" s="25" t="s">
        <v>414</v>
      </c>
    </row>
    <row r="128" s="1" customFormat="1">
      <c r="B128" s="47"/>
      <c r="C128" s="75"/>
      <c r="D128" s="249" t="s">
        <v>207</v>
      </c>
      <c r="E128" s="75"/>
      <c r="F128" s="250" t="s">
        <v>824</v>
      </c>
      <c r="G128" s="75"/>
      <c r="H128" s="75"/>
      <c r="I128" s="205"/>
      <c r="J128" s="75"/>
      <c r="K128" s="75"/>
      <c r="L128" s="73"/>
      <c r="M128" s="251"/>
      <c r="N128" s="48"/>
      <c r="O128" s="48"/>
      <c r="P128" s="48"/>
      <c r="Q128" s="48"/>
      <c r="R128" s="48"/>
      <c r="S128" s="48"/>
      <c r="T128" s="96"/>
      <c r="AT128" s="25" t="s">
        <v>207</v>
      </c>
      <c r="AU128" s="25" t="s">
        <v>79</v>
      </c>
    </row>
    <row r="129" s="1" customFormat="1" ht="23" customHeight="1">
      <c r="B129" s="47"/>
      <c r="C129" s="237" t="s">
        <v>312</v>
      </c>
      <c r="D129" s="237" t="s">
        <v>200</v>
      </c>
      <c r="E129" s="238" t="s">
        <v>825</v>
      </c>
      <c r="F129" s="239" t="s">
        <v>826</v>
      </c>
      <c r="G129" s="240" t="s">
        <v>223</v>
      </c>
      <c r="H129" s="241">
        <v>2</v>
      </c>
      <c r="I129" s="242"/>
      <c r="J129" s="243">
        <f>ROUND(I129*H129,2)</f>
        <v>0</v>
      </c>
      <c r="K129" s="239" t="s">
        <v>21</v>
      </c>
      <c r="L129" s="73"/>
      <c r="M129" s="244" t="s">
        <v>21</v>
      </c>
      <c r="N129" s="245" t="s">
        <v>41</v>
      </c>
      <c r="O129" s="48"/>
      <c r="P129" s="246">
        <f>O129*H129</f>
        <v>0</v>
      </c>
      <c r="Q129" s="246">
        <v>0.00096000000000000002</v>
      </c>
      <c r="R129" s="246">
        <f>Q129*H129</f>
        <v>0.0019200000000000001</v>
      </c>
      <c r="S129" s="246">
        <v>0</v>
      </c>
      <c r="T129" s="247">
        <f>S129*H129</f>
        <v>0</v>
      </c>
      <c r="AR129" s="25" t="s">
        <v>290</v>
      </c>
      <c r="AT129" s="25" t="s">
        <v>200</v>
      </c>
      <c r="AU129" s="25" t="s">
        <v>79</v>
      </c>
      <c r="AY129" s="25" t="s">
        <v>197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25" t="s">
        <v>77</v>
      </c>
      <c r="BK129" s="248">
        <f>ROUND(I129*H129,2)</f>
        <v>0</v>
      </c>
      <c r="BL129" s="25" t="s">
        <v>290</v>
      </c>
      <c r="BM129" s="25" t="s">
        <v>427</v>
      </c>
    </row>
    <row r="130" s="1" customFormat="1">
      <c r="B130" s="47"/>
      <c r="C130" s="75"/>
      <c r="D130" s="249" t="s">
        <v>207</v>
      </c>
      <c r="E130" s="75"/>
      <c r="F130" s="250" t="s">
        <v>826</v>
      </c>
      <c r="G130" s="75"/>
      <c r="H130" s="75"/>
      <c r="I130" s="205"/>
      <c r="J130" s="75"/>
      <c r="K130" s="75"/>
      <c r="L130" s="73"/>
      <c r="M130" s="251"/>
      <c r="N130" s="48"/>
      <c r="O130" s="48"/>
      <c r="P130" s="48"/>
      <c r="Q130" s="48"/>
      <c r="R130" s="48"/>
      <c r="S130" s="48"/>
      <c r="T130" s="96"/>
      <c r="AT130" s="25" t="s">
        <v>207</v>
      </c>
      <c r="AU130" s="25" t="s">
        <v>79</v>
      </c>
    </row>
    <row r="131" s="1" customFormat="1" ht="23" customHeight="1">
      <c r="B131" s="47"/>
      <c r="C131" s="237" t="s">
        <v>9</v>
      </c>
      <c r="D131" s="237" t="s">
        <v>200</v>
      </c>
      <c r="E131" s="238" t="s">
        <v>827</v>
      </c>
      <c r="F131" s="239" t="s">
        <v>828</v>
      </c>
      <c r="G131" s="240" t="s">
        <v>438</v>
      </c>
      <c r="H131" s="241">
        <v>2</v>
      </c>
      <c r="I131" s="242"/>
      <c r="J131" s="243">
        <f>ROUND(I131*H131,2)</f>
        <v>0</v>
      </c>
      <c r="K131" s="239" t="s">
        <v>21</v>
      </c>
      <c r="L131" s="73"/>
      <c r="M131" s="244" t="s">
        <v>21</v>
      </c>
      <c r="N131" s="245" t="s">
        <v>41</v>
      </c>
      <c r="O131" s="48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AR131" s="25" t="s">
        <v>290</v>
      </c>
      <c r="AT131" s="25" t="s">
        <v>200</v>
      </c>
      <c r="AU131" s="25" t="s">
        <v>79</v>
      </c>
      <c r="AY131" s="25" t="s">
        <v>197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25" t="s">
        <v>77</v>
      </c>
      <c r="BK131" s="248">
        <f>ROUND(I131*H131,2)</f>
        <v>0</v>
      </c>
      <c r="BL131" s="25" t="s">
        <v>290</v>
      </c>
      <c r="BM131" s="25" t="s">
        <v>440</v>
      </c>
    </row>
    <row r="132" s="1" customFormat="1">
      <c r="B132" s="47"/>
      <c r="C132" s="75"/>
      <c r="D132" s="249" t="s">
        <v>207</v>
      </c>
      <c r="E132" s="75"/>
      <c r="F132" s="250" t="s">
        <v>828</v>
      </c>
      <c r="G132" s="75"/>
      <c r="H132" s="75"/>
      <c r="I132" s="205"/>
      <c r="J132" s="75"/>
      <c r="K132" s="75"/>
      <c r="L132" s="73"/>
      <c r="M132" s="251"/>
      <c r="N132" s="48"/>
      <c r="O132" s="48"/>
      <c r="P132" s="48"/>
      <c r="Q132" s="48"/>
      <c r="R132" s="48"/>
      <c r="S132" s="48"/>
      <c r="T132" s="96"/>
      <c r="AT132" s="25" t="s">
        <v>207</v>
      </c>
      <c r="AU132" s="25" t="s">
        <v>79</v>
      </c>
    </row>
    <row r="133" s="1" customFormat="1" ht="34.5" customHeight="1">
      <c r="B133" s="47"/>
      <c r="C133" s="237" t="s">
        <v>321</v>
      </c>
      <c r="D133" s="237" t="s">
        <v>200</v>
      </c>
      <c r="E133" s="238" t="s">
        <v>829</v>
      </c>
      <c r="F133" s="239" t="s">
        <v>830</v>
      </c>
      <c r="G133" s="240" t="s">
        <v>223</v>
      </c>
      <c r="H133" s="241">
        <v>5</v>
      </c>
      <c r="I133" s="242"/>
      <c r="J133" s="243">
        <f>ROUND(I133*H133,2)</f>
        <v>0</v>
      </c>
      <c r="K133" s="239" t="s">
        <v>21</v>
      </c>
      <c r="L133" s="73"/>
      <c r="M133" s="244" t="s">
        <v>21</v>
      </c>
      <c r="N133" s="245" t="s">
        <v>41</v>
      </c>
      <c r="O133" s="48"/>
      <c r="P133" s="246">
        <f>O133*H133</f>
        <v>0</v>
      </c>
      <c r="Q133" s="246">
        <v>6.9999999999999994E-05</v>
      </c>
      <c r="R133" s="246">
        <f>Q133*H133</f>
        <v>0.00034999999999999994</v>
      </c>
      <c r="S133" s="246">
        <v>0</v>
      </c>
      <c r="T133" s="247">
        <f>S133*H133</f>
        <v>0</v>
      </c>
      <c r="AR133" s="25" t="s">
        <v>290</v>
      </c>
      <c r="AT133" s="25" t="s">
        <v>200</v>
      </c>
      <c r="AU133" s="25" t="s">
        <v>79</v>
      </c>
      <c r="AY133" s="25" t="s">
        <v>197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25" t="s">
        <v>77</v>
      </c>
      <c r="BK133" s="248">
        <f>ROUND(I133*H133,2)</f>
        <v>0</v>
      </c>
      <c r="BL133" s="25" t="s">
        <v>290</v>
      </c>
      <c r="BM133" s="25" t="s">
        <v>449</v>
      </c>
    </row>
    <row r="134" s="1" customFormat="1">
      <c r="B134" s="47"/>
      <c r="C134" s="75"/>
      <c r="D134" s="249" t="s">
        <v>207</v>
      </c>
      <c r="E134" s="75"/>
      <c r="F134" s="250" t="s">
        <v>830</v>
      </c>
      <c r="G134" s="75"/>
      <c r="H134" s="75"/>
      <c r="I134" s="205"/>
      <c r="J134" s="75"/>
      <c r="K134" s="75"/>
      <c r="L134" s="73"/>
      <c r="M134" s="251"/>
      <c r="N134" s="48"/>
      <c r="O134" s="48"/>
      <c r="P134" s="48"/>
      <c r="Q134" s="48"/>
      <c r="R134" s="48"/>
      <c r="S134" s="48"/>
      <c r="T134" s="96"/>
      <c r="AT134" s="25" t="s">
        <v>207</v>
      </c>
      <c r="AU134" s="25" t="s">
        <v>79</v>
      </c>
    </row>
    <row r="135" s="1" customFormat="1" ht="34.5" customHeight="1">
      <c r="B135" s="47"/>
      <c r="C135" s="237" t="s">
        <v>325</v>
      </c>
      <c r="D135" s="237" t="s">
        <v>200</v>
      </c>
      <c r="E135" s="238" t="s">
        <v>831</v>
      </c>
      <c r="F135" s="239" t="s">
        <v>832</v>
      </c>
      <c r="G135" s="240" t="s">
        <v>223</v>
      </c>
      <c r="H135" s="241">
        <v>2</v>
      </c>
      <c r="I135" s="242"/>
      <c r="J135" s="243">
        <f>ROUND(I135*H135,2)</f>
        <v>0</v>
      </c>
      <c r="K135" s="239" t="s">
        <v>21</v>
      </c>
      <c r="L135" s="73"/>
      <c r="M135" s="244" t="s">
        <v>21</v>
      </c>
      <c r="N135" s="245" t="s">
        <v>41</v>
      </c>
      <c r="O135" s="48"/>
      <c r="P135" s="246">
        <f>O135*H135</f>
        <v>0</v>
      </c>
      <c r="Q135" s="246">
        <v>9.0000000000000006E-05</v>
      </c>
      <c r="R135" s="246">
        <f>Q135*H135</f>
        <v>0.00018000000000000001</v>
      </c>
      <c r="S135" s="246">
        <v>0</v>
      </c>
      <c r="T135" s="247">
        <f>S135*H135</f>
        <v>0</v>
      </c>
      <c r="AR135" s="25" t="s">
        <v>290</v>
      </c>
      <c r="AT135" s="25" t="s">
        <v>200</v>
      </c>
      <c r="AU135" s="25" t="s">
        <v>79</v>
      </c>
      <c r="AY135" s="25" t="s">
        <v>197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25" t="s">
        <v>77</v>
      </c>
      <c r="BK135" s="248">
        <f>ROUND(I135*H135,2)</f>
        <v>0</v>
      </c>
      <c r="BL135" s="25" t="s">
        <v>290</v>
      </c>
      <c r="BM135" s="25" t="s">
        <v>459</v>
      </c>
    </row>
    <row r="136" s="1" customFormat="1">
      <c r="B136" s="47"/>
      <c r="C136" s="75"/>
      <c r="D136" s="249" t="s">
        <v>207</v>
      </c>
      <c r="E136" s="75"/>
      <c r="F136" s="250" t="s">
        <v>832</v>
      </c>
      <c r="G136" s="75"/>
      <c r="H136" s="75"/>
      <c r="I136" s="205"/>
      <c r="J136" s="75"/>
      <c r="K136" s="75"/>
      <c r="L136" s="73"/>
      <c r="M136" s="251"/>
      <c r="N136" s="48"/>
      <c r="O136" s="48"/>
      <c r="P136" s="48"/>
      <c r="Q136" s="48"/>
      <c r="R136" s="48"/>
      <c r="S136" s="48"/>
      <c r="T136" s="96"/>
      <c r="AT136" s="25" t="s">
        <v>207</v>
      </c>
      <c r="AU136" s="25" t="s">
        <v>79</v>
      </c>
    </row>
    <row r="137" s="1" customFormat="1" ht="34.5" customHeight="1">
      <c r="B137" s="47"/>
      <c r="C137" s="237" t="s">
        <v>331</v>
      </c>
      <c r="D137" s="237" t="s">
        <v>200</v>
      </c>
      <c r="E137" s="238" t="s">
        <v>833</v>
      </c>
      <c r="F137" s="239" t="s">
        <v>834</v>
      </c>
      <c r="G137" s="240" t="s">
        <v>223</v>
      </c>
      <c r="H137" s="241">
        <v>3</v>
      </c>
      <c r="I137" s="242"/>
      <c r="J137" s="243">
        <f>ROUND(I137*H137,2)</f>
        <v>0</v>
      </c>
      <c r="K137" s="239" t="s">
        <v>21</v>
      </c>
      <c r="L137" s="73"/>
      <c r="M137" s="244" t="s">
        <v>21</v>
      </c>
      <c r="N137" s="245" t="s">
        <v>41</v>
      </c>
      <c r="O137" s="48"/>
      <c r="P137" s="246">
        <f>O137*H137</f>
        <v>0</v>
      </c>
      <c r="Q137" s="246">
        <v>0.00031</v>
      </c>
      <c r="R137" s="246">
        <f>Q137*H137</f>
        <v>0.00093000000000000005</v>
      </c>
      <c r="S137" s="246">
        <v>0</v>
      </c>
      <c r="T137" s="247">
        <f>S137*H137</f>
        <v>0</v>
      </c>
      <c r="AR137" s="25" t="s">
        <v>290</v>
      </c>
      <c r="AT137" s="25" t="s">
        <v>200</v>
      </c>
      <c r="AU137" s="25" t="s">
        <v>79</v>
      </c>
      <c r="AY137" s="25" t="s">
        <v>197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25" t="s">
        <v>77</v>
      </c>
      <c r="BK137" s="248">
        <f>ROUND(I137*H137,2)</f>
        <v>0</v>
      </c>
      <c r="BL137" s="25" t="s">
        <v>290</v>
      </c>
      <c r="BM137" s="25" t="s">
        <v>467</v>
      </c>
    </row>
    <row r="138" s="1" customFormat="1">
      <c r="B138" s="47"/>
      <c r="C138" s="75"/>
      <c r="D138" s="249" t="s">
        <v>207</v>
      </c>
      <c r="E138" s="75"/>
      <c r="F138" s="250" t="s">
        <v>834</v>
      </c>
      <c r="G138" s="75"/>
      <c r="H138" s="75"/>
      <c r="I138" s="205"/>
      <c r="J138" s="75"/>
      <c r="K138" s="75"/>
      <c r="L138" s="73"/>
      <c r="M138" s="251"/>
      <c r="N138" s="48"/>
      <c r="O138" s="48"/>
      <c r="P138" s="48"/>
      <c r="Q138" s="48"/>
      <c r="R138" s="48"/>
      <c r="S138" s="48"/>
      <c r="T138" s="96"/>
      <c r="AT138" s="25" t="s">
        <v>207</v>
      </c>
      <c r="AU138" s="25" t="s">
        <v>79</v>
      </c>
    </row>
    <row r="139" s="1" customFormat="1" ht="14.5" customHeight="1">
      <c r="B139" s="47"/>
      <c r="C139" s="237" t="s">
        <v>336</v>
      </c>
      <c r="D139" s="237" t="s">
        <v>200</v>
      </c>
      <c r="E139" s="238" t="s">
        <v>835</v>
      </c>
      <c r="F139" s="239" t="s">
        <v>836</v>
      </c>
      <c r="G139" s="240" t="s">
        <v>265</v>
      </c>
      <c r="H139" s="241">
        <v>3</v>
      </c>
      <c r="I139" s="242"/>
      <c r="J139" s="243">
        <f>ROUND(I139*H139,2)</f>
        <v>0</v>
      </c>
      <c r="K139" s="239" t="s">
        <v>21</v>
      </c>
      <c r="L139" s="73"/>
      <c r="M139" s="244" t="s">
        <v>21</v>
      </c>
      <c r="N139" s="245" t="s">
        <v>41</v>
      </c>
      <c r="O139" s="48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5" t="s">
        <v>290</v>
      </c>
      <c r="AT139" s="25" t="s">
        <v>200</v>
      </c>
      <c r="AU139" s="25" t="s">
        <v>79</v>
      </c>
      <c r="AY139" s="25" t="s">
        <v>197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25" t="s">
        <v>77</v>
      </c>
      <c r="BK139" s="248">
        <f>ROUND(I139*H139,2)</f>
        <v>0</v>
      </c>
      <c r="BL139" s="25" t="s">
        <v>290</v>
      </c>
      <c r="BM139" s="25" t="s">
        <v>475</v>
      </c>
    </row>
    <row r="140" s="1" customFormat="1">
      <c r="B140" s="47"/>
      <c r="C140" s="75"/>
      <c r="D140" s="249" t="s">
        <v>207</v>
      </c>
      <c r="E140" s="75"/>
      <c r="F140" s="250" t="s">
        <v>836</v>
      </c>
      <c r="G140" s="75"/>
      <c r="H140" s="75"/>
      <c r="I140" s="205"/>
      <c r="J140" s="75"/>
      <c r="K140" s="75"/>
      <c r="L140" s="73"/>
      <c r="M140" s="251"/>
      <c r="N140" s="48"/>
      <c r="O140" s="48"/>
      <c r="P140" s="48"/>
      <c r="Q140" s="48"/>
      <c r="R140" s="48"/>
      <c r="S140" s="48"/>
      <c r="T140" s="96"/>
      <c r="AT140" s="25" t="s">
        <v>207</v>
      </c>
      <c r="AU140" s="25" t="s">
        <v>79</v>
      </c>
    </row>
    <row r="141" s="1" customFormat="1" ht="23" customHeight="1">
      <c r="B141" s="47"/>
      <c r="C141" s="237" t="s">
        <v>143</v>
      </c>
      <c r="D141" s="237" t="s">
        <v>200</v>
      </c>
      <c r="E141" s="238" t="s">
        <v>837</v>
      </c>
      <c r="F141" s="239" t="s">
        <v>838</v>
      </c>
      <c r="G141" s="240" t="s">
        <v>265</v>
      </c>
      <c r="H141" s="241">
        <v>1</v>
      </c>
      <c r="I141" s="242"/>
      <c r="J141" s="243">
        <f>ROUND(I141*H141,2)</f>
        <v>0</v>
      </c>
      <c r="K141" s="239" t="s">
        <v>21</v>
      </c>
      <c r="L141" s="73"/>
      <c r="M141" s="244" t="s">
        <v>21</v>
      </c>
      <c r="N141" s="245" t="s">
        <v>41</v>
      </c>
      <c r="O141" s="48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5" t="s">
        <v>290</v>
      </c>
      <c r="AT141" s="25" t="s">
        <v>200</v>
      </c>
      <c r="AU141" s="25" t="s">
        <v>79</v>
      </c>
      <c r="AY141" s="25" t="s">
        <v>197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25" t="s">
        <v>77</v>
      </c>
      <c r="BK141" s="248">
        <f>ROUND(I141*H141,2)</f>
        <v>0</v>
      </c>
      <c r="BL141" s="25" t="s">
        <v>290</v>
      </c>
      <c r="BM141" s="25" t="s">
        <v>488</v>
      </c>
    </row>
    <row r="142" s="1" customFormat="1">
      <c r="B142" s="47"/>
      <c r="C142" s="75"/>
      <c r="D142" s="249" t="s">
        <v>207</v>
      </c>
      <c r="E142" s="75"/>
      <c r="F142" s="250" t="s">
        <v>838</v>
      </c>
      <c r="G142" s="75"/>
      <c r="H142" s="75"/>
      <c r="I142" s="205"/>
      <c r="J142" s="75"/>
      <c r="K142" s="75"/>
      <c r="L142" s="73"/>
      <c r="M142" s="251"/>
      <c r="N142" s="48"/>
      <c r="O142" s="48"/>
      <c r="P142" s="48"/>
      <c r="Q142" s="48"/>
      <c r="R142" s="48"/>
      <c r="S142" s="48"/>
      <c r="T142" s="96"/>
      <c r="AT142" s="25" t="s">
        <v>207</v>
      </c>
      <c r="AU142" s="25" t="s">
        <v>79</v>
      </c>
    </row>
    <row r="143" s="1" customFormat="1" ht="14.5" customHeight="1">
      <c r="B143" s="47"/>
      <c r="C143" s="237" t="s">
        <v>347</v>
      </c>
      <c r="D143" s="237" t="s">
        <v>200</v>
      </c>
      <c r="E143" s="238" t="s">
        <v>839</v>
      </c>
      <c r="F143" s="239" t="s">
        <v>840</v>
      </c>
      <c r="G143" s="240" t="s">
        <v>265</v>
      </c>
      <c r="H143" s="241">
        <v>1</v>
      </c>
      <c r="I143" s="242"/>
      <c r="J143" s="243">
        <f>ROUND(I143*H143,2)</f>
        <v>0</v>
      </c>
      <c r="K143" s="239" t="s">
        <v>21</v>
      </c>
      <c r="L143" s="73"/>
      <c r="M143" s="244" t="s">
        <v>21</v>
      </c>
      <c r="N143" s="245" t="s">
        <v>41</v>
      </c>
      <c r="O143" s="48"/>
      <c r="P143" s="246">
        <f>O143*H143</f>
        <v>0</v>
      </c>
      <c r="Q143" s="246">
        <v>0.00035</v>
      </c>
      <c r="R143" s="246">
        <f>Q143*H143</f>
        <v>0.00035</v>
      </c>
      <c r="S143" s="246">
        <v>0</v>
      </c>
      <c r="T143" s="247">
        <f>S143*H143</f>
        <v>0</v>
      </c>
      <c r="AR143" s="25" t="s">
        <v>290</v>
      </c>
      <c r="AT143" s="25" t="s">
        <v>200</v>
      </c>
      <c r="AU143" s="25" t="s">
        <v>79</v>
      </c>
      <c r="AY143" s="25" t="s">
        <v>197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25" t="s">
        <v>77</v>
      </c>
      <c r="BK143" s="248">
        <f>ROUND(I143*H143,2)</f>
        <v>0</v>
      </c>
      <c r="BL143" s="25" t="s">
        <v>290</v>
      </c>
      <c r="BM143" s="25" t="s">
        <v>501</v>
      </c>
    </row>
    <row r="144" s="1" customFormat="1">
      <c r="B144" s="47"/>
      <c r="C144" s="75"/>
      <c r="D144" s="249" t="s">
        <v>207</v>
      </c>
      <c r="E144" s="75"/>
      <c r="F144" s="250" t="s">
        <v>840</v>
      </c>
      <c r="G144" s="75"/>
      <c r="H144" s="75"/>
      <c r="I144" s="205"/>
      <c r="J144" s="75"/>
      <c r="K144" s="75"/>
      <c r="L144" s="73"/>
      <c r="M144" s="251"/>
      <c r="N144" s="48"/>
      <c r="O144" s="48"/>
      <c r="P144" s="48"/>
      <c r="Q144" s="48"/>
      <c r="R144" s="48"/>
      <c r="S144" s="48"/>
      <c r="T144" s="96"/>
      <c r="AT144" s="25" t="s">
        <v>207</v>
      </c>
      <c r="AU144" s="25" t="s">
        <v>79</v>
      </c>
    </row>
    <row r="145" s="1" customFormat="1" ht="23" customHeight="1">
      <c r="B145" s="47"/>
      <c r="C145" s="237" t="s">
        <v>353</v>
      </c>
      <c r="D145" s="237" t="s">
        <v>200</v>
      </c>
      <c r="E145" s="238" t="s">
        <v>841</v>
      </c>
      <c r="F145" s="239" t="s">
        <v>842</v>
      </c>
      <c r="G145" s="240" t="s">
        <v>223</v>
      </c>
      <c r="H145" s="241">
        <v>7</v>
      </c>
      <c r="I145" s="242"/>
      <c r="J145" s="243">
        <f>ROUND(I145*H145,2)</f>
        <v>0</v>
      </c>
      <c r="K145" s="239" t="s">
        <v>21</v>
      </c>
      <c r="L145" s="73"/>
      <c r="M145" s="244" t="s">
        <v>21</v>
      </c>
      <c r="N145" s="245" t="s">
        <v>41</v>
      </c>
      <c r="O145" s="48"/>
      <c r="P145" s="246">
        <f>O145*H145</f>
        <v>0</v>
      </c>
      <c r="Q145" s="246">
        <v>0.00019000000000000001</v>
      </c>
      <c r="R145" s="246">
        <f>Q145*H145</f>
        <v>0.00133</v>
      </c>
      <c r="S145" s="246">
        <v>0</v>
      </c>
      <c r="T145" s="247">
        <f>S145*H145</f>
        <v>0</v>
      </c>
      <c r="AR145" s="25" t="s">
        <v>290</v>
      </c>
      <c r="AT145" s="25" t="s">
        <v>200</v>
      </c>
      <c r="AU145" s="25" t="s">
        <v>79</v>
      </c>
      <c r="AY145" s="25" t="s">
        <v>197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25" t="s">
        <v>77</v>
      </c>
      <c r="BK145" s="248">
        <f>ROUND(I145*H145,2)</f>
        <v>0</v>
      </c>
      <c r="BL145" s="25" t="s">
        <v>290</v>
      </c>
      <c r="BM145" s="25" t="s">
        <v>510</v>
      </c>
    </row>
    <row r="146" s="1" customFormat="1">
      <c r="B146" s="47"/>
      <c r="C146" s="75"/>
      <c r="D146" s="249" t="s">
        <v>207</v>
      </c>
      <c r="E146" s="75"/>
      <c r="F146" s="250" t="s">
        <v>842</v>
      </c>
      <c r="G146" s="75"/>
      <c r="H146" s="75"/>
      <c r="I146" s="205"/>
      <c r="J146" s="75"/>
      <c r="K146" s="75"/>
      <c r="L146" s="73"/>
      <c r="M146" s="251"/>
      <c r="N146" s="48"/>
      <c r="O146" s="48"/>
      <c r="P146" s="48"/>
      <c r="Q146" s="48"/>
      <c r="R146" s="48"/>
      <c r="S146" s="48"/>
      <c r="T146" s="96"/>
      <c r="AT146" s="25" t="s">
        <v>207</v>
      </c>
      <c r="AU146" s="25" t="s">
        <v>79</v>
      </c>
    </row>
    <row r="147" s="1" customFormat="1" ht="23" customHeight="1">
      <c r="B147" s="47"/>
      <c r="C147" s="237" t="s">
        <v>358</v>
      </c>
      <c r="D147" s="237" t="s">
        <v>200</v>
      </c>
      <c r="E147" s="238" t="s">
        <v>843</v>
      </c>
      <c r="F147" s="239" t="s">
        <v>844</v>
      </c>
      <c r="G147" s="240" t="s">
        <v>223</v>
      </c>
      <c r="H147" s="241">
        <v>7</v>
      </c>
      <c r="I147" s="242"/>
      <c r="J147" s="243">
        <f>ROUND(I147*H147,2)</f>
        <v>0</v>
      </c>
      <c r="K147" s="239" t="s">
        <v>21</v>
      </c>
      <c r="L147" s="73"/>
      <c r="M147" s="244" t="s">
        <v>21</v>
      </c>
      <c r="N147" s="245" t="s">
        <v>41</v>
      </c>
      <c r="O147" s="48"/>
      <c r="P147" s="246">
        <f>O147*H147</f>
        <v>0</v>
      </c>
      <c r="Q147" s="246">
        <v>1.0000000000000001E-05</v>
      </c>
      <c r="R147" s="246">
        <f>Q147*H147</f>
        <v>7.0000000000000007E-05</v>
      </c>
      <c r="S147" s="246">
        <v>0</v>
      </c>
      <c r="T147" s="247">
        <f>S147*H147</f>
        <v>0</v>
      </c>
      <c r="AR147" s="25" t="s">
        <v>290</v>
      </c>
      <c r="AT147" s="25" t="s">
        <v>200</v>
      </c>
      <c r="AU147" s="25" t="s">
        <v>79</v>
      </c>
      <c r="AY147" s="25" t="s">
        <v>197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25" t="s">
        <v>77</v>
      </c>
      <c r="BK147" s="248">
        <f>ROUND(I147*H147,2)</f>
        <v>0</v>
      </c>
      <c r="BL147" s="25" t="s">
        <v>290</v>
      </c>
      <c r="BM147" s="25" t="s">
        <v>519</v>
      </c>
    </row>
    <row r="148" s="1" customFormat="1">
      <c r="B148" s="47"/>
      <c r="C148" s="75"/>
      <c r="D148" s="249" t="s">
        <v>207</v>
      </c>
      <c r="E148" s="75"/>
      <c r="F148" s="250" t="s">
        <v>844</v>
      </c>
      <c r="G148" s="75"/>
      <c r="H148" s="75"/>
      <c r="I148" s="205"/>
      <c r="J148" s="75"/>
      <c r="K148" s="75"/>
      <c r="L148" s="73"/>
      <c r="M148" s="251"/>
      <c r="N148" s="48"/>
      <c r="O148" s="48"/>
      <c r="P148" s="48"/>
      <c r="Q148" s="48"/>
      <c r="R148" s="48"/>
      <c r="S148" s="48"/>
      <c r="T148" s="96"/>
      <c r="AT148" s="25" t="s">
        <v>207</v>
      </c>
      <c r="AU148" s="25" t="s">
        <v>79</v>
      </c>
    </row>
    <row r="149" s="1" customFormat="1" ht="23" customHeight="1">
      <c r="B149" s="47"/>
      <c r="C149" s="237" t="s">
        <v>363</v>
      </c>
      <c r="D149" s="237" t="s">
        <v>200</v>
      </c>
      <c r="E149" s="238" t="s">
        <v>845</v>
      </c>
      <c r="F149" s="239" t="s">
        <v>846</v>
      </c>
      <c r="G149" s="240" t="s">
        <v>406</v>
      </c>
      <c r="H149" s="241">
        <v>0.0089999999999999993</v>
      </c>
      <c r="I149" s="242"/>
      <c r="J149" s="243">
        <f>ROUND(I149*H149,2)</f>
        <v>0</v>
      </c>
      <c r="K149" s="239" t="s">
        <v>21</v>
      </c>
      <c r="L149" s="73"/>
      <c r="M149" s="244" t="s">
        <v>21</v>
      </c>
      <c r="N149" s="245" t="s">
        <v>41</v>
      </c>
      <c r="O149" s="48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AR149" s="25" t="s">
        <v>290</v>
      </c>
      <c r="AT149" s="25" t="s">
        <v>200</v>
      </c>
      <c r="AU149" s="25" t="s">
        <v>79</v>
      </c>
      <c r="AY149" s="25" t="s">
        <v>197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25" t="s">
        <v>77</v>
      </c>
      <c r="BK149" s="248">
        <f>ROUND(I149*H149,2)</f>
        <v>0</v>
      </c>
      <c r="BL149" s="25" t="s">
        <v>290</v>
      </c>
      <c r="BM149" s="25" t="s">
        <v>529</v>
      </c>
    </row>
    <row r="150" s="1" customFormat="1">
      <c r="B150" s="47"/>
      <c r="C150" s="75"/>
      <c r="D150" s="249" t="s">
        <v>207</v>
      </c>
      <c r="E150" s="75"/>
      <c r="F150" s="250" t="s">
        <v>846</v>
      </c>
      <c r="G150" s="75"/>
      <c r="H150" s="75"/>
      <c r="I150" s="205"/>
      <c r="J150" s="75"/>
      <c r="K150" s="75"/>
      <c r="L150" s="73"/>
      <c r="M150" s="251"/>
      <c r="N150" s="48"/>
      <c r="O150" s="48"/>
      <c r="P150" s="48"/>
      <c r="Q150" s="48"/>
      <c r="R150" s="48"/>
      <c r="S150" s="48"/>
      <c r="T150" s="96"/>
      <c r="AT150" s="25" t="s">
        <v>207</v>
      </c>
      <c r="AU150" s="25" t="s">
        <v>79</v>
      </c>
    </row>
    <row r="151" s="11" customFormat="1" ht="29.88" customHeight="1">
      <c r="B151" s="221"/>
      <c r="C151" s="222"/>
      <c r="D151" s="223" t="s">
        <v>69</v>
      </c>
      <c r="E151" s="235" t="s">
        <v>433</v>
      </c>
      <c r="F151" s="235" t="s">
        <v>434</v>
      </c>
      <c r="G151" s="222"/>
      <c r="H151" s="222"/>
      <c r="I151" s="225"/>
      <c r="J151" s="236">
        <f>BK151</f>
        <v>0</v>
      </c>
      <c r="K151" s="222"/>
      <c r="L151" s="227"/>
      <c r="M151" s="228"/>
      <c r="N151" s="229"/>
      <c r="O151" s="229"/>
      <c r="P151" s="230">
        <f>SUM(P152:P163)</f>
        <v>0</v>
      </c>
      <c r="Q151" s="229"/>
      <c r="R151" s="230">
        <f>SUM(R152:R163)</f>
        <v>0.045440000000000008</v>
      </c>
      <c r="S151" s="229"/>
      <c r="T151" s="231">
        <f>SUM(T152:T163)</f>
        <v>0</v>
      </c>
      <c r="AR151" s="232" t="s">
        <v>79</v>
      </c>
      <c r="AT151" s="233" t="s">
        <v>69</v>
      </c>
      <c r="AU151" s="233" t="s">
        <v>77</v>
      </c>
      <c r="AY151" s="232" t="s">
        <v>197</v>
      </c>
      <c r="BK151" s="234">
        <f>SUM(BK152:BK163)</f>
        <v>0</v>
      </c>
    </row>
    <row r="152" s="1" customFormat="1" ht="14.5" customHeight="1">
      <c r="B152" s="47"/>
      <c r="C152" s="237" t="s">
        <v>368</v>
      </c>
      <c r="D152" s="237" t="s">
        <v>200</v>
      </c>
      <c r="E152" s="238" t="s">
        <v>847</v>
      </c>
      <c r="F152" s="239" t="s">
        <v>848</v>
      </c>
      <c r="G152" s="240" t="s">
        <v>265</v>
      </c>
      <c r="H152" s="241">
        <v>1</v>
      </c>
      <c r="I152" s="242"/>
      <c r="J152" s="243">
        <f>ROUND(I152*H152,2)</f>
        <v>0</v>
      </c>
      <c r="K152" s="239" t="s">
        <v>21</v>
      </c>
      <c r="L152" s="73"/>
      <c r="M152" s="244" t="s">
        <v>21</v>
      </c>
      <c r="N152" s="245" t="s">
        <v>41</v>
      </c>
      <c r="O152" s="48"/>
      <c r="P152" s="246">
        <f>O152*H152</f>
        <v>0</v>
      </c>
      <c r="Q152" s="246">
        <v>0.0082500000000000004</v>
      </c>
      <c r="R152" s="246">
        <f>Q152*H152</f>
        <v>0.0082500000000000004</v>
      </c>
      <c r="S152" s="246">
        <v>0</v>
      </c>
      <c r="T152" s="247">
        <f>S152*H152</f>
        <v>0</v>
      </c>
      <c r="AR152" s="25" t="s">
        <v>290</v>
      </c>
      <c r="AT152" s="25" t="s">
        <v>200</v>
      </c>
      <c r="AU152" s="25" t="s">
        <v>79</v>
      </c>
      <c r="AY152" s="25" t="s">
        <v>197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25" t="s">
        <v>77</v>
      </c>
      <c r="BK152" s="248">
        <f>ROUND(I152*H152,2)</f>
        <v>0</v>
      </c>
      <c r="BL152" s="25" t="s">
        <v>290</v>
      </c>
      <c r="BM152" s="25" t="s">
        <v>538</v>
      </c>
    </row>
    <row r="153" s="1" customFormat="1">
      <c r="B153" s="47"/>
      <c r="C153" s="75"/>
      <c r="D153" s="249" t="s">
        <v>207</v>
      </c>
      <c r="E153" s="75"/>
      <c r="F153" s="250" t="s">
        <v>848</v>
      </c>
      <c r="G153" s="75"/>
      <c r="H153" s="75"/>
      <c r="I153" s="205"/>
      <c r="J153" s="75"/>
      <c r="K153" s="75"/>
      <c r="L153" s="73"/>
      <c r="M153" s="251"/>
      <c r="N153" s="48"/>
      <c r="O153" s="48"/>
      <c r="P153" s="48"/>
      <c r="Q153" s="48"/>
      <c r="R153" s="48"/>
      <c r="S153" s="48"/>
      <c r="T153" s="96"/>
      <c r="AT153" s="25" t="s">
        <v>207</v>
      </c>
      <c r="AU153" s="25" t="s">
        <v>79</v>
      </c>
    </row>
    <row r="154" s="1" customFormat="1" ht="23" customHeight="1">
      <c r="B154" s="47"/>
      <c r="C154" s="263" t="s">
        <v>373</v>
      </c>
      <c r="D154" s="263" t="s">
        <v>269</v>
      </c>
      <c r="E154" s="264" t="s">
        <v>849</v>
      </c>
      <c r="F154" s="265" t="s">
        <v>850</v>
      </c>
      <c r="G154" s="266" t="s">
        <v>265</v>
      </c>
      <c r="H154" s="267">
        <v>1</v>
      </c>
      <c r="I154" s="268"/>
      <c r="J154" s="269">
        <f>ROUND(I154*H154,2)</f>
        <v>0</v>
      </c>
      <c r="K154" s="265" t="s">
        <v>21</v>
      </c>
      <c r="L154" s="270"/>
      <c r="M154" s="271" t="s">
        <v>21</v>
      </c>
      <c r="N154" s="272" t="s">
        <v>41</v>
      </c>
      <c r="O154" s="48"/>
      <c r="P154" s="246">
        <f>O154*H154</f>
        <v>0</v>
      </c>
      <c r="Q154" s="246">
        <v>0.016</v>
      </c>
      <c r="R154" s="246">
        <f>Q154*H154</f>
        <v>0.016</v>
      </c>
      <c r="S154" s="246">
        <v>0</v>
      </c>
      <c r="T154" s="247">
        <f>S154*H154</f>
        <v>0</v>
      </c>
      <c r="AR154" s="25" t="s">
        <v>373</v>
      </c>
      <c r="AT154" s="25" t="s">
        <v>269</v>
      </c>
      <c r="AU154" s="25" t="s">
        <v>79</v>
      </c>
      <c r="AY154" s="25" t="s">
        <v>197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25" t="s">
        <v>77</v>
      </c>
      <c r="BK154" s="248">
        <f>ROUND(I154*H154,2)</f>
        <v>0</v>
      </c>
      <c r="BL154" s="25" t="s">
        <v>290</v>
      </c>
      <c r="BM154" s="25" t="s">
        <v>547</v>
      </c>
    </row>
    <row r="155" s="1" customFormat="1">
      <c r="B155" s="47"/>
      <c r="C155" s="75"/>
      <c r="D155" s="249" t="s">
        <v>207</v>
      </c>
      <c r="E155" s="75"/>
      <c r="F155" s="250" t="s">
        <v>850</v>
      </c>
      <c r="G155" s="75"/>
      <c r="H155" s="75"/>
      <c r="I155" s="205"/>
      <c r="J155" s="75"/>
      <c r="K155" s="75"/>
      <c r="L155" s="73"/>
      <c r="M155" s="251"/>
      <c r="N155" s="48"/>
      <c r="O155" s="48"/>
      <c r="P155" s="48"/>
      <c r="Q155" s="48"/>
      <c r="R155" s="48"/>
      <c r="S155" s="48"/>
      <c r="T155" s="96"/>
      <c r="AT155" s="25" t="s">
        <v>207</v>
      </c>
      <c r="AU155" s="25" t="s">
        <v>79</v>
      </c>
    </row>
    <row r="156" s="1" customFormat="1" ht="23" customHeight="1">
      <c r="B156" s="47"/>
      <c r="C156" s="237" t="s">
        <v>379</v>
      </c>
      <c r="D156" s="237" t="s">
        <v>200</v>
      </c>
      <c r="E156" s="238" t="s">
        <v>851</v>
      </c>
      <c r="F156" s="239" t="s">
        <v>852</v>
      </c>
      <c r="G156" s="240" t="s">
        <v>438</v>
      </c>
      <c r="H156" s="241">
        <v>1</v>
      </c>
      <c r="I156" s="242"/>
      <c r="J156" s="243">
        <f>ROUND(I156*H156,2)</f>
        <v>0</v>
      </c>
      <c r="K156" s="239" t="s">
        <v>21</v>
      </c>
      <c r="L156" s="73"/>
      <c r="M156" s="244" t="s">
        <v>21</v>
      </c>
      <c r="N156" s="245" t="s">
        <v>41</v>
      </c>
      <c r="O156" s="48"/>
      <c r="P156" s="246">
        <f>O156*H156</f>
        <v>0</v>
      </c>
      <c r="Q156" s="246">
        <v>0.018790000000000001</v>
      </c>
      <c r="R156" s="246">
        <f>Q156*H156</f>
        <v>0.018790000000000001</v>
      </c>
      <c r="S156" s="246">
        <v>0</v>
      </c>
      <c r="T156" s="247">
        <f>S156*H156</f>
        <v>0</v>
      </c>
      <c r="AR156" s="25" t="s">
        <v>290</v>
      </c>
      <c r="AT156" s="25" t="s">
        <v>200</v>
      </c>
      <c r="AU156" s="25" t="s">
        <v>79</v>
      </c>
      <c r="AY156" s="25" t="s">
        <v>197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25" t="s">
        <v>77</v>
      </c>
      <c r="BK156" s="248">
        <f>ROUND(I156*H156,2)</f>
        <v>0</v>
      </c>
      <c r="BL156" s="25" t="s">
        <v>290</v>
      </c>
      <c r="BM156" s="25" t="s">
        <v>561</v>
      </c>
    </row>
    <row r="157" s="1" customFormat="1">
      <c r="B157" s="47"/>
      <c r="C157" s="75"/>
      <c r="D157" s="249" t="s">
        <v>207</v>
      </c>
      <c r="E157" s="75"/>
      <c r="F157" s="250" t="s">
        <v>852</v>
      </c>
      <c r="G157" s="75"/>
      <c r="H157" s="75"/>
      <c r="I157" s="205"/>
      <c r="J157" s="75"/>
      <c r="K157" s="75"/>
      <c r="L157" s="73"/>
      <c r="M157" s="251"/>
      <c r="N157" s="48"/>
      <c r="O157" s="48"/>
      <c r="P157" s="48"/>
      <c r="Q157" s="48"/>
      <c r="R157" s="48"/>
      <c r="S157" s="48"/>
      <c r="T157" s="96"/>
      <c r="AT157" s="25" t="s">
        <v>207</v>
      </c>
      <c r="AU157" s="25" t="s">
        <v>79</v>
      </c>
    </row>
    <row r="158" s="1" customFormat="1" ht="23" customHeight="1">
      <c r="B158" s="47"/>
      <c r="C158" s="237" t="s">
        <v>387</v>
      </c>
      <c r="D158" s="237" t="s">
        <v>200</v>
      </c>
      <c r="E158" s="238" t="s">
        <v>853</v>
      </c>
      <c r="F158" s="239" t="s">
        <v>854</v>
      </c>
      <c r="G158" s="240" t="s">
        <v>438</v>
      </c>
      <c r="H158" s="241">
        <v>2</v>
      </c>
      <c r="I158" s="242"/>
      <c r="J158" s="243">
        <f>ROUND(I158*H158,2)</f>
        <v>0</v>
      </c>
      <c r="K158" s="239" t="s">
        <v>21</v>
      </c>
      <c r="L158" s="73"/>
      <c r="M158" s="244" t="s">
        <v>21</v>
      </c>
      <c r="N158" s="245" t="s">
        <v>41</v>
      </c>
      <c r="O158" s="48"/>
      <c r="P158" s="246">
        <f>O158*H158</f>
        <v>0</v>
      </c>
      <c r="Q158" s="246">
        <v>0.00029999999999999997</v>
      </c>
      <c r="R158" s="246">
        <f>Q158*H158</f>
        <v>0.00059999999999999995</v>
      </c>
      <c r="S158" s="246">
        <v>0</v>
      </c>
      <c r="T158" s="247">
        <f>S158*H158</f>
        <v>0</v>
      </c>
      <c r="AR158" s="25" t="s">
        <v>290</v>
      </c>
      <c r="AT158" s="25" t="s">
        <v>200</v>
      </c>
      <c r="AU158" s="25" t="s">
        <v>79</v>
      </c>
      <c r="AY158" s="25" t="s">
        <v>197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25" t="s">
        <v>77</v>
      </c>
      <c r="BK158" s="248">
        <f>ROUND(I158*H158,2)</f>
        <v>0</v>
      </c>
      <c r="BL158" s="25" t="s">
        <v>290</v>
      </c>
      <c r="BM158" s="25" t="s">
        <v>573</v>
      </c>
    </row>
    <row r="159" s="1" customFormat="1">
      <c r="B159" s="47"/>
      <c r="C159" s="75"/>
      <c r="D159" s="249" t="s">
        <v>207</v>
      </c>
      <c r="E159" s="75"/>
      <c r="F159" s="250" t="s">
        <v>854</v>
      </c>
      <c r="G159" s="75"/>
      <c r="H159" s="75"/>
      <c r="I159" s="205"/>
      <c r="J159" s="75"/>
      <c r="K159" s="75"/>
      <c r="L159" s="73"/>
      <c r="M159" s="251"/>
      <c r="N159" s="48"/>
      <c r="O159" s="48"/>
      <c r="P159" s="48"/>
      <c r="Q159" s="48"/>
      <c r="R159" s="48"/>
      <c r="S159" s="48"/>
      <c r="T159" s="96"/>
      <c r="AT159" s="25" t="s">
        <v>207</v>
      </c>
      <c r="AU159" s="25" t="s">
        <v>79</v>
      </c>
    </row>
    <row r="160" s="1" customFormat="1" ht="14.5" customHeight="1">
      <c r="B160" s="47"/>
      <c r="C160" s="237" t="s">
        <v>395</v>
      </c>
      <c r="D160" s="237" t="s">
        <v>200</v>
      </c>
      <c r="E160" s="238" t="s">
        <v>855</v>
      </c>
      <c r="F160" s="239" t="s">
        <v>856</v>
      </c>
      <c r="G160" s="240" t="s">
        <v>438</v>
      </c>
      <c r="H160" s="241">
        <v>1</v>
      </c>
      <c r="I160" s="242"/>
      <c r="J160" s="243">
        <f>ROUND(I160*H160,2)</f>
        <v>0</v>
      </c>
      <c r="K160" s="239" t="s">
        <v>21</v>
      </c>
      <c r="L160" s="73"/>
      <c r="M160" s="244" t="s">
        <v>21</v>
      </c>
      <c r="N160" s="245" t="s">
        <v>41</v>
      </c>
      <c r="O160" s="48"/>
      <c r="P160" s="246">
        <f>O160*H160</f>
        <v>0</v>
      </c>
      <c r="Q160" s="246">
        <v>0.0018</v>
      </c>
      <c r="R160" s="246">
        <f>Q160*H160</f>
        <v>0.0018</v>
      </c>
      <c r="S160" s="246">
        <v>0</v>
      </c>
      <c r="T160" s="247">
        <f>S160*H160</f>
        <v>0</v>
      </c>
      <c r="AR160" s="25" t="s">
        <v>290</v>
      </c>
      <c r="AT160" s="25" t="s">
        <v>200</v>
      </c>
      <c r="AU160" s="25" t="s">
        <v>79</v>
      </c>
      <c r="AY160" s="25" t="s">
        <v>197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25" t="s">
        <v>77</v>
      </c>
      <c r="BK160" s="248">
        <f>ROUND(I160*H160,2)</f>
        <v>0</v>
      </c>
      <c r="BL160" s="25" t="s">
        <v>290</v>
      </c>
      <c r="BM160" s="25" t="s">
        <v>584</v>
      </c>
    </row>
    <row r="161" s="1" customFormat="1">
      <c r="B161" s="47"/>
      <c r="C161" s="75"/>
      <c r="D161" s="249" t="s">
        <v>207</v>
      </c>
      <c r="E161" s="75"/>
      <c r="F161" s="250" t="s">
        <v>856</v>
      </c>
      <c r="G161" s="75"/>
      <c r="H161" s="75"/>
      <c r="I161" s="205"/>
      <c r="J161" s="75"/>
      <c r="K161" s="75"/>
      <c r="L161" s="73"/>
      <c r="M161" s="251"/>
      <c r="N161" s="48"/>
      <c r="O161" s="48"/>
      <c r="P161" s="48"/>
      <c r="Q161" s="48"/>
      <c r="R161" s="48"/>
      <c r="S161" s="48"/>
      <c r="T161" s="96"/>
      <c r="AT161" s="25" t="s">
        <v>207</v>
      </c>
      <c r="AU161" s="25" t="s">
        <v>79</v>
      </c>
    </row>
    <row r="162" s="1" customFormat="1" ht="23" customHeight="1">
      <c r="B162" s="47"/>
      <c r="C162" s="237" t="s">
        <v>403</v>
      </c>
      <c r="D162" s="237" t="s">
        <v>200</v>
      </c>
      <c r="E162" s="238" t="s">
        <v>857</v>
      </c>
      <c r="F162" s="239" t="s">
        <v>858</v>
      </c>
      <c r="G162" s="240" t="s">
        <v>814</v>
      </c>
      <c r="H162" s="298"/>
      <c r="I162" s="242"/>
      <c r="J162" s="243">
        <f>ROUND(I162*H162,2)</f>
        <v>0</v>
      </c>
      <c r="K162" s="239" t="s">
        <v>21</v>
      </c>
      <c r="L162" s="73"/>
      <c r="M162" s="244" t="s">
        <v>21</v>
      </c>
      <c r="N162" s="245" t="s">
        <v>41</v>
      </c>
      <c r="O162" s="48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AR162" s="25" t="s">
        <v>290</v>
      </c>
      <c r="AT162" s="25" t="s">
        <v>200</v>
      </c>
      <c r="AU162" s="25" t="s">
        <v>79</v>
      </c>
      <c r="AY162" s="25" t="s">
        <v>197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25" t="s">
        <v>77</v>
      </c>
      <c r="BK162" s="248">
        <f>ROUND(I162*H162,2)</f>
        <v>0</v>
      </c>
      <c r="BL162" s="25" t="s">
        <v>290</v>
      </c>
      <c r="BM162" s="25" t="s">
        <v>597</v>
      </c>
    </row>
    <row r="163" s="1" customFormat="1">
      <c r="B163" s="47"/>
      <c r="C163" s="75"/>
      <c r="D163" s="249" t="s">
        <v>207</v>
      </c>
      <c r="E163" s="75"/>
      <c r="F163" s="250" t="s">
        <v>858</v>
      </c>
      <c r="G163" s="75"/>
      <c r="H163" s="75"/>
      <c r="I163" s="205"/>
      <c r="J163" s="75"/>
      <c r="K163" s="75"/>
      <c r="L163" s="73"/>
      <c r="M163" s="251"/>
      <c r="N163" s="48"/>
      <c r="O163" s="48"/>
      <c r="P163" s="48"/>
      <c r="Q163" s="48"/>
      <c r="R163" s="48"/>
      <c r="S163" s="48"/>
      <c r="T163" s="96"/>
      <c r="AT163" s="25" t="s">
        <v>207</v>
      </c>
      <c r="AU163" s="25" t="s">
        <v>79</v>
      </c>
    </row>
    <row r="164" s="11" customFormat="1" ht="29.88" customHeight="1">
      <c r="B164" s="221"/>
      <c r="C164" s="222"/>
      <c r="D164" s="223" t="s">
        <v>69</v>
      </c>
      <c r="E164" s="235" t="s">
        <v>859</v>
      </c>
      <c r="F164" s="235" t="s">
        <v>860</v>
      </c>
      <c r="G164" s="222"/>
      <c r="H164" s="222"/>
      <c r="I164" s="225"/>
      <c r="J164" s="236">
        <f>BK164</f>
        <v>0</v>
      </c>
      <c r="K164" s="222"/>
      <c r="L164" s="227"/>
      <c r="M164" s="228"/>
      <c r="N164" s="229"/>
      <c r="O164" s="229"/>
      <c r="P164" s="230">
        <f>SUM(P165:P170)</f>
        <v>0</v>
      </c>
      <c r="Q164" s="229"/>
      <c r="R164" s="230">
        <f>SUM(R165:R170)</f>
        <v>0.0183</v>
      </c>
      <c r="S164" s="229"/>
      <c r="T164" s="231">
        <f>SUM(T165:T170)</f>
        <v>0</v>
      </c>
      <c r="AR164" s="232" t="s">
        <v>79</v>
      </c>
      <c r="AT164" s="233" t="s">
        <v>69</v>
      </c>
      <c r="AU164" s="233" t="s">
        <v>77</v>
      </c>
      <c r="AY164" s="232" t="s">
        <v>197</v>
      </c>
      <c r="BK164" s="234">
        <f>SUM(BK165:BK170)</f>
        <v>0</v>
      </c>
    </row>
    <row r="165" s="1" customFormat="1" ht="34.5" customHeight="1">
      <c r="B165" s="47"/>
      <c r="C165" s="237" t="s">
        <v>409</v>
      </c>
      <c r="D165" s="237" t="s">
        <v>200</v>
      </c>
      <c r="E165" s="238" t="s">
        <v>861</v>
      </c>
      <c r="F165" s="239" t="s">
        <v>862</v>
      </c>
      <c r="G165" s="240" t="s">
        <v>438</v>
      </c>
      <c r="H165" s="241">
        <v>1</v>
      </c>
      <c r="I165" s="242"/>
      <c r="J165" s="243">
        <f>ROUND(I165*H165,2)</f>
        <v>0</v>
      </c>
      <c r="K165" s="239" t="s">
        <v>21</v>
      </c>
      <c r="L165" s="73"/>
      <c r="M165" s="244" t="s">
        <v>21</v>
      </c>
      <c r="N165" s="245" t="s">
        <v>41</v>
      </c>
      <c r="O165" s="48"/>
      <c r="P165" s="246">
        <f>O165*H165</f>
        <v>0</v>
      </c>
      <c r="Q165" s="246">
        <v>0.017649999999999999</v>
      </c>
      <c r="R165" s="246">
        <f>Q165*H165</f>
        <v>0.017649999999999999</v>
      </c>
      <c r="S165" s="246">
        <v>0</v>
      </c>
      <c r="T165" s="247">
        <f>S165*H165</f>
        <v>0</v>
      </c>
      <c r="AR165" s="25" t="s">
        <v>290</v>
      </c>
      <c r="AT165" s="25" t="s">
        <v>200</v>
      </c>
      <c r="AU165" s="25" t="s">
        <v>79</v>
      </c>
      <c r="AY165" s="25" t="s">
        <v>197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25" t="s">
        <v>77</v>
      </c>
      <c r="BK165" s="248">
        <f>ROUND(I165*H165,2)</f>
        <v>0</v>
      </c>
      <c r="BL165" s="25" t="s">
        <v>290</v>
      </c>
      <c r="BM165" s="25" t="s">
        <v>609</v>
      </c>
    </row>
    <row r="166" s="1" customFormat="1">
      <c r="B166" s="47"/>
      <c r="C166" s="75"/>
      <c r="D166" s="249" t="s">
        <v>207</v>
      </c>
      <c r="E166" s="75"/>
      <c r="F166" s="250" t="s">
        <v>862</v>
      </c>
      <c r="G166" s="75"/>
      <c r="H166" s="75"/>
      <c r="I166" s="205"/>
      <c r="J166" s="75"/>
      <c r="K166" s="75"/>
      <c r="L166" s="73"/>
      <c r="M166" s="251"/>
      <c r="N166" s="48"/>
      <c r="O166" s="48"/>
      <c r="P166" s="48"/>
      <c r="Q166" s="48"/>
      <c r="R166" s="48"/>
      <c r="S166" s="48"/>
      <c r="T166" s="96"/>
      <c r="AT166" s="25" t="s">
        <v>207</v>
      </c>
      <c r="AU166" s="25" t="s">
        <v>79</v>
      </c>
    </row>
    <row r="167" s="1" customFormat="1" ht="14.5" customHeight="1">
      <c r="B167" s="47"/>
      <c r="C167" s="237" t="s">
        <v>414</v>
      </c>
      <c r="D167" s="237" t="s">
        <v>200</v>
      </c>
      <c r="E167" s="238" t="s">
        <v>863</v>
      </c>
      <c r="F167" s="239" t="s">
        <v>864</v>
      </c>
      <c r="G167" s="240" t="s">
        <v>438</v>
      </c>
      <c r="H167" s="241">
        <v>1</v>
      </c>
      <c r="I167" s="242"/>
      <c r="J167" s="243">
        <f>ROUND(I167*H167,2)</f>
        <v>0</v>
      </c>
      <c r="K167" s="239" t="s">
        <v>21</v>
      </c>
      <c r="L167" s="73"/>
      <c r="M167" s="244" t="s">
        <v>21</v>
      </c>
      <c r="N167" s="245" t="s">
        <v>41</v>
      </c>
      <c r="O167" s="48"/>
      <c r="P167" s="246">
        <f>O167*H167</f>
        <v>0</v>
      </c>
      <c r="Q167" s="246">
        <v>0.00014999999999999999</v>
      </c>
      <c r="R167" s="246">
        <f>Q167*H167</f>
        <v>0.00014999999999999999</v>
      </c>
      <c r="S167" s="246">
        <v>0</v>
      </c>
      <c r="T167" s="247">
        <f>S167*H167</f>
        <v>0</v>
      </c>
      <c r="AR167" s="25" t="s">
        <v>290</v>
      </c>
      <c r="AT167" s="25" t="s">
        <v>200</v>
      </c>
      <c r="AU167" s="25" t="s">
        <v>79</v>
      </c>
      <c r="AY167" s="25" t="s">
        <v>197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25" t="s">
        <v>77</v>
      </c>
      <c r="BK167" s="248">
        <f>ROUND(I167*H167,2)</f>
        <v>0</v>
      </c>
      <c r="BL167" s="25" t="s">
        <v>290</v>
      </c>
      <c r="BM167" s="25" t="s">
        <v>619</v>
      </c>
    </row>
    <row r="168" s="1" customFormat="1">
      <c r="B168" s="47"/>
      <c r="C168" s="75"/>
      <c r="D168" s="249" t="s">
        <v>207</v>
      </c>
      <c r="E168" s="75"/>
      <c r="F168" s="250" t="s">
        <v>864</v>
      </c>
      <c r="G168" s="75"/>
      <c r="H168" s="75"/>
      <c r="I168" s="205"/>
      <c r="J168" s="75"/>
      <c r="K168" s="75"/>
      <c r="L168" s="73"/>
      <c r="M168" s="251"/>
      <c r="N168" s="48"/>
      <c r="O168" s="48"/>
      <c r="P168" s="48"/>
      <c r="Q168" s="48"/>
      <c r="R168" s="48"/>
      <c r="S168" s="48"/>
      <c r="T168" s="96"/>
      <c r="AT168" s="25" t="s">
        <v>207</v>
      </c>
      <c r="AU168" s="25" t="s">
        <v>79</v>
      </c>
    </row>
    <row r="169" s="1" customFormat="1" ht="14.5" customHeight="1">
      <c r="B169" s="47"/>
      <c r="C169" s="237" t="s">
        <v>420</v>
      </c>
      <c r="D169" s="237" t="s">
        <v>200</v>
      </c>
      <c r="E169" s="238" t="s">
        <v>865</v>
      </c>
      <c r="F169" s="239" t="s">
        <v>866</v>
      </c>
      <c r="G169" s="240" t="s">
        <v>438</v>
      </c>
      <c r="H169" s="241">
        <v>1</v>
      </c>
      <c r="I169" s="242"/>
      <c r="J169" s="243">
        <f>ROUND(I169*H169,2)</f>
        <v>0</v>
      </c>
      <c r="K169" s="239" t="s">
        <v>21</v>
      </c>
      <c r="L169" s="73"/>
      <c r="M169" s="244" t="s">
        <v>21</v>
      </c>
      <c r="N169" s="245" t="s">
        <v>41</v>
      </c>
      <c r="O169" s="48"/>
      <c r="P169" s="246">
        <f>O169*H169</f>
        <v>0</v>
      </c>
      <c r="Q169" s="246">
        <v>0.00050000000000000001</v>
      </c>
      <c r="R169" s="246">
        <f>Q169*H169</f>
        <v>0.00050000000000000001</v>
      </c>
      <c r="S169" s="246">
        <v>0</v>
      </c>
      <c r="T169" s="247">
        <f>S169*H169</f>
        <v>0</v>
      </c>
      <c r="AR169" s="25" t="s">
        <v>290</v>
      </c>
      <c r="AT169" s="25" t="s">
        <v>200</v>
      </c>
      <c r="AU169" s="25" t="s">
        <v>79</v>
      </c>
      <c r="AY169" s="25" t="s">
        <v>197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25" t="s">
        <v>77</v>
      </c>
      <c r="BK169" s="248">
        <f>ROUND(I169*H169,2)</f>
        <v>0</v>
      </c>
      <c r="BL169" s="25" t="s">
        <v>290</v>
      </c>
      <c r="BM169" s="25" t="s">
        <v>630</v>
      </c>
    </row>
    <row r="170" s="1" customFormat="1">
      <c r="B170" s="47"/>
      <c r="C170" s="75"/>
      <c r="D170" s="249" t="s">
        <v>207</v>
      </c>
      <c r="E170" s="75"/>
      <c r="F170" s="250" t="s">
        <v>866</v>
      </c>
      <c r="G170" s="75"/>
      <c r="H170" s="75"/>
      <c r="I170" s="205"/>
      <c r="J170" s="75"/>
      <c r="K170" s="75"/>
      <c r="L170" s="73"/>
      <c r="M170" s="299"/>
      <c r="N170" s="300"/>
      <c r="O170" s="300"/>
      <c r="P170" s="300"/>
      <c r="Q170" s="300"/>
      <c r="R170" s="300"/>
      <c r="S170" s="300"/>
      <c r="T170" s="301"/>
      <c r="AT170" s="25" t="s">
        <v>207</v>
      </c>
      <c r="AU170" s="25" t="s">
        <v>79</v>
      </c>
    </row>
    <row r="171" s="1" customFormat="1" ht="6.96" customHeight="1">
      <c r="B171" s="68"/>
      <c r="C171" s="69"/>
      <c r="D171" s="69"/>
      <c r="E171" s="69"/>
      <c r="F171" s="69"/>
      <c r="G171" s="69"/>
      <c r="H171" s="69"/>
      <c r="I171" s="180"/>
      <c r="J171" s="69"/>
      <c r="K171" s="69"/>
      <c r="L171" s="73"/>
    </row>
  </sheetData>
  <sheetProtection sheet="1" autoFilter="0" formatColumns="0" formatRows="0" objects="1" scenarios="1" spinCount="100000" saltValue="+acecDrIqg+mIVlLxRQFwkfGQqxUapNJvV7JIQ4sNFJtmRiREusrpAmKSmbivH77i3qJhufm+vn8GaS8IMa/kg==" hashValue="VaeGY8vVvEggpb3891V5qXp7nUyStCfAO+wFnAjheIkPvWV1WBMX3irrYVxPjbyV9XdrgtSbLPVSCXrWFL4tmg==" algorithmName="SHA-512" password="CC35"/>
  <autoFilter ref="C86:K17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90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149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867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ROUND(J91,2)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ROUND(SUM(BE91:BE202), 2)</f>
        <v>0</v>
      </c>
      <c r="G32" s="48"/>
      <c r="H32" s="48"/>
      <c r="I32" s="172">
        <v>0.20999999999999999</v>
      </c>
      <c r="J32" s="171">
        <f>ROUND(ROUND((SUM(BE91:BE202)),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ROUND(SUM(BF91:BF202), 2)</f>
        <v>0</v>
      </c>
      <c r="G33" s="48"/>
      <c r="H33" s="48"/>
      <c r="I33" s="172">
        <v>0.14999999999999999</v>
      </c>
      <c r="J33" s="171">
        <f>ROUND(ROUND((SUM(BF91:BF202)),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ROUND(SUM(BG91:BG202),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ROUND(SUM(BH91:BH202),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ROUND(SUM(BI91:BI202),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149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el_d1 - D1 - Silnoproud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J91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169</v>
      </c>
      <c r="E61" s="194"/>
      <c r="F61" s="194"/>
      <c r="G61" s="194"/>
      <c r="H61" s="194"/>
      <c r="I61" s="195"/>
      <c r="J61" s="196">
        <f>J92</f>
        <v>0</v>
      </c>
      <c r="K61" s="197"/>
    </row>
    <row r="62" s="9" customFormat="1" ht="19.92" customHeight="1">
      <c r="B62" s="198"/>
      <c r="C62" s="199"/>
      <c r="D62" s="200" t="s">
        <v>868</v>
      </c>
      <c r="E62" s="201"/>
      <c r="F62" s="201"/>
      <c r="G62" s="201"/>
      <c r="H62" s="201"/>
      <c r="I62" s="202"/>
      <c r="J62" s="203">
        <f>J93</f>
        <v>0</v>
      </c>
      <c r="K62" s="204"/>
    </row>
    <row r="63" s="9" customFormat="1" ht="19.92" customHeight="1">
      <c r="B63" s="198"/>
      <c r="C63" s="199"/>
      <c r="D63" s="200" t="s">
        <v>869</v>
      </c>
      <c r="E63" s="201"/>
      <c r="F63" s="201"/>
      <c r="G63" s="201"/>
      <c r="H63" s="201"/>
      <c r="I63" s="202"/>
      <c r="J63" s="203">
        <f>J96</f>
        <v>0</v>
      </c>
      <c r="K63" s="204"/>
    </row>
    <row r="64" s="9" customFormat="1" ht="19.92" customHeight="1">
      <c r="B64" s="198"/>
      <c r="C64" s="199"/>
      <c r="D64" s="200" t="s">
        <v>870</v>
      </c>
      <c r="E64" s="201"/>
      <c r="F64" s="201"/>
      <c r="G64" s="201"/>
      <c r="H64" s="201"/>
      <c r="I64" s="202"/>
      <c r="J64" s="203">
        <f>J111</f>
        <v>0</v>
      </c>
      <c r="K64" s="204"/>
    </row>
    <row r="65" s="9" customFormat="1" ht="19.92" customHeight="1">
      <c r="B65" s="198"/>
      <c r="C65" s="199"/>
      <c r="D65" s="200" t="s">
        <v>871</v>
      </c>
      <c r="E65" s="201"/>
      <c r="F65" s="201"/>
      <c r="G65" s="201"/>
      <c r="H65" s="201"/>
      <c r="I65" s="202"/>
      <c r="J65" s="203">
        <f>J138</f>
        <v>0</v>
      </c>
      <c r="K65" s="204"/>
    </row>
    <row r="66" s="9" customFormat="1" ht="19.92" customHeight="1">
      <c r="B66" s="198"/>
      <c r="C66" s="199"/>
      <c r="D66" s="200" t="s">
        <v>872</v>
      </c>
      <c r="E66" s="201"/>
      <c r="F66" s="201"/>
      <c r="G66" s="201"/>
      <c r="H66" s="201"/>
      <c r="I66" s="202"/>
      <c r="J66" s="203">
        <f>J159</f>
        <v>0</v>
      </c>
      <c r="K66" s="204"/>
    </row>
    <row r="67" s="9" customFormat="1" ht="19.92" customHeight="1">
      <c r="B67" s="198"/>
      <c r="C67" s="199"/>
      <c r="D67" s="200" t="s">
        <v>873</v>
      </c>
      <c r="E67" s="201"/>
      <c r="F67" s="201"/>
      <c r="G67" s="201"/>
      <c r="H67" s="201"/>
      <c r="I67" s="202"/>
      <c r="J67" s="203">
        <f>J166</f>
        <v>0</v>
      </c>
      <c r="K67" s="204"/>
    </row>
    <row r="68" s="9" customFormat="1" ht="19.92" customHeight="1">
      <c r="B68" s="198"/>
      <c r="C68" s="199"/>
      <c r="D68" s="200" t="s">
        <v>874</v>
      </c>
      <c r="E68" s="201"/>
      <c r="F68" s="201"/>
      <c r="G68" s="201"/>
      <c r="H68" s="201"/>
      <c r="I68" s="202"/>
      <c r="J68" s="203">
        <f>J189</f>
        <v>0</v>
      </c>
      <c r="K68" s="204"/>
    </row>
    <row r="69" s="8" customFormat="1" ht="24.96" customHeight="1">
      <c r="B69" s="191"/>
      <c r="C69" s="192"/>
      <c r="D69" s="193" t="s">
        <v>875</v>
      </c>
      <c r="E69" s="194"/>
      <c r="F69" s="194"/>
      <c r="G69" s="194"/>
      <c r="H69" s="194"/>
      <c r="I69" s="195"/>
      <c r="J69" s="196">
        <f>J200</f>
        <v>0</v>
      </c>
      <c r="K69" s="197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58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80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83"/>
      <c r="J75" s="72"/>
      <c r="K75" s="72"/>
      <c r="L75" s="73"/>
    </row>
    <row r="76" s="1" customFormat="1" ht="36.96" customHeight="1">
      <c r="B76" s="47"/>
      <c r="C76" s="74" t="s">
        <v>181</v>
      </c>
      <c r="D76" s="75"/>
      <c r="E76" s="75"/>
      <c r="F76" s="75"/>
      <c r="G76" s="75"/>
      <c r="H76" s="75"/>
      <c r="I76" s="205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5"/>
      <c r="J77" s="75"/>
      <c r="K77" s="75"/>
      <c r="L77" s="73"/>
    </row>
    <row r="78" s="1" customFormat="1" ht="14.4" customHeight="1">
      <c r="B78" s="47"/>
      <c r="C78" s="77" t="s">
        <v>18</v>
      </c>
      <c r="D78" s="75"/>
      <c r="E78" s="75"/>
      <c r="F78" s="75"/>
      <c r="G78" s="75"/>
      <c r="H78" s="75"/>
      <c r="I78" s="205"/>
      <c r="J78" s="75"/>
      <c r="K78" s="75"/>
      <c r="L78" s="73"/>
    </row>
    <row r="79" s="1" customFormat="1" ht="14.5" customHeight="1">
      <c r="B79" s="47"/>
      <c r="C79" s="75"/>
      <c r="D79" s="75"/>
      <c r="E79" s="206" t="str">
        <f>E7</f>
        <v>Stavební úpravy a rekonstrukce výtahu</v>
      </c>
      <c r="F79" s="77"/>
      <c r="G79" s="77"/>
      <c r="H79" s="77"/>
      <c r="I79" s="205"/>
      <c r="J79" s="75"/>
      <c r="K79" s="75"/>
      <c r="L79" s="73"/>
    </row>
    <row r="80">
      <c r="B80" s="29"/>
      <c r="C80" s="77" t="s">
        <v>146</v>
      </c>
      <c r="D80" s="207"/>
      <c r="E80" s="207"/>
      <c r="F80" s="207"/>
      <c r="G80" s="207"/>
      <c r="H80" s="207"/>
      <c r="I80" s="149"/>
      <c r="J80" s="207"/>
      <c r="K80" s="207"/>
      <c r="L80" s="208"/>
    </row>
    <row r="81" s="1" customFormat="1" ht="14.5" customHeight="1">
      <c r="B81" s="47"/>
      <c r="C81" s="75"/>
      <c r="D81" s="75"/>
      <c r="E81" s="206" t="s">
        <v>149</v>
      </c>
      <c r="F81" s="75"/>
      <c r="G81" s="75"/>
      <c r="H81" s="75"/>
      <c r="I81" s="205"/>
      <c r="J81" s="75"/>
      <c r="K81" s="75"/>
      <c r="L81" s="73"/>
    </row>
    <row r="82" s="1" customFormat="1" ht="14.4" customHeight="1">
      <c r="B82" s="47"/>
      <c r="C82" s="77" t="s">
        <v>152</v>
      </c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 ht="15" customHeight="1">
      <c r="B83" s="47"/>
      <c r="C83" s="75"/>
      <c r="D83" s="75"/>
      <c r="E83" s="83" t="str">
        <f>E11</f>
        <v>el_d1 - D1 - Silnoproud</v>
      </c>
      <c r="F83" s="75"/>
      <c r="G83" s="75"/>
      <c r="H83" s="75"/>
      <c r="I83" s="205"/>
      <c r="J83" s="75"/>
      <c r="K83" s="75"/>
      <c r="L83" s="73"/>
    </row>
    <row r="84" s="1" customFormat="1" ht="6.96" customHeight="1">
      <c r="B84" s="47"/>
      <c r="C84" s="75"/>
      <c r="D84" s="75"/>
      <c r="E84" s="75"/>
      <c r="F84" s="75"/>
      <c r="G84" s="75"/>
      <c r="H84" s="75"/>
      <c r="I84" s="205"/>
      <c r="J84" s="75"/>
      <c r="K84" s="75"/>
      <c r="L84" s="73"/>
    </row>
    <row r="85" s="1" customFormat="1" ht="18" customHeight="1">
      <c r="B85" s="47"/>
      <c r="C85" s="77" t="s">
        <v>23</v>
      </c>
      <c r="D85" s="75"/>
      <c r="E85" s="75"/>
      <c r="F85" s="209" t="str">
        <f>F14</f>
        <v>Hradec Králové, Vocelova 1338 - SOŠ a SOU</v>
      </c>
      <c r="G85" s="75"/>
      <c r="H85" s="75"/>
      <c r="I85" s="210" t="s">
        <v>25</v>
      </c>
      <c r="J85" s="86" t="str">
        <f>IF(J14="","",J14)</f>
        <v>14. 3. 2017</v>
      </c>
      <c r="K85" s="75"/>
      <c r="L85" s="73"/>
    </row>
    <row r="86" s="1" customFormat="1" ht="6.96" customHeight="1">
      <c r="B86" s="47"/>
      <c r="C86" s="75"/>
      <c r="D86" s="75"/>
      <c r="E86" s="75"/>
      <c r="F86" s="75"/>
      <c r="G86" s="75"/>
      <c r="H86" s="75"/>
      <c r="I86" s="205"/>
      <c r="J86" s="75"/>
      <c r="K86" s="75"/>
      <c r="L86" s="73"/>
    </row>
    <row r="87" s="1" customFormat="1">
      <c r="B87" s="47"/>
      <c r="C87" s="77" t="s">
        <v>27</v>
      </c>
      <c r="D87" s="75"/>
      <c r="E87" s="75"/>
      <c r="F87" s="209" t="str">
        <f>E17</f>
        <v xml:space="preserve"> </v>
      </c>
      <c r="G87" s="75"/>
      <c r="H87" s="75"/>
      <c r="I87" s="210" t="s">
        <v>33</v>
      </c>
      <c r="J87" s="209" t="str">
        <f>E23</f>
        <v xml:space="preserve"> </v>
      </c>
      <c r="K87" s="75"/>
      <c r="L87" s="73"/>
    </row>
    <row r="88" s="1" customFormat="1" ht="14.4" customHeight="1">
      <c r="B88" s="47"/>
      <c r="C88" s="77" t="s">
        <v>31</v>
      </c>
      <c r="D88" s="75"/>
      <c r="E88" s="75"/>
      <c r="F88" s="209" t="str">
        <f>IF(E20="","",E20)</f>
        <v/>
      </c>
      <c r="G88" s="75"/>
      <c r="H88" s="75"/>
      <c r="I88" s="205"/>
      <c r="J88" s="75"/>
      <c r="K88" s="75"/>
      <c r="L88" s="73"/>
    </row>
    <row r="89" s="1" customFormat="1" ht="10.32" customHeight="1">
      <c r="B89" s="47"/>
      <c r="C89" s="75"/>
      <c r="D89" s="75"/>
      <c r="E89" s="75"/>
      <c r="F89" s="75"/>
      <c r="G89" s="75"/>
      <c r="H89" s="75"/>
      <c r="I89" s="205"/>
      <c r="J89" s="75"/>
      <c r="K89" s="75"/>
      <c r="L89" s="73"/>
    </row>
    <row r="90" s="10" customFormat="1" ht="29.28" customHeight="1">
      <c r="B90" s="211"/>
      <c r="C90" s="212" t="s">
        <v>182</v>
      </c>
      <c r="D90" s="213" t="s">
        <v>55</v>
      </c>
      <c r="E90" s="213" t="s">
        <v>51</v>
      </c>
      <c r="F90" s="213" t="s">
        <v>183</v>
      </c>
      <c r="G90" s="213" t="s">
        <v>184</v>
      </c>
      <c r="H90" s="213" t="s">
        <v>185</v>
      </c>
      <c r="I90" s="214" t="s">
        <v>186</v>
      </c>
      <c r="J90" s="213" t="s">
        <v>160</v>
      </c>
      <c r="K90" s="215" t="s">
        <v>187</v>
      </c>
      <c r="L90" s="216"/>
      <c r="M90" s="103" t="s">
        <v>188</v>
      </c>
      <c r="N90" s="104" t="s">
        <v>40</v>
      </c>
      <c r="O90" s="104" t="s">
        <v>189</v>
      </c>
      <c r="P90" s="104" t="s">
        <v>190</v>
      </c>
      <c r="Q90" s="104" t="s">
        <v>191</v>
      </c>
      <c r="R90" s="104" t="s">
        <v>192</v>
      </c>
      <c r="S90" s="104" t="s">
        <v>193</v>
      </c>
      <c r="T90" s="105" t="s">
        <v>194</v>
      </c>
    </row>
    <row r="91" s="1" customFormat="1" ht="29.28" customHeight="1">
      <c r="B91" s="47"/>
      <c r="C91" s="109" t="s">
        <v>161</v>
      </c>
      <c r="D91" s="75"/>
      <c r="E91" s="75"/>
      <c r="F91" s="75"/>
      <c r="G91" s="75"/>
      <c r="H91" s="75"/>
      <c r="I91" s="205"/>
      <c r="J91" s="217">
        <f>BK91</f>
        <v>0</v>
      </c>
      <c r="K91" s="75"/>
      <c r="L91" s="73"/>
      <c r="M91" s="106"/>
      <c r="N91" s="107"/>
      <c r="O91" s="107"/>
      <c r="P91" s="218">
        <f>P92+P200</f>
        <v>0</v>
      </c>
      <c r="Q91" s="107"/>
      <c r="R91" s="218">
        <f>R92+R200</f>
        <v>0</v>
      </c>
      <c r="S91" s="107"/>
      <c r="T91" s="219">
        <f>T92+T200</f>
        <v>0</v>
      </c>
      <c r="AT91" s="25" t="s">
        <v>69</v>
      </c>
      <c r="AU91" s="25" t="s">
        <v>162</v>
      </c>
      <c r="BK91" s="220">
        <f>BK92+BK200</f>
        <v>0</v>
      </c>
    </row>
    <row r="92" s="11" customFormat="1" ht="37.44" customHeight="1">
      <c r="B92" s="221"/>
      <c r="C92" s="222"/>
      <c r="D92" s="223" t="s">
        <v>69</v>
      </c>
      <c r="E92" s="224" t="s">
        <v>431</v>
      </c>
      <c r="F92" s="224" t="s">
        <v>432</v>
      </c>
      <c r="G92" s="222"/>
      <c r="H92" s="222"/>
      <c r="I92" s="225"/>
      <c r="J92" s="226">
        <f>BK92</f>
        <v>0</v>
      </c>
      <c r="K92" s="222"/>
      <c r="L92" s="227"/>
      <c r="M92" s="228"/>
      <c r="N92" s="229"/>
      <c r="O92" s="229"/>
      <c r="P92" s="230">
        <f>P93+P96+P111+P138+P159+P166+P189</f>
        <v>0</v>
      </c>
      <c r="Q92" s="229"/>
      <c r="R92" s="230">
        <f>R93+R96+R111+R138+R159+R166+R189</f>
        <v>0</v>
      </c>
      <c r="S92" s="229"/>
      <c r="T92" s="231">
        <f>T93+T96+T111+T138+T159+T166+T189</f>
        <v>0</v>
      </c>
      <c r="AR92" s="232" t="s">
        <v>79</v>
      </c>
      <c r="AT92" s="233" t="s">
        <v>69</v>
      </c>
      <c r="AU92" s="233" t="s">
        <v>70</v>
      </c>
      <c r="AY92" s="232" t="s">
        <v>197</v>
      </c>
      <c r="BK92" s="234">
        <f>BK93+BK96+BK111+BK138+BK159+BK166+BK189</f>
        <v>0</v>
      </c>
    </row>
    <row r="93" s="11" customFormat="1" ht="19.92" customHeight="1">
      <c r="B93" s="221"/>
      <c r="C93" s="222"/>
      <c r="D93" s="223" t="s">
        <v>69</v>
      </c>
      <c r="E93" s="235" t="s">
        <v>876</v>
      </c>
      <c r="F93" s="235" t="s">
        <v>877</v>
      </c>
      <c r="G93" s="222"/>
      <c r="H93" s="222"/>
      <c r="I93" s="225"/>
      <c r="J93" s="236">
        <f>BK93</f>
        <v>0</v>
      </c>
      <c r="K93" s="222"/>
      <c r="L93" s="227"/>
      <c r="M93" s="228"/>
      <c r="N93" s="229"/>
      <c r="O93" s="229"/>
      <c r="P93" s="230">
        <f>SUM(P94:P95)</f>
        <v>0</v>
      </c>
      <c r="Q93" s="229"/>
      <c r="R93" s="230">
        <f>SUM(R94:R95)</f>
        <v>0</v>
      </c>
      <c r="S93" s="229"/>
      <c r="T93" s="231">
        <f>SUM(T94:T95)</f>
        <v>0</v>
      </c>
      <c r="AR93" s="232" t="s">
        <v>79</v>
      </c>
      <c r="AT93" s="233" t="s">
        <v>69</v>
      </c>
      <c r="AU93" s="233" t="s">
        <v>77</v>
      </c>
      <c r="AY93" s="232" t="s">
        <v>197</v>
      </c>
      <c r="BK93" s="234">
        <f>SUM(BK94:BK95)</f>
        <v>0</v>
      </c>
    </row>
    <row r="94" s="1" customFormat="1" ht="23" customHeight="1">
      <c r="B94" s="47"/>
      <c r="C94" s="237" t="s">
        <v>878</v>
      </c>
      <c r="D94" s="237" t="s">
        <v>200</v>
      </c>
      <c r="E94" s="238" t="s">
        <v>879</v>
      </c>
      <c r="F94" s="239" t="s">
        <v>880</v>
      </c>
      <c r="G94" s="240" t="s">
        <v>265</v>
      </c>
      <c r="H94" s="241">
        <v>1</v>
      </c>
      <c r="I94" s="242"/>
      <c r="J94" s="243">
        <f>ROUND(I94*H94,2)</f>
        <v>0</v>
      </c>
      <c r="K94" s="239" t="s">
        <v>881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</v>
      </c>
      <c r="R94" s="246">
        <f>Q94*H94</f>
        <v>0</v>
      </c>
      <c r="S94" s="246">
        <v>0</v>
      </c>
      <c r="T94" s="247">
        <f>S94*H94</f>
        <v>0</v>
      </c>
      <c r="AR94" s="25" t="s">
        <v>290</v>
      </c>
      <c r="AT94" s="25" t="s">
        <v>200</v>
      </c>
      <c r="AU94" s="25" t="s">
        <v>79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290</v>
      </c>
      <c r="BM94" s="25" t="s">
        <v>79</v>
      </c>
    </row>
    <row r="95" s="1" customFormat="1">
      <c r="B95" s="47"/>
      <c r="C95" s="75"/>
      <c r="D95" s="249" t="s">
        <v>207</v>
      </c>
      <c r="E95" s="75"/>
      <c r="F95" s="250" t="s">
        <v>880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79</v>
      </c>
    </row>
    <row r="96" s="11" customFormat="1" ht="29.88" customHeight="1">
      <c r="B96" s="221"/>
      <c r="C96" s="222"/>
      <c r="D96" s="223" t="s">
        <v>69</v>
      </c>
      <c r="E96" s="235" t="s">
        <v>882</v>
      </c>
      <c r="F96" s="235" t="s">
        <v>883</v>
      </c>
      <c r="G96" s="222"/>
      <c r="H96" s="222"/>
      <c r="I96" s="225"/>
      <c r="J96" s="236">
        <f>BK96</f>
        <v>0</v>
      </c>
      <c r="K96" s="222"/>
      <c r="L96" s="227"/>
      <c r="M96" s="228"/>
      <c r="N96" s="229"/>
      <c r="O96" s="229"/>
      <c r="P96" s="230">
        <f>SUM(P97:P110)</f>
        <v>0</v>
      </c>
      <c r="Q96" s="229"/>
      <c r="R96" s="230">
        <f>SUM(R97:R110)</f>
        <v>0</v>
      </c>
      <c r="S96" s="229"/>
      <c r="T96" s="231">
        <f>SUM(T97:T110)</f>
        <v>0</v>
      </c>
      <c r="AR96" s="232" t="s">
        <v>79</v>
      </c>
      <c r="AT96" s="233" t="s">
        <v>69</v>
      </c>
      <c r="AU96" s="233" t="s">
        <v>77</v>
      </c>
      <c r="AY96" s="232" t="s">
        <v>197</v>
      </c>
      <c r="BK96" s="234">
        <f>SUM(BK97:BK110)</f>
        <v>0</v>
      </c>
    </row>
    <row r="97" s="1" customFormat="1" ht="23" customHeight="1">
      <c r="B97" s="47"/>
      <c r="C97" s="237" t="s">
        <v>205</v>
      </c>
      <c r="D97" s="237" t="s">
        <v>200</v>
      </c>
      <c r="E97" s="238" t="s">
        <v>884</v>
      </c>
      <c r="F97" s="239" t="s">
        <v>885</v>
      </c>
      <c r="G97" s="240" t="s">
        <v>265</v>
      </c>
      <c r="H97" s="241">
        <v>1</v>
      </c>
      <c r="I97" s="242"/>
      <c r="J97" s="243">
        <f>ROUND(I97*H97,2)</f>
        <v>0</v>
      </c>
      <c r="K97" s="239" t="s">
        <v>886</v>
      </c>
      <c r="L97" s="73"/>
      <c r="M97" s="244" t="s">
        <v>21</v>
      </c>
      <c r="N97" s="245" t="s">
        <v>41</v>
      </c>
      <c r="O97" s="48"/>
      <c r="P97" s="246">
        <f>O97*H97</f>
        <v>0</v>
      </c>
      <c r="Q97" s="246">
        <v>0</v>
      </c>
      <c r="R97" s="246">
        <f>Q97*H97</f>
        <v>0</v>
      </c>
      <c r="S97" s="246">
        <v>0</v>
      </c>
      <c r="T97" s="247">
        <f>S97*H97</f>
        <v>0</v>
      </c>
      <c r="AR97" s="25" t="s">
        <v>290</v>
      </c>
      <c r="AT97" s="25" t="s">
        <v>200</v>
      </c>
      <c r="AU97" s="25" t="s">
        <v>79</v>
      </c>
      <c r="AY97" s="25" t="s">
        <v>197</v>
      </c>
      <c r="BE97" s="248">
        <f>IF(N97="základní",J97,0)</f>
        <v>0</v>
      </c>
      <c r="BF97" s="248">
        <f>IF(N97="snížená",J97,0)</f>
        <v>0</v>
      </c>
      <c r="BG97" s="248">
        <f>IF(N97="zákl. přenesená",J97,0)</f>
        <v>0</v>
      </c>
      <c r="BH97" s="248">
        <f>IF(N97="sníž. přenesená",J97,0)</f>
        <v>0</v>
      </c>
      <c r="BI97" s="248">
        <f>IF(N97="nulová",J97,0)</f>
        <v>0</v>
      </c>
      <c r="BJ97" s="25" t="s">
        <v>77</v>
      </c>
      <c r="BK97" s="248">
        <f>ROUND(I97*H97,2)</f>
        <v>0</v>
      </c>
      <c r="BL97" s="25" t="s">
        <v>290</v>
      </c>
      <c r="BM97" s="25" t="s">
        <v>205</v>
      </c>
    </row>
    <row r="98" s="1" customFormat="1">
      <c r="B98" s="47"/>
      <c r="C98" s="75"/>
      <c r="D98" s="249" t="s">
        <v>207</v>
      </c>
      <c r="E98" s="75"/>
      <c r="F98" s="250" t="s">
        <v>885</v>
      </c>
      <c r="G98" s="75"/>
      <c r="H98" s="75"/>
      <c r="I98" s="205"/>
      <c r="J98" s="75"/>
      <c r="K98" s="75"/>
      <c r="L98" s="73"/>
      <c r="M98" s="251"/>
      <c r="N98" s="48"/>
      <c r="O98" s="48"/>
      <c r="P98" s="48"/>
      <c r="Q98" s="48"/>
      <c r="R98" s="48"/>
      <c r="S98" s="48"/>
      <c r="T98" s="96"/>
      <c r="AT98" s="25" t="s">
        <v>207</v>
      </c>
      <c r="AU98" s="25" t="s">
        <v>79</v>
      </c>
    </row>
    <row r="99" s="1" customFormat="1" ht="14.5" customHeight="1">
      <c r="B99" s="47"/>
      <c r="C99" s="237" t="s">
        <v>683</v>
      </c>
      <c r="D99" s="237" t="s">
        <v>200</v>
      </c>
      <c r="E99" s="238" t="s">
        <v>887</v>
      </c>
      <c r="F99" s="239" t="s">
        <v>888</v>
      </c>
      <c r="G99" s="240" t="s">
        <v>265</v>
      </c>
      <c r="H99" s="241">
        <v>1</v>
      </c>
      <c r="I99" s="242"/>
      <c r="J99" s="243">
        <f>ROUND(I99*H99,2)</f>
        <v>0</v>
      </c>
      <c r="K99" s="239" t="s">
        <v>21</v>
      </c>
      <c r="L99" s="73"/>
      <c r="M99" s="244" t="s">
        <v>21</v>
      </c>
      <c r="N99" s="245" t="s">
        <v>41</v>
      </c>
      <c r="O99" s="48"/>
      <c r="P99" s="246">
        <f>O99*H99</f>
        <v>0</v>
      </c>
      <c r="Q99" s="246">
        <v>0</v>
      </c>
      <c r="R99" s="246">
        <f>Q99*H99</f>
        <v>0</v>
      </c>
      <c r="S99" s="246">
        <v>0</v>
      </c>
      <c r="T99" s="247">
        <f>S99*H99</f>
        <v>0</v>
      </c>
      <c r="AR99" s="25" t="s">
        <v>290</v>
      </c>
      <c r="AT99" s="25" t="s">
        <v>200</v>
      </c>
      <c r="AU99" s="25" t="s">
        <v>79</v>
      </c>
      <c r="AY99" s="25" t="s">
        <v>197</v>
      </c>
      <c r="BE99" s="248">
        <f>IF(N99="základní",J99,0)</f>
        <v>0</v>
      </c>
      <c r="BF99" s="248">
        <f>IF(N99="snížená",J99,0)</f>
        <v>0</v>
      </c>
      <c r="BG99" s="248">
        <f>IF(N99="zákl. přenesená",J99,0)</f>
        <v>0</v>
      </c>
      <c r="BH99" s="248">
        <f>IF(N99="sníž. přenesená",J99,0)</f>
        <v>0</v>
      </c>
      <c r="BI99" s="248">
        <f>IF(N99="nulová",J99,0)</f>
        <v>0</v>
      </c>
      <c r="BJ99" s="25" t="s">
        <v>77</v>
      </c>
      <c r="BK99" s="248">
        <f>ROUND(I99*H99,2)</f>
        <v>0</v>
      </c>
      <c r="BL99" s="25" t="s">
        <v>290</v>
      </c>
      <c r="BM99" s="25" t="s">
        <v>227</v>
      </c>
    </row>
    <row r="100" s="1" customFormat="1">
      <c r="B100" s="47"/>
      <c r="C100" s="75"/>
      <c r="D100" s="249" t="s">
        <v>207</v>
      </c>
      <c r="E100" s="75"/>
      <c r="F100" s="250" t="s">
        <v>888</v>
      </c>
      <c r="G100" s="75"/>
      <c r="H100" s="75"/>
      <c r="I100" s="205"/>
      <c r="J100" s="75"/>
      <c r="K100" s="75"/>
      <c r="L100" s="73"/>
      <c r="M100" s="251"/>
      <c r="N100" s="48"/>
      <c r="O100" s="48"/>
      <c r="P100" s="48"/>
      <c r="Q100" s="48"/>
      <c r="R100" s="48"/>
      <c r="S100" s="48"/>
      <c r="T100" s="96"/>
      <c r="AT100" s="25" t="s">
        <v>207</v>
      </c>
      <c r="AU100" s="25" t="s">
        <v>79</v>
      </c>
    </row>
    <row r="101" s="1" customFormat="1" ht="14.5" customHeight="1">
      <c r="B101" s="47"/>
      <c r="C101" s="237" t="s">
        <v>889</v>
      </c>
      <c r="D101" s="237" t="s">
        <v>200</v>
      </c>
      <c r="E101" s="238" t="s">
        <v>890</v>
      </c>
      <c r="F101" s="239" t="s">
        <v>891</v>
      </c>
      <c r="G101" s="240" t="s">
        <v>265</v>
      </c>
      <c r="H101" s="241">
        <v>1</v>
      </c>
      <c r="I101" s="242"/>
      <c r="J101" s="243">
        <f>ROUND(I101*H101,2)</f>
        <v>0</v>
      </c>
      <c r="K101" s="239" t="s">
        <v>21</v>
      </c>
      <c r="L101" s="73"/>
      <c r="M101" s="244" t="s">
        <v>21</v>
      </c>
      <c r="N101" s="245" t="s">
        <v>41</v>
      </c>
      <c r="O101" s="48"/>
      <c r="P101" s="246">
        <f>O101*H101</f>
        <v>0</v>
      </c>
      <c r="Q101" s="246">
        <v>0</v>
      </c>
      <c r="R101" s="246">
        <f>Q101*H101</f>
        <v>0</v>
      </c>
      <c r="S101" s="246">
        <v>0</v>
      </c>
      <c r="T101" s="247">
        <f>S101*H101</f>
        <v>0</v>
      </c>
      <c r="AR101" s="25" t="s">
        <v>290</v>
      </c>
      <c r="AT101" s="25" t="s">
        <v>200</v>
      </c>
      <c r="AU101" s="25" t="s">
        <v>79</v>
      </c>
      <c r="AY101" s="25" t="s">
        <v>197</v>
      </c>
      <c r="BE101" s="248">
        <f>IF(N101="základní",J101,0)</f>
        <v>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25" t="s">
        <v>77</v>
      </c>
      <c r="BK101" s="248">
        <f>ROUND(I101*H101,2)</f>
        <v>0</v>
      </c>
      <c r="BL101" s="25" t="s">
        <v>290</v>
      </c>
      <c r="BM101" s="25" t="s">
        <v>245</v>
      </c>
    </row>
    <row r="102" s="1" customFormat="1">
      <c r="B102" s="47"/>
      <c r="C102" s="75"/>
      <c r="D102" s="249" t="s">
        <v>207</v>
      </c>
      <c r="E102" s="75"/>
      <c r="F102" s="250" t="s">
        <v>891</v>
      </c>
      <c r="G102" s="75"/>
      <c r="H102" s="75"/>
      <c r="I102" s="205"/>
      <c r="J102" s="75"/>
      <c r="K102" s="75"/>
      <c r="L102" s="73"/>
      <c r="M102" s="251"/>
      <c r="N102" s="48"/>
      <c r="O102" s="48"/>
      <c r="P102" s="48"/>
      <c r="Q102" s="48"/>
      <c r="R102" s="48"/>
      <c r="S102" s="48"/>
      <c r="T102" s="96"/>
      <c r="AT102" s="25" t="s">
        <v>207</v>
      </c>
      <c r="AU102" s="25" t="s">
        <v>79</v>
      </c>
    </row>
    <row r="103" s="1" customFormat="1" ht="14.5" customHeight="1">
      <c r="B103" s="47"/>
      <c r="C103" s="237" t="s">
        <v>229</v>
      </c>
      <c r="D103" s="237" t="s">
        <v>200</v>
      </c>
      <c r="E103" s="238" t="s">
        <v>892</v>
      </c>
      <c r="F103" s="239" t="s">
        <v>893</v>
      </c>
      <c r="G103" s="240" t="s">
        <v>265</v>
      </c>
      <c r="H103" s="241">
        <v>1</v>
      </c>
      <c r="I103" s="242"/>
      <c r="J103" s="243">
        <f>ROUND(I103*H103,2)</f>
        <v>0</v>
      </c>
      <c r="K103" s="239" t="s">
        <v>886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290</v>
      </c>
      <c r="AT103" s="25" t="s">
        <v>200</v>
      </c>
      <c r="AU103" s="25" t="s">
        <v>79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290</v>
      </c>
      <c r="BM103" s="25" t="s">
        <v>256</v>
      </c>
    </row>
    <row r="104" s="1" customFormat="1">
      <c r="B104" s="47"/>
      <c r="C104" s="75"/>
      <c r="D104" s="249" t="s">
        <v>207</v>
      </c>
      <c r="E104" s="75"/>
      <c r="F104" s="250" t="s">
        <v>893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79</v>
      </c>
    </row>
    <row r="105" s="1" customFormat="1" ht="14.5" customHeight="1">
      <c r="B105" s="47"/>
      <c r="C105" s="263" t="s">
        <v>659</v>
      </c>
      <c r="D105" s="263" t="s">
        <v>269</v>
      </c>
      <c r="E105" s="264" t="s">
        <v>894</v>
      </c>
      <c r="F105" s="265" t="s">
        <v>895</v>
      </c>
      <c r="G105" s="266" t="s">
        <v>896</v>
      </c>
      <c r="H105" s="267">
        <v>1</v>
      </c>
      <c r="I105" s="268"/>
      <c r="J105" s="269">
        <f>ROUND(I105*H105,2)</f>
        <v>0</v>
      </c>
      <c r="K105" s="265" t="s">
        <v>21</v>
      </c>
      <c r="L105" s="270"/>
      <c r="M105" s="271" t="s">
        <v>21</v>
      </c>
      <c r="N105" s="272" t="s">
        <v>41</v>
      </c>
      <c r="O105" s="48"/>
      <c r="P105" s="246">
        <f>O105*H105</f>
        <v>0</v>
      </c>
      <c r="Q105" s="246">
        <v>0</v>
      </c>
      <c r="R105" s="246">
        <f>Q105*H105</f>
        <v>0</v>
      </c>
      <c r="S105" s="246">
        <v>0</v>
      </c>
      <c r="T105" s="247">
        <f>S105*H105</f>
        <v>0</v>
      </c>
      <c r="AR105" s="25" t="s">
        <v>373</v>
      </c>
      <c r="AT105" s="25" t="s">
        <v>269</v>
      </c>
      <c r="AU105" s="25" t="s">
        <v>79</v>
      </c>
      <c r="AY105" s="25" t="s">
        <v>197</v>
      </c>
      <c r="BE105" s="248">
        <f>IF(N105="základní",J105,0)</f>
        <v>0</v>
      </c>
      <c r="BF105" s="248">
        <f>IF(N105="snížená",J105,0)</f>
        <v>0</v>
      </c>
      <c r="BG105" s="248">
        <f>IF(N105="zákl. přenesená",J105,0)</f>
        <v>0</v>
      </c>
      <c r="BH105" s="248">
        <f>IF(N105="sníž. přenesená",J105,0)</f>
        <v>0</v>
      </c>
      <c r="BI105" s="248">
        <f>IF(N105="nulová",J105,0)</f>
        <v>0</v>
      </c>
      <c r="BJ105" s="25" t="s">
        <v>77</v>
      </c>
      <c r="BK105" s="248">
        <f>ROUND(I105*H105,2)</f>
        <v>0</v>
      </c>
      <c r="BL105" s="25" t="s">
        <v>290</v>
      </c>
      <c r="BM105" s="25" t="s">
        <v>268</v>
      </c>
    </row>
    <row r="106" s="1" customFormat="1">
      <c r="B106" s="47"/>
      <c r="C106" s="75"/>
      <c r="D106" s="249" t="s">
        <v>207</v>
      </c>
      <c r="E106" s="75"/>
      <c r="F106" s="250" t="s">
        <v>895</v>
      </c>
      <c r="G106" s="75"/>
      <c r="H106" s="75"/>
      <c r="I106" s="205"/>
      <c r="J106" s="75"/>
      <c r="K106" s="75"/>
      <c r="L106" s="73"/>
      <c r="M106" s="251"/>
      <c r="N106" s="48"/>
      <c r="O106" s="48"/>
      <c r="P106" s="48"/>
      <c r="Q106" s="48"/>
      <c r="R106" s="48"/>
      <c r="S106" s="48"/>
      <c r="T106" s="96"/>
      <c r="AT106" s="25" t="s">
        <v>207</v>
      </c>
      <c r="AU106" s="25" t="s">
        <v>79</v>
      </c>
    </row>
    <row r="107" s="1" customFormat="1" ht="23" customHeight="1">
      <c r="B107" s="47"/>
      <c r="C107" s="263" t="s">
        <v>897</v>
      </c>
      <c r="D107" s="263" t="s">
        <v>269</v>
      </c>
      <c r="E107" s="264" t="s">
        <v>898</v>
      </c>
      <c r="F107" s="265" t="s">
        <v>899</v>
      </c>
      <c r="G107" s="266" t="s">
        <v>265</v>
      </c>
      <c r="H107" s="267">
        <v>1</v>
      </c>
      <c r="I107" s="268"/>
      <c r="J107" s="269">
        <f>ROUND(I107*H107,2)</f>
        <v>0</v>
      </c>
      <c r="K107" s="265" t="s">
        <v>881</v>
      </c>
      <c r="L107" s="270"/>
      <c r="M107" s="271" t="s">
        <v>21</v>
      </c>
      <c r="N107" s="272" t="s">
        <v>41</v>
      </c>
      <c r="O107" s="48"/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25" t="s">
        <v>373</v>
      </c>
      <c r="AT107" s="25" t="s">
        <v>269</v>
      </c>
      <c r="AU107" s="25" t="s">
        <v>79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290</v>
      </c>
      <c r="BM107" s="25" t="s">
        <v>280</v>
      </c>
    </row>
    <row r="108" s="1" customFormat="1">
      <c r="B108" s="47"/>
      <c r="C108" s="75"/>
      <c r="D108" s="249" t="s">
        <v>207</v>
      </c>
      <c r="E108" s="75"/>
      <c r="F108" s="250" t="s">
        <v>899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207</v>
      </c>
      <c r="AU108" s="25" t="s">
        <v>79</v>
      </c>
    </row>
    <row r="109" s="1" customFormat="1" ht="14.5" customHeight="1">
      <c r="B109" s="47"/>
      <c r="C109" s="263" t="s">
        <v>900</v>
      </c>
      <c r="D109" s="263" t="s">
        <v>269</v>
      </c>
      <c r="E109" s="264" t="s">
        <v>901</v>
      </c>
      <c r="F109" s="265" t="s">
        <v>902</v>
      </c>
      <c r="G109" s="266" t="s">
        <v>265</v>
      </c>
      <c r="H109" s="267">
        <v>1</v>
      </c>
      <c r="I109" s="268"/>
      <c r="J109" s="269">
        <f>ROUND(I109*H109,2)</f>
        <v>0</v>
      </c>
      <c r="K109" s="265" t="s">
        <v>881</v>
      </c>
      <c r="L109" s="270"/>
      <c r="M109" s="271" t="s">
        <v>21</v>
      </c>
      <c r="N109" s="272" t="s">
        <v>41</v>
      </c>
      <c r="O109" s="48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AR109" s="25" t="s">
        <v>373</v>
      </c>
      <c r="AT109" s="25" t="s">
        <v>269</v>
      </c>
      <c r="AU109" s="25" t="s">
        <v>79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290</v>
      </c>
      <c r="BM109" s="25" t="s">
        <v>290</v>
      </c>
    </row>
    <row r="110" s="1" customFormat="1">
      <c r="B110" s="47"/>
      <c r="C110" s="75"/>
      <c r="D110" s="249" t="s">
        <v>207</v>
      </c>
      <c r="E110" s="75"/>
      <c r="F110" s="250" t="s">
        <v>902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79</v>
      </c>
    </row>
    <row r="111" s="11" customFormat="1" ht="29.88" customHeight="1">
      <c r="B111" s="221"/>
      <c r="C111" s="222"/>
      <c r="D111" s="223" t="s">
        <v>69</v>
      </c>
      <c r="E111" s="235" t="s">
        <v>903</v>
      </c>
      <c r="F111" s="235" t="s">
        <v>904</v>
      </c>
      <c r="G111" s="222"/>
      <c r="H111" s="222"/>
      <c r="I111" s="225"/>
      <c r="J111" s="236">
        <f>BK111</f>
        <v>0</v>
      </c>
      <c r="K111" s="222"/>
      <c r="L111" s="227"/>
      <c r="M111" s="228"/>
      <c r="N111" s="229"/>
      <c r="O111" s="229"/>
      <c r="P111" s="230">
        <f>SUM(P112:P137)</f>
        <v>0</v>
      </c>
      <c r="Q111" s="229"/>
      <c r="R111" s="230">
        <f>SUM(R112:R137)</f>
        <v>0</v>
      </c>
      <c r="S111" s="229"/>
      <c r="T111" s="231">
        <f>SUM(T112:T137)</f>
        <v>0</v>
      </c>
      <c r="AR111" s="232" t="s">
        <v>79</v>
      </c>
      <c r="AT111" s="233" t="s">
        <v>69</v>
      </c>
      <c r="AU111" s="233" t="s">
        <v>77</v>
      </c>
      <c r="AY111" s="232" t="s">
        <v>197</v>
      </c>
      <c r="BK111" s="234">
        <f>SUM(BK112:BK137)</f>
        <v>0</v>
      </c>
    </row>
    <row r="112" s="1" customFormat="1" ht="14.5" customHeight="1">
      <c r="B112" s="47"/>
      <c r="C112" s="263" t="s">
        <v>905</v>
      </c>
      <c r="D112" s="263" t="s">
        <v>269</v>
      </c>
      <c r="E112" s="264" t="s">
        <v>906</v>
      </c>
      <c r="F112" s="265" t="s">
        <v>907</v>
      </c>
      <c r="G112" s="266" t="s">
        <v>265</v>
      </c>
      <c r="H112" s="267">
        <v>20</v>
      </c>
      <c r="I112" s="268"/>
      <c r="J112" s="269">
        <f>ROUND(I112*H112,2)</f>
        <v>0</v>
      </c>
      <c r="K112" s="265" t="s">
        <v>881</v>
      </c>
      <c r="L112" s="270"/>
      <c r="M112" s="271" t="s">
        <v>21</v>
      </c>
      <c r="N112" s="272" t="s">
        <v>41</v>
      </c>
      <c r="O112" s="48"/>
      <c r="P112" s="246">
        <f>O112*H112</f>
        <v>0</v>
      </c>
      <c r="Q112" s="246">
        <v>0</v>
      </c>
      <c r="R112" s="246">
        <f>Q112*H112</f>
        <v>0</v>
      </c>
      <c r="S112" s="246">
        <v>0</v>
      </c>
      <c r="T112" s="247">
        <f>S112*H112</f>
        <v>0</v>
      </c>
      <c r="AR112" s="25" t="s">
        <v>373</v>
      </c>
      <c r="AT112" s="25" t="s">
        <v>269</v>
      </c>
      <c r="AU112" s="25" t="s">
        <v>79</v>
      </c>
      <c r="AY112" s="25" t="s">
        <v>197</v>
      </c>
      <c r="BE112" s="248">
        <f>IF(N112="základní",J112,0)</f>
        <v>0</v>
      </c>
      <c r="BF112" s="248">
        <f>IF(N112="snížená",J112,0)</f>
        <v>0</v>
      </c>
      <c r="BG112" s="248">
        <f>IF(N112="zákl. přenesená",J112,0)</f>
        <v>0</v>
      </c>
      <c r="BH112" s="248">
        <f>IF(N112="sníž. přenesená",J112,0)</f>
        <v>0</v>
      </c>
      <c r="BI112" s="248">
        <f>IF(N112="nulová",J112,0)</f>
        <v>0</v>
      </c>
      <c r="BJ112" s="25" t="s">
        <v>77</v>
      </c>
      <c r="BK112" s="248">
        <f>ROUND(I112*H112,2)</f>
        <v>0</v>
      </c>
      <c r="BL112" s="25" t="s">
        <v>290</v>
      </c>
      <c r="BM112" s="25" t="s">
        <v>301</v>
      </c>
    </row>
    <row r="113" s="1" customFormat="1">
      <c r="B113" s="47"/>
      <c r="C113" s="75"/>
      <c r="D113" s="249" t="s">
        <v>207</v>
      </c>
      <c r="E113" s="75"/>
      <c r="F113" s="250" t="s">
        <v>907</v>
      </c>
      <c r="G113" s="75"/>
      <c r="H113" s="75"/>
      <c r="I113" s="205"/>
      <c r="J113" s="75"/>
      <c r="K113" s="75"/>
      <c r="L113" s="73"/>
      <c r="M113" s="251"/>
      <c r="N113" s="48"/>
      <c r="O113" s="48"/>
      <c r="P113" s="48"/>
      <c r="Q113" s="48"/>
      <c r="R113" s="48"/>
      <c r="S113" s="48"/>
      <c r="T113" s="96"/>
      <c r="AT113" s="25" t="s">
        <v>207</v>
      </c>
      <c r="AU113" s="25" t="s">
        <v>79</v>
      </c>
    </row>
    <row r="114" s="1" customFormat="1" ht="14.5" customHeight="1">
      <c r="B114" s="47"/>
      <c r="C114" s="263" t="s">
        <v>908</v>
      </c>
      <c r="D114" s="263" t="s">
        <v>269</v>
      </c>
      <c r="E114" s="264" t="s">
        <v>909</v>
      </c>
      <c r="F114" s="265" t="s">
        <v>910</v>
      </c>
      <c r="G114" s="266" t="s">
        <v>265</v>
      </c>
      <c r="H114" s="267">
        <v>10</v>
      </c>
      <c r="I114" s="268"/>
      <c r="J114" s="269">
        <f>ROUND(I114*H114,2)</f>
        <v>0</v>
      </c>
      <c r="K114" s="265" t="s">
        <v>881</v>
      </c>
      <c r="L114" s="270"/>
      <c r="M114" s="271" t="s">
        <v>21</v>
      </c>
      <c r="N114" s="272" t="s">
        <v>41</v>
      </c>
      <c r="O114" s="48"/>
      <c r="P114" s="246">
        <f>O114*H114</f>
        <v>0</v>
      </c>
      <c r="Q114" s="246">
        <v>0</v>
      </c>
      <c r="R114" s="246">
        <f>Q114*H114</f>
        <v>0</v>
      </c>
      <c r="S114" s="246">
        <v>0</v>
      </c>
      <c r="T114" s="247">
        <f>S114*H114</f>
        <v>0</v>
      </c>
      <c r="AR114" s="25" t="s">
        <v>373</v>
      </c>
      <c r="AT114" s="25" t="s">
        <v>269</v>
      </c>
      <c r="AU114" s="25" t="s">
        <v>79</v>
      </c>
      <c r="AY114" s="25" t="s">
        <v>197</v>
      </c>
      <c r="BE114" s="248">
        <f>IF(N114="základní",J114,0)</f>
        <v>0</v>
      </c>
      <c r="BF114" s="248">
        <f>IF(N114="snížená",J114,0)</f>
        <v>0</v>
      </c>
      <c r="BG114" s="248">
        <f>IF(N114="zákl. přenesená",J114,0)</f>
        <v>0</v>
      </c>
      <c r="BH114" s="248">
        <f>IF(N114="sníž. přenesená",J114,0)</f>
        <v>0</v>
      </c>
      <c r="BI114" s="248">
        <f>IF(N114="nulová",J114,0)</f>
        <v>0</v>
      </c>
      <c r="BJ114" s="25" t="s">
        <v>77</v>
      </c>
      <c r="BK114" s="248">
        <f>ROUND(I114*H114,2)</f>
        <v>0</v>
      </c>
      <c r="BL114" s="25" t="s">
        <v>290</v>
      </c>
      <c r="BM114" s="25" t="s">
        <v>312</v>
      </c>
    </row>
    <row r="115" s="1" customFormat="1">
      <c r="B115" s="47"/>
      <c r="C115" s="75"/>
      <c r="D115" s="249" t="s">
        <v>207</v>
      </c>
      <c r="E115" s="75"/>
      <c r="F115" s="250" t="s">
        <v>910</v>
      </c>
      <c r="G115" s="75"/>
      <c r="H115" s="75"/>
      <c r="I115" s="205"/>
      <c r="J115" s="75"/>
      <c r="K115" s="75"/>
      <c r="L115" s="73"/>
      <c r="M115" s="251"/>
      <c r="N115" s="48"/>
      <c r="O115" s="48"/>
      <c r="P115" s="48"/>
      <c r="Q115" s="48"/>
      <c r="R115" s="48"/>
      <c r="S115" s="48"/>
      <c r="T115" s="96"/>
      <c r="AT115" s="25" t="s">
        <v>207</v>
      </c>
      <c r="AU115" s="25" t="s">
        <v>79</v>
      </c>
    </row>
    <row r="116" s="1" customFormat="1" ht="14.5" customHeight="1">
      <c r="B116" s="47"/>
      <c r="C116" s="263" t="s">
        <v>911</v>
      </c>
      <c r="D116" s="263" t="s">
        <v>269</v>
      </c>
      <c r="E116" s="264" t="s">
        <v>912</v>
      </c>
      <c r="F116" s="265" t="s">
        <v>913</v>
      </c>
      <c r="G116" s="266" t="s">
        <v>265</v>
      </c>
      <c r="H116" s="267">
        <v>20</v>
      </c>
      <c r="I116" s="268"/>
      <c r="J116" s="269">
        <f>ROUND(I116*H116,2)</f>
        <v>0</v>
      </c>
      <c r="K116" s="265" t="s">
        <v>881</v>
      </c>
      <c r="L116" s="270"/>
      <c r="M116" s="271" t="s">
        <v>21</v>
      </c>
      <c r="N116" s="272" t="s">
        <v>41</v>
      </c>
      <c r="O116" s="48"/>
      <c r="P116" s="246">
        <f>O116*H116</f>
        <v>0</v>
      </c>
      <c r="Q116" s="246">
        <v>0</v>
      </c>
      <c r="R116" s="246">
        <f>Q116*H116</f>
        <v>0</v>
      </c>
      <c r="S116" s="246">
        <v>0</v>
      </c>
      <c r="T116" s="247">
        <f>S116*H116</f>
        <v>0</v>
      </c>
      <c r="AR116" s="25" t="s">
        <v>373</v>
      </c>
      <c r="AT116" s="25" t="s">
        <v>269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290</v>
      </c>
      <c r="BM116" s="25" t="s">
        <v>321</v>
      </c>
    </row>
    <row r="117" s="1" customFormat="1">
      <c r="B117" s="47"/>
      <c r="C117" s="75"/>
      <c r="D117" s="249" t="s">
        <v>207</v>
      </c>
      <c r="E117" s="75"/>
      <c r="F117" s="250" t="s">
        <v>913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" customFormat="1" ht="14.5" customHeight="1">
      <c r="B118" s="47"/>
      <c r="C118" s="263" t="s">
        <v>914</v>
      </c>
      <c r="D118" s="263" t="s">
        <v>269</v>
      </c>
      <c r="E118" s="264" t="s">
        <v>915</v>
      </c>
      <c r="F118" s="265" t="s">
        <v>916</v>
      </c>
      <c r="G118" s="266" t="s">
        <v>21</v>
      </c>
      <c r="H118" s="267">
        <v>20</v>
      </c>
      <c r="I118" s="268"/>
      <c r="J118" s="269">
        <f>ROUND(I118*H118,2)</f>
        <v>0</v>
      </c>
      <c r="K118" s="265" t="s">
        <v>21</v>
      </c>
      <c r="L118" s="270"/>
      <c r="M118" s="271" t="s">
        <v>21</v>
      </c>
      <c r="N118" s="272" t="s">
        <v>41</v>
      </c>
      <c r="O118" s="48"/>
      <c r="P118" s="246">
        <f>O118*H118</f>
        <v>0</v>
      </c>
      <c r="Q118" s="246">
        <v>0</v>
      </c>
      <c r="R118" s="246">
        <f>Q118*H118</f>
        <v>0</v>
      </c>
      <c r="S118" s="246">
        <v>0</v>
      </c>
      <c r="T118" s="247">
        <f>S118*H118</f>
        <v>0</v>
      </c>
      <c r="AR118" s="25" t="s">
        <v>373</v>
      </c>
      <c r="AT118" s="25" t="s">
        <v>269</v>
      </c>
      <c r="AU118" s="25" t="s">
        <v>79</v>
      </c>
      <c r="AY118" s="25" t="s">
        <v>197</v>
      </c>
      <c r="BE118" s="248">
        <f>IF(N118="základní",J118,0)</f>
        <v>0</v>
      </c>
      <c r="BF118" s="248">
        <f>IF(N118="snížená",J118,0)</f>
        <v>0</v>
      </c>
      <c r="BG118" s="248">
        <f>IF(N118="zákl. přenesená",J118,0)</f>
        <v>0</v>
      </c>
      <c r="BH118" s="248">
        <f>IF(N118="sníž. přenesená",J118,0)</f>
        <v>0</v>
      </c>
      <c r="BI118" s="248">
        <f>IF(N118="nulová",J118,0)</f>
        <v>0</v>
      </c>
      <c r="BJ118" s="25" t="s">
        <v>77</v>
      </c>
      <c r="BK118" s="248">
        <f>ROUND(I118*H118,2)</f>
        <v>0</v>
      </c>
      <c r="BL118" s="25" t="s">
        <v>290</v>
      </c>
      <c r="BM118" s="25" t="s">
        <v>331</v>
      </c>
    </row>
    <row r="119" s="1" customFormat="1">
      <c r="B119" s="47"/>
      <c r="C119" s="75"/>
      <c r="D119" s="249" t="s">
        <v>207</v>
      </c>
      <c r="E119" s="75"/>
      <c r="F119" s="250" t="s">
        <v>916</v>
      </c>
      <c r="G119" s="75"/>
      <c r="H119" s="75"/>
      <c r="I119" s="205"/>
      <c r="J119" s="75"/>
      <c r="K119" s="75"/>
      <c r="L119" s="73"/>
      <c r="M119" s="251"/>
      <c r="N119" s="48"/>
      <c r="O119" s="48"/>
      <c r="P119" s="48"/>
      <c r="Q119" s="48"/>
      <c r="R119" s="48"/>
      <c r="S119" s="48"/>
      <c r="T119" s="96"/>
      <c r="AT119" s="25" t="s">
        <v>207</v>
      </c>
      <c r="AU119" s="25" t="s">
        <v>79</v>
      </c>
    </row>
    <row r="120" s="1" customFormat="1" ht="14.5" customHeight="1">
      <c r="B120" s="47"/>
      <c r="C120" s="263" t="s">
        <v>917</v>
      </c>
      <c r="D120" s="263" t="s">
        <v>269</v>
      </c>
      <c r="E120" s="264" t="s">
        <v>918</v>
      </c>
      <c r="F120" s="265" t="s">
        <v>919</v>
      </c>
      <c r="G120" s="266" t="s">
        <v>265</v>
      </c>
      <c r="H120" s="267">
        <v>1</v>
      </c>
      <c r="I120" s="268"/>
      <c r="J120" s="269">
        <f>ROUND(I120*H120,2)</f>
        <v>0</v>
      </c>
      <c r="K120" s="265" t="s">
        <v>21</v>
      </c>
      <c r="L120" s="270"/>
      <c r="M120" s="271" t="s">
        <v>21</v>
      </c>
      <c r="N120" s="272" t="s">
        <v>41</v>
      </c>
      <c r="O120" s="48"/>
      <c r="P120" s="246">
        <f>O120*H120</f>
        <v>0</v>
      </c>
      <c r="Q120" s="246">
        <v>0</v>
      </c>
      <c r="R120" s="246">
        <f>Q120*H120</f>
        <v>0</v>
      </c>
      <c r="S120" s="246">
        <v>0</v>
      </c>
      <c r="T120" s="247">
        <f>S120*H120</f>
        <v>0</v>
      </c>
      <c r="AR120" s="25" t="s">
        <v>373</v>
      </c>
      <c r="AT120" s="25" t="s">
        <v>269</v>
      </c>
      <c r="AU120" s="25" t="s">
        <v>79</v>
      </c>
      <c r="AY120" s="25" t="s">
        <v>197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25" t="s">
        <v>77</v>
      </c>
      <c r="BK120" s="248">
        <f>ROUND(I120*H120,2)</f>
        <v>0</v>
      </c>
      <c r="BL120" s="25" t="s">
        <v>290</v>
      </c>
      <c r="BM120" s="25" t="s">
        <v>143</v>
      </c>
    </row>
    <row r="121" s="1" customFormat="1">
      <c r="B121" s="47"/>
      <c r="C121" s="75"/>
      <c r="D121" s="249" t="s">
        <v>207</v>
      </c>
      <c r="E121" s="75"/>
      <c r="F121" s="250" t="s">
        <v>919</v>
      </c>
      <c r="G121" s="75"/>
      <c r="H121" s="75"/>
      <c r="I121" s="205"/>
      <c r="J121" s="75"/>
      <c r="K121" s="75"/>
      <c r="L121" s="73"/>
      <c r="M121" s="251"/>
      <c r="N121" s="48"/>
      <c r="O121" s="48"/>
      <c r="P121" s="48"/>
      <c r="Q121" s="48"/>
      <c r="R121" s="48"/>
      <c r="S121" s="48"/>
      <c r="T121" s="96"/>
      <c r="AT121" s="25" t="s">
        <v>207</v>
      </c>
      <c r="AU121" s="25" t="s">
        <v>79</v>
      </c>
    </row>
    <row r="122" s="1" customFormat="1" ht="14.5" customHeight="1">
      <c r="B122" s="47"/>
      <c r="C122" s="263" t="s">
        <v>920</v>
      </c>
      <c r="D122" s="263" t="s">
        <v>269</v>
      </c>
      <c r="E122" s="264" t="s">
        <v>921</v>
      </c>
      <c r="F122" s="265" t="s">
        <v>922</v>
      </c>
      <c r="G122" s="266" t="s">
        <v>265</v>
      </c>
      <c r="H122" s="267">
        <v>1</v>
      </c>
      <c r="I122" s="268"/>
      <c r="J122" s="269">
        <f>ROUND(I122*H122,2)</f>
        <v>0</v>
      </c>
      <c r="K122" s="265" t="s">
        <v>21</v>
      </c>
      <c r="L122" s="270"/>
      <c r="M122" s="271" t="s">
        <v>21</v>
      </c>
      <c r="N122" s="272" t="s">
        <v>41</v>
      </c>
      <c r="O122" s="48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AR122" s="25" t="s">
        <v>373</v>
      </c>
      <c r="AT122" s="25" t="s">
        <v>269</v>
      </c>
      <c r="AU122" s="25" t="s">
        <v>79</v>
      </c>
      <c r="AY122" s="25" t="s">
        <v>197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25" t="s">
        <v>77</v>
      </c>
      <c r="BK122" s="248">
        <f>ROUND(I122*H122,2)</f>
        <v>0</v>
      </c>
      <c r="BL122" s="25" t="s">
        <v>290</v>
      </c>
      <c r="BM122" s="25" t="s">
        <v>353</v>
      </c>
    </row>
    <row r="123" s="1" customFormat="1">
      <c r="B123" s="47"/>
      <c r="C123" s="75"/>
      <c r="D123" s="249" t="s">
        <v>207</v>
      </c>
      <c r="E123" s="75"/>
      <c r="F123" s="250" t="s">
        <v>922</v>
      </c>
      <c r="G123" s="75"/>
      <c r="H123" s="75"/>
      <c r="I123" s="205"/>
      <c r="J123" s="75"/>
      <c r="K123" s="75"/>
      <c r="L123" s="73"/>
      <c r="M123" s="251"/>
      <c r="N123" s="48"/>
      <c r="O123" s="48"/>
      <c r="P123" s="48"/>
      <c r="Q123" s="48"/>
      <c r="R123" s="48"/>
      <c r="S123" s="48"/>
      <c r="T123" s="96"/>
      <c r="AT123" s="25" t="s">
        <v>207</v>
      </c>
      <c r="AU123" s="25" t="s">
        <v>79</v>
      </c>
    </row>
    <row r="124" s="1" customFormat="1" ht="14.5" customHeight="1">
      <c r="B124" s="47"/>
      <c r="C124" s="263" t="s">
        <v>923</v>
      </c>
      <c r="D124" s="263" t="s">
        <v>269</v>
      </c>
      <c r="E124" s="264" t="s">
        <v>924</v>
      </c>
      <c r="F124" s="265" t="s">
        <v>925</v>
      </c>
      <c r="G124" s="266" t="s">
        <v>265</v>
      </c>
      <c r="H124" s="267">
        <v>3</v>
      </c>
      <c r="I124" s="268"/>
      <c r="J124" s="269">
        <f>ROUND(I124*H124,2)</f>
        <v>0</v>
      </c>
      <c r="K124" s="265" t="s">
        <v>21</v>
      </c>
      <c r="L124" s="270"/>
      <c r="M124" s="271" t="s">
        <v>21</v>
      </c>
      <c r="N124" s="272" t="s">
        <v>41</v>
      </c>
      <c r="O124" s="48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AR124" s="25" t="s">
        <v>373</v>
      </c>
      <c r="AT124" s="25" t="s">
        <v>269</v>
      </c>
      <c r="AU124" s="25" t="s">
        <v>79</v>
      </c>
      <c r="AY124" s="25" t="s">
        <v>197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25" t="s">
        <v>77</v>
      </c>
      <c r="BK124" s="248">
        <f>ROUND(I124*H124,2)</f>
        <v>0</v>
      </c>
      <c r="BL124" s="25" t="s">
        <v>290</v>
      </c>
      <c r="BM124" s="25" t="s">
        <v>363</v>
      </c>
    </row>
    <row r="125" s="1" customFormat="1">
      <c r="B125" s="47"/>
      <c r="C125" s="75"/>
      <c r="D125" s="249" t="s">
        <v>207</v>
      </c>
      <c r="E125" s="75"/>
      <c r="F125" s="250" t="s">
        <v>925</v>
      </c>
      <c r="G125" s="75"/>
      <c r="H125" s="75"/>
      <c r="I125" s="205"/>
      <c r="J125" s="75"/>
      <c r="K125" s="75"/>
      <c r="L125" s="73"/>
      <c r="M125" s="251"/>
      <c r="N125" s="48"/>
      <c r="O125" s="48"/>
      <c r="P125" s="48"/>
      <c r="Q125" s="48"/>
      <c r="R125" s="48"/>
      <c r="S125" s="48"/>
      <c r="T125" s="96"/>
      <c r="AT125" s="25" t="s">
        <v>207</v>
      </c>
      <c r="AU125" s="25" t="s">
        <v>79</v>
      </c>
    </row>
    <row r="126" s="1" customFormat="1" ht="14.5" customHeight="1">
      <c r="B126" s="47"/>
      <c r="C126" s="263" t="s">
        <v>926</v>
      </c>
      <c r="D126" s="263" t="s">
        <v>269</v>
      </c>
      <c r="E126" s="264" t="s">
        <v>927</v>
      </c>
      <c r="F126" s="265" t="s">
        <v>928</v>
      </c>
      <c r="G126" s="266" t="s">
        <v>265</v>
      </c>
      <c r="H126" s="267">
        <v>3</v>
      </c>
      <c r="I126" s="268"/>
      <c r="J126" s="269">
        <f>ROUND(I126*H126,2)</f>
        <v>0</v>
      </c>
      <c r="K126" s="265" t="s">
        <v>21</v>
      </c>
      <c r="L126" s="270"/>
      <c r="M126" s="271" t="s">
        <v>21</v>
      </c>
      <c r="N126" s="272" t="s">
        <v>41</v>
      </c>
      <c r="O126" s="48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AR126" s="25" t="s">
        <v>373</v>
      </c>
      <c r="AT126" s="25" t="s">
        <v>269</v>
      </c>
      <c r="AU126" s="25" t="s">
        <v>79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290</v>
      </c>
      <c r="BM126" s="25" t="s">
        <v>373</v>
      </c>
    </row>
    <row r="127" s="1" customFormat="1">
      <c r="B127" s="47"/>
      <c r="C127" s="75"/>
      <c r="D127" s="249" t="s">
        <v>207</v>
      </c>
      <c r="E127" s="75"/>
      <c r="F127" s="250" t="s">
        <v>928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79</v>
      </c>
    </row>
    <row r="128" s="1" customFormat="1" ht="23" customHeight="1">
      <c r="B128" s="47"/>
      <c r="C128" s="237" t="s">
        <v>624</v>
      </c>
      <c r="D128" s="237" t="s">
        <v>200</v>
      </c>
      <c r="E128" s="238" t="s">
        <v>929</v>
      </c>
      <c r="F128" s="239" t="s">
        <v>930</v>
      </c>
      <c r="G128" s="240" t="s">
        <v>223</v>
      </c>
      <c r="H128" s="241">
        <v>20</v>
      </c>
      <c r="I128" s="242"/>
      <c r="J128" s="243">
        <f>ROUND(I128*H128,2)</f>
        <v>0</v>
      </c>
      <c r="K128" s="239" t="s">
        <v>881</v>
      </c>
      <c r="L128" s="73"/>
      <c r="M128" s="244" t="s">
        <v>21</v>
      </c>
      <c r="N128" s="245" t="s">
        <v>41</v>
      </c>
      <c r="O128" s="48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AR128" s="25" t="s">
        <v>290</v>
      </c>
      <c r="AT128" s="25" t="s">
        <v>200</v>
      </c>
      <c r="AU128" s="25" t="s">
        <v>79</v>
      </c>
      <c r="AY128" s="25" t="s">
        <v>197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25" t="s">
        <v>77</v>
      </c>
      <c r="BK128" s="248">
        <f>ROUND(I128*H128,2)</f>
        <v>0</v>
      </c>
      <c r="BL128" s="25" t="s">
        <v>290</v>
      </c>
      <c r="BM128" s="25" t="s">
        <v>387</v>
      </c>
    </row>
    <row r="129" s="1" customFormat="1">
      <c r="B129" s="47"/>
      <c r="C129" s="75"/>
      <c r="D129" s="249" t="s">
        <v>207</v>
      </c>
      <c r="E129" s="75"/>
      <c r="F129" s="250" t="s">
        <v>930</v>
      </c>
      <c r="G129" s="75"/>
      <c r="H129" s="75"/>
      <c r="I129" s="205"/>
      <c r="J129" s="75"/>
      <c r="K129" s="75"/>
      <c r="L129" s="73"/>
      <c r="M129" s="251"/>
      <c r="N129" s="48"/>
      <c r="O129" s="48"/>
      <c r="P129" s="48"/>
      <c r="Q129" s="48"/>
      <c r="R129" s="48"/>
      <c r="S129" s="48"/>
      <c r="T129" s="96"/>
      <c r="AT129" s="25" t="s">
        <v>207</v>
      </c>
      <c r="AU129" s="25" t="s">
        <v>79</v>
      </c>
    </row>
    <row r="130" s="1" customFormat="1" ht="23" customHeight="1">
      <c r="B130" s="47"/>
      <c r="C130" s="237" t="s">
        <v>619</v>
      </c>
      <c r="D130" s="237" t="s">
        <v>200</v>
      </c>
      <c r="E130" s="238" t="s">
        <v>931</v>
      </c>
      <c r="F130" s="239" t="s">
        <v>932</v>
      </c>
      <c r="G130" s="240" t="s">
        <v>223</v>
      </c>
      <c r="H130" s="241">
        <v>10</v>
      </c>
      <c r="I130" s="242"/>
      <c r="J130" s="243">
        <f>ROUND(I130*H130,2)</f>
        <v>0</v>
      </c>
      <c r="K130" s="239" t="s">
        <v>881</v>
      </c>
      <c r="L130" s="73"/>
      <c r="M130" s="244" t="s">
        <v>21</v>
      </c>
      <c r="N130" s="245" t="s">
        <v>41</v>
      </c>
      <c r="O130" s="48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AR130" s="25" t="s">
        <v>290</v>
      </c>
      <c r="AT130" s="25" t="s">
        <v>200</v>
      </c>
      <c r="AU130" s="25" t="s">
        <v>79</v>
      </c>
      <c r="AY130" s="25" t="s">
        <v>197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25" t="s">
        <v>77</v>
      </c>
      <c r="BK130" s="248">
        <f>ROUND(I130*H130,2)</f>
        <v>0</v>
      </c>
      <c r="BL130" s="25" t="s">
        <v>290</v>
      </c>
      <c r="BM130" s="25" t="s">
        <v>403</v>
      </c>
    </row>
    <row r="131" s="1" customFormat="1">
      <c r="B131" s="47"/>
      <c r="C131" s="75"/>
      <c r="D131" s="249" t="s">
        <v>207</v>
      </c>
      <c r="E131" s="75"/>
      <c r="F131" s="250" t="s">
        <v>932</v>
      </c>
      <c r="G131" s="75"/>
      <c r="H131" s="75"/>
      <c r="I131" s="205"/>
      <c r="J131" s="75"/>
      <c r="K131" s="75"/>
      <c r="L131" s="73"/>
      <c r="M131" s="251"/>
      <c r="N131" s="48"/>
      <c r="O131" s="48"/>
      <c r="P131" s="48"/>
      <c r="Q131" s="48"/>
      <c r="R131" s="48"/>
      <c r="S131" s="48"/>
      <c r="T131" s="96"/>
      <c r="AT131" s="25" t="s">
        <v>207</v>
      </c>
      <c r="AU131" s="25" t="s">
        <v>79</v>
      </c>
    </row>
    <row r="132" s="1" customFormat="1" ht="23" customHeight="1">
      <c r="B132" s="47"/>
      <c r="C132" s="237" t="s">
        <v>933</v>
      </c>
      <c r="D132" s="237" t="s">
        <v>200</v>
      </c>
      <c r="E132" s="238" t="s">
        <v>934</v>
      </c>
      <c r="F132" s="239" t="s">
        <v>935</v>
      </c>
      <c r="G132" s="240" t="s">
        <v>223</v>
      </c>
      <c r="H132" s="241">
        <v>20</v>
      </c>
      <c r="I132" s="242"/>
      <c r="J132" s="243">
        <f>ROUND(I132*H132,2)</f>
        <v>0</v>
      </c>
      <c r="K132" s="239" t="s">
        <v>881</v>
      </c>
      <c r="L132" s="73"/>
      <c r="M132" s="244" t="s">
        <v>21</v>
      </c>
      <c r="N132" s="245" t="s">
        <v>41</v>
      </c>
      <c r="O132" s="48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5" t="s">
        <v>290</v>
      </c>
      <c r="AT132" s="25" t="s">
        <v>200</v>
      </c>
      <c r="AU132" s="25" t="s">
        <v>79</v>
      </c>
      <c r="AY132" s="25" t="s">
        <v>197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25" t="s">
        <v>77</v>
      </c>
      <c r="BK132" s="248">
        <f>ROUND(I132*H132,2)</f>
        <v>0</v>
      </c>
      <c r="BL132" s="25" t="s">
        <v>290</v>
      </c>
      <c r="BM132" s="25" t="s">
        <v>414</v>
      </c>
    </row>
    <row r="133" s="1" customFormat="1">
      <c r="B133" s="47"/>
      <c r="C133" s="75"/>
      <c r="D133" s="249" t="s">
        <v>207</v>
      </c>
      <c r="E133" s="75"/>
      <c r="F133" s="250" t="s">
        <v>935</v>
      </c>
      <c r="G133" s="75"/>
      <c r="H133" s="75"/>
      <c r="I133" s="205"/>
      <c r="J133" s="75"/>
      <c r="K133" s="75"/>
      <c r="L133" s="73"/>
      <c r="M133" s="251"/>
      <c r="N133" s="48"/>
      <c r="O133" s="48"/>
      <c r="P133" s="48"/>
      <c r="Q133" s="48"/>
      <c r="R133" s="48"/>
      <c r="S133" s="48"/>
      <c r="T133" s="96"/>
      <c r="AT133" s="25" t="s">
        <v>207</v>
      </c>
      <c r="AU133" s="25" t="s">
        <v>79</v>
      </c>
    </row>
    <row r="134" s="1" customFormat="1" ht="23" customHeight="1">
      <c r="B134" s="47"/>
      <c r="C134" s="237" t="s">
        <v>630</v>
      </c>
      <c r="D134" s="237" t="s">
        <v>200</v>
      </c>
      <c r="E134" s="238" t="s">
        <v>936</v>
      </c>
      <c r="F134" s="239" t="s">
        <v>937</v>
      </c>
      <c r="G134" s="240" t="s">
        <v>223</v>
      </c>
      <c r="H134" s="241">
        <v>20</v>
      </c>
      <c r="I134" s="242"/>
      <c r="J134" s="243">
        <f>ROUND(I134*H134,2)</f>
        <v>0</v>
      </c>
      <c r="K134" s="239" t="s">
        <v>881</v>
      </c>
      <c r="L134" s="73"/>
      <c r="M134" s="244" t="s">
        <v>21</v>
      </c>
      <c r="N134" s="245" t="s">
        <v>41</v>
      </c>
      <c r="O134" s="48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5" t="s">
        <v>290</v>
      </c>
      <c r="AT134" s="25" t="s">
        <v>200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290</v>
      </c>
      <c r="BM134" s="25" t="s">
        <v>427</v>
      </c>
    </row>
    <row r="135" s="1" customFormat="1">
      <c r="B135" s="47"/>
      <c r="C135" s="75"/>
      <c r="D135" s="249" t="s">
        <v>207</v>
      </c>
      <c r="E135" s="75"/>
      <c r="F135" s="250" t="s">
        <v>937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" customFormat="1" ht="34.5" customHeight="1">
      <c r="B136" s="47"/>
      <c r="C136" s="263" t="s">
        <v>938</v>
      </c>
      <c r="D136" s="263" t="s">
        <v>269</v>
      </c>
      <c r="E136" s="264" t="s">
        <v>939</v>
      </c>
      <c r="F136" s="265" t="s">
        <v>940</v>
      </c>
      <c r="G136" s="266" t="s">
        <v>265</v>
      </c>
      <c r="H136" s="267">
        <v>2</v>
      </c>
      <c r="I136" s="268"/>
      <c r="J136" s="269">
        <f>ROUND(I136*H136,2)</f>
        <v>0</v>
      </c>
      <c r="K136" s="265" t="s">
        <v>881</v>
      </c>
      <c r="L136" s="270"/>
      <c r="M136" s="271" t="s">
        <v>21</v>
      </c>
      <c r="N136" s="272" t="s">
        <v>41</v>
      </c>
      <c r="O136" s="48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5" t="s">
        <v>373</v>
      </c>
      <c r="AT136" s="25" t="s">
        <v>269</v>
      </c>
      <c r="AU136" s="25" t="s">
        <v>79</v>
      </c>
      <c r="AY136" s="25" t="s">
        <v>197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25" t="s">
        <v>77</v>
      </c>
      <c r="BK136" s="248">
        <f>ROUND(I136*H136,2)</f>
        <v>0</v>
      </c>
      <c r="BL136" s="25" t="s">
        <v>290</v>
      </c>
      <c r="BM136" s="25" t="s">
        <v>440</v>
      </c>
    </row>
    <row r="137" s="1" customFormat="1">
      <c r="B137" s="47"/>
      <c r="C137" s="75"/>
      <c r="D137" s="249" t="s">
        <v>207</v>
      </c>
      <c r="E137" s="75"/>
      <c r="F137" s="250" t="s">
        <v>940</v>
      </c>
      <c r="G137" s="75"/>
      <c r="H137" s="75"/>
      <c r="I137" s="205"/>
      <c r="J137" s="75"/>
      <c r="K137" s="75"/>
      <c r="L137" s="73"/>
      <c r="M137" s="251"/>
      <c r="N137" s="48"/>
      <c r="O137" s="48"/>
      <c r="P137" s="48"/>
      <c r="Q137" s="48"/>
      <c r="R137" s="48"/>
      <c r="S137" s="48"/>
      <c r="T137" s="96"/>
      <c r="AT137" s="25" t="s">
        <v>207</v>
      </c>
      <c r="AU137" s="25" t="s">
        <v>79</v>
      </c>
    </row>
    <row r="138" s="11" customFormat="1" ht="29.88" customHeight="1">
      <c r="B138" s="221"/>
      <c r="C138" s="222"/>
      <c r="D138" s="223" t="s">
        <v>69</v>
      </c>
      <c r="E138" s="235" t="s">
        <v>941</v>
      </c>
      <c r="F138" s="235" t="s">
        <v>942</v>
      </c>
      <c r="G138" s="222"/>
      <c r="H138" s="222"/>
      <c r="I138" s="225"/>
      <c r="J138" s="236">
        <f>BK138</f>
        <v>0</v>
      </c>
      <c r="K138" s="222"/>
      <c r="L138" s="227"/>
      <c r="M138" s="228"/>
      <c r="N138" s="229"/>
      <c r="O138" s="229"/>
      <c r="P138" s="230">
        <f>SUM(P139:P158)</f>
        <v>0</v>
      </c>
      <c r="Q138" s="229"/>
      <c r="R138" s="230">
        <f>SUM(R139:R158)</f>
        <v>0</v>
      </c>
      <c r="S138" s="229"/>
      <c r="T138" s="231">
        <f>SUM(T139:T158)</f>
        <v>0</v>
      </c>
      <c r="AR138" s="232" t="s">
        <v>79</v>
      </c>
      <c r="AT138" s="233" t="s">
        <v>69</v>
      </c>
      <c r="AU138" s="233" t="s">
        <v>77</v>
      </c>
      <c r="AY138" s="232" t="s">
        <v>197</v>
      </c>
      <c r="BK138" s="234">
        <f>SUM(BK139:BK158)</f>
        <v>0</v>
      </c>
    </row>
    <row r="139" s="1" customFormat="1" ht="23" customHeight="1">
      <c r="B139" s="47"/>
      <c r="C139" s="237" t="s">
        <v>533</v>
      </c>
      <c r="D139" s="237" t="s">
        <v>200</v>
      </c>
      <c r="E139" s="238" t="s">
        <v>943</v>
      </c>
      <c r="F139" s="239" t="s">
        <v>944</v>
      </c>
      <c r="G139" s="240" t="s">
        <v>223</v>
      </c>
      <c r="H139" s="241">
        <v>25</v>
      </c>
      <c r="I139" s="242"/>
      <c r="J139" s="243">
        <f>ROUND(I139*H139,2)</f>
        <v>0</v>
      </c>
      <c r="K139" s="239" t="s">
        <v>886</v>
      </c>
      <c r="L139" s="73"/>
      <c r="M139" s="244" t="s">
        <v>21</v>
      </c>
      <c r="N139" s="245" t="s">
        <v>41</v>
      </c>
      <c r="O139" s="48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5" t="s">
        <v>290</v>
      </c>
      <c r="AT139" s="25" t="s">
        <v>200</v>
      </c>
      <c r="AU139" s="25" t="s">
        <v>79</v>
      </c>
      <c r="AY139" s="25" t="s">
        <v>197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25" t="s">
        <v>77</v>
      </c>
      <c r="BK139" s="248">
        <f>ROUND(I139*H139,2)</f>
        <v>0</v>
      </c>
      <c r="BL139" s="25" t="s">
        <v>290</v>
      </c>
      <c r="BM139" s="25" t="s">
        <v>449</v>
      </c>
    </row>
    <row r="140" s="1" customFormat="1">
      <c r="B140" s="47"/>
      <c r="C140" s="75"/>
      <c r="D140" s="249" t="s">
        <v>207</v>
      </c>
      <c r="E140" s="75"/>
      <c r="F140" s="250" t="s">
        <v>944</v>
      </c>
      <c r="G140" s="75"/>
      <c r="H140" s="75"/>
      <c r="I140" s="205"/>
      <c r="J140" s="75"/>
      <c r="K140" s="75"/>
      <c r="L140" s="73"/>
      <c r="M140" s="251"/>
      <c r="N140" s="48"/>
      <c r="O140" s="48"/>
      <c r="P140" s="48"/>
      <c r="Q140" s="48"/>
      <c r="R140" s="48"/>
      <c r="S140" s="48"/>
      <c r="T140" s="96"/>
      <c r="AT140" s="25" t="s">
        <v>207</v>
      </c>
      <c r="AU140" s="25" t="s">
        <v>79</v>
      </c>
    </row>
    <row r="141" s="1" customFormat="1" ht="23" customHeight="1">
      <c r="B141" s="47"/>
      <c r="C141" s="237" t="s">
        <v>538</v>
      </c>
      <c r="D141" s="237" t="s">
        <v>200</v>
      </c>
      <c r="E141" s="238" t="s">
        <v>945</v>
      </c>
      <c r="F141" s="239" t="s">
        <v>946</v>
      </c>
      <c r="G141" s="240" t="s">
        <v>223</v>
      </c>
      <c r="H141" s="241">
        <v>100</v>
      </c>
      <c r="I141" s="242"/>
      <c r="J141" s="243">
        <f>ROUND(I141*H141,2)</f>
        <v>0</v>
      </c>
      <c r="K141" s="239" t="s">
        <v>886</v>
      </c>
      <c r="L141" s="73"/>
      <c r="M141" s="244" t="s">
        <v>21</v>
      </c>
      <c r="N141" s="245" t="s">
        <v>41</v>
      </c>
      <c r="O141" s="48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AR141" s="25" t="s">
        <v>290</v>
      </c>
      <c r="AT141" s="25" t="s">
        <v>200</v>
      </c>
      <c r="AU141" s="25" t="s">
        <v>79</v>
      </c>
      <c r="AY141" s="25" t="s">
        <v>197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25" t="s">
        <v>77</v>
      </c>
      <c r="BK141" s="248">
        <f>ROUND(I141*H141,2)</f>
        <v>0</v>
      </c>
      <c r="BL141" s="25" t="s">
        <v>290</v>
      </c>
      <c r="BM141" s="25" t="s">
        <v>459</v>
      </c>
    </row>
    <row r="142" s="1" customFormat="1">
      <c r="B142" s="47"/>
      <c r="C142" s="75"/>
      <c r="D142" s="249" t="s">
        <v>207</v>
      </c>
      <c r="E142" s="75"/>
      <c r="F142" s="250" t="s">
        <v>946</v>
      </c>
      <c r="G142" s="75"/>
      <c r="H142" s="75"/>
      <c r="I142" s="205"/>
      <c r="J142" s="75"/>
      <c r="K142" s="75"/>
      <c r="L142" s="73"/>
      <c r="M142" s="251"/>
      <c r="N142" s="48"/>
      <c r="O142" s="48"/>
      <c r="P142" s="48"/>
      <c r="Q142" s="48"/>
      <c r="R142" s="48"/>
      <c r="S142" s="48"/>
      <c r="T142" s="96"/>
      <c r="AT142" s="25" t="s">
        <v>207</v>
      </c>
      <c r="AU142" s="25" t="s">
        <v>79</v>
      </c>
    </row>
    <row r="143" s="1" customFormat="1" ht="23" customHeight="1">
      <c r="B143" s="47"/>
      <c r="C143" s="237" t="s">
        <v>542</v>
      </c>
      <c r="D143" s="237" t="s">
        <v>200</v>
      </c>
      <c r="E143" s="238" t="s">
        <v>947</v>
      </c>
      <c r="F143" s="239" t="s">
        <v>948</v>
      </c>
      <c r="G143" s="240" t="s">
        <v>223</v>
      </c>
      <c r="H143" s="241">
        <v>100</v>
      </c>
      <c r="I143" s="242"/>
      <c r="J143" s="243">
        <f>ROUND(I143*H143,2)</f>
        <v>0</v>
      </c>
      <c r="K143" s="239" t="s">
        <v>886</v>
      </c>
      <c r="L143" s="73"/>
      <c r="M143" s="244" t="s">
        <v>21</v>
      </c>
      <c r="N143" s="245" t="s">
        <v>41</v>
      </c>
      <c r="O143" s="48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25" t="s">
        <v>290</v>
      </c>
      <c r="AT143" s="25" t="s">
        <v>200</v>
      </c>
      <c r="AU143" s="25" t="s">
        <v>79</v>
      </c>
      <c r="AY143" s="25" t="s">
        <v>197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25" t="s">
        <v>77</v>
      </c>
      <c r="BK143" s="248">
        <f>ROUND(I143*H143,2)</f>
        <v>0</v>
      </c>
      <c r="BL143" s="25" t="s">
        <v>290</v>
      </c>
      <c r="BM143" s="25" t="s">
        <v>467</v>
      </c>
    </row>
    <row r="144" s="1" customFormat="1">
      <c r="B144" s="47"/>
      <c r="C144" s="75"/>
      <c r="D144" s="249" t="s">
        <v>207</v>
      </c>
      <c r="E144" s="75"/>
      <c r="F144" s="250" t="s">
        <v>948</v>
      </c>
      <c r="G144" s="75"/>
      <c r="H144" s="75"/>
      <c r="I144" s="205"/>
      <c r="J144" s="75"/>
      <c r="K144" s="75"/>
      <c r="L144" s="73"/>
      <c r="M144" s="251"/>
      <c r="N144" s="48"/>
      <c r="O144" s="48"/>
      <c r="P144" s="48"/>
      <c r="Q144" s="48"/>
      <c r="R144" s="48"/>
      <c r="S144" s="48"/>
      <c r="T144" s="96"/>
      <c r="AT144" s="25" t="s">
        <v>207</v>
      </c>
      <c r="AU144" s="25" t="s">
        <v>79</v>
      </c>
    </row>
    <row r="145" s="1" customFormat="1" ht="23" customHeight="1">
      <c r="B145" s="47"/>
      <c r="C145" s="237" t="s">
        <v>949</v>
      </c>
      <c r="D145" s="237" t="s">
        <v>200</v>
      </c>
      <c r="E145" s="238" t="s">
        <v>950</v>
      </c>
      <c r="F145" s="239" t="s">
        <v>951</v>
      </c>
      <c r="G145" s="240" t="s">
        <v>223</v>
      </c>
      <c r="H145" s="241">
        <v>50</v>
      </c>
      <c r="I145" s="242"/>
      <c r="J145" s="243">
        <f>ROUND(I145*H145,2)</f>
        <v>0</v>
      </c>
      <c r="K145" s="239" t="s">
        <v>881</v>
      </c>
      <c r="L145" s="73"/>
      <c r="M145" s="244" t="s">
        <v>21</v>
      </c>
      <c r="N145" s="245" t="s">
        <v>41</v>
      </c>
      <c r="O145" s="48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AR145" s="25" t="s">
        <v>290</v>
      </c>
      <c r="AT145" s="25" t="s">
        <v>200</v>
      </c>
      <c r="AU145" s="25" t="s">
        <v>79</v>
      </c>
      <c r="AY145" s="25" t="s">
        <v>197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25" t="s">
        <v>77</v>
      </c>
      <c r="BK145" s="248">
        <f>ROUND(I145*H145,2)</f>
        <v>0</v>
      </c>
      <c r="BL145" s="25" t="s">
        <v>290</v>
      </c>
      <c r="BM145" s="25" t="s">
        <v>475</v>
      </c>
    </row>
    <row r="146" s="1" customFormat="1">
      <c r="B146" s="47"/>
      <c r="C146" s="75"/>
      <c r="D146" s="249" t="s">
        <v>207</v>
      </c>
      <c r="E146" s="75"/>
      <c r="F146" s="250" t="s">
        <v>951</v>
      </c>
      <c r="G146" s="75"/>
      <c r="H146" s="75"/>
      <c r="I146" s="205"/>
      <c r="J146" s="75"/>
      <c r="K146" s="75"/>
      <c r="L146" s="73"/>
      <c r="M146" s="251"/>
      <c r="N146" s="48"/>
      <c r="O146" s="48"/>
      <c r="P146" s="48"/>
      <c r="Q146" s="48"/>
      <c r="R146" s="48"/>
      <c r="S146" s="48"/>
      <c r="T146" s="96"/>
      <c r="AT146" s="25" t="s">
        <v>207</v>
      </c>
      <c r="AU146" s="25" t="s">
        <v>79</v>
      </c>
    </row>
    <row r="147" s="1" customFormat="1" ht="14.5" customHeight="1">
      <c r="B147" s="47"/>
      <c r="C147" s="263" t="s">
        <v>547</v>
      </c>
      <c r="D147" s="263" t="s">
        <v>269</v>
      </c>
      <c r="E147" s="264" t="s">
        <v>952</v>
      </c>
      <c r="F147" s="265" t="s">
        <v>953</v>
      </c>
      <c r="G147" s="266" t="s">
        <v>223</v>
      </c>
      <c r="H147" s="267">
        <v>25</v>
      </c>
      <c r="I147" s="268"/>
      <c r="J147" s="269">
        <f>ROUND(I147*H147,2)</f>
        <v>0</v>
      </c>
      <c r="K147" s="265" t="s">
        <v>21</v>
      </c>
      <c r="L147" s="270"/>
      <c r="M147" s="271" t="s">
        <v>21</v>
      </c>
      <c r="N147" s="272" t="s">
        <v>41</v>
      </c>
      <c r="O147" s="48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AR147" s="25" t="s">
        <v>373</v>
      </c>
      <c r="AT147" s="25" t="s">
        <v>269</v>
      </c>
      <c r="AU147" s="25" t="s">
        <v>79</v>
      </c>
      <c r="AY147" s="25" t="s">
        <v>197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25" t="s">
        <v>77</v>
      </c>
      <c r="BK147" s="248">
        <f>ROUND(I147*H147,2)</f>
        <v>0</v>
      </c>
      <c r="BL147" s="25" t="s">
        <v>290</v>
      </c>
      <c r="BM147" s="25" t="s">
        <v>488</v>
      </c>
    </row>
    <row r="148" s="1" customFormat="1">
      <c r="B148" s="47"/>
      <c r="C148" s="75"/>
      <c r="D148" s="249" t="s">
        <v>207</v>
      </c>
      <c r="E148" s="75"/>
      <c r="F148" s="250" t="s">
        <v>953</v>
      </c>
      <c r="G148" s="75"/>
      <c r="H148" s="75"/>
      <c r="I148" s="205"/>
      <c r="J148" s="75"/>
      <c r="K148" s="75"/>
      <c r="L148" s="73"/>
      <c r="M148" s="251"/>
      <c r="N148" s="48"/>
      <c r="O148" s="48"/>
      <c r="P148" s="48"/>
      <c r="Q148" s="48"/>
      <c r="R148" s="48"/>
      <c r="S148" s="48"/>
      <c r="T148" s="96"/>
      <c r="AT148" s="25" t="s">
        <v>207</v>
      </c>
      <c r="AU148" s="25" t="s">
        <v>79</v>
      </c>
    </row>
    <row r="149" s="1" customFormat="1" ht="14.5" customHeight="1">
      <c r="B149" s="47"/>
      <c r="C149" s="263" t="s">
        <v>554</v>
      </c>
      <c r="D149" s="263" t="s">
        <v>269</v>
      </c>
      <c r="E149" s="264" t="s">
        <v>954</v>
      </c>
      <c r="F149" s="265" t="s">
        <v>955</v>
      </c>
      <c r="G149" s="266" t="s">
        <v>223</v>
      </c>
      <c r="H149" s="267">
        <v>100</v>
      </c>
      <c r="I149" s="268"/>
      <c r="J149" s="269">
        <f>ROUND(I149*H149,2)</f>
        <v>0</v>
      </c>
      <c r="K149" s="265" t="s">
        <v>21</v>
      </c>
      <c r="L149" s="270"/>
      <c r="M149" s="271" t="s">
        <v>21</v>
      </c>
      <c r="N149" s="272" t="s">
        <v>41</v>
      </c>
      <c r="O149" s="48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AR149" s="25" t="s">
        <v>373</v>
      </c>
      <c r="AT149" s="25" t="s">
        <v>269</v>
      </c>
      <c r="AU149" s="25" t="s">
        <v>79</v>
      </c>
      <c r="AY149" s="25" t="s">
        <v>197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25" t="s">
        <v>77</v>
      </c>
      <c r="BK149" s="248">
        <f>ROUND(I149*H149,2)</f>
        <v>0</v>
      </c>
      <c r="BL149" s="25" t="s">
        <v>290</v>
      </c>
      <c r="BM149" s="25" t="s">
        <v>501</v>
      </c>
    </row>
    <row r="150" s="1" customFormat="1">
      <c r="B150" s="47"/>
      <c r="C150" s="75"/>
      <c r="D150" s="249" t="s">
        <v>207</v>
      </c>
      <c r="E150" s="75"/>
      <c r="F150" s="250" t="s">
        <v>955</v>
      </c>
      <c r="G150" s="75"/>
      <c r="H150" s="75"/>
      <c r="I150" s="205"/>
      <c r="J150" s="75"/>
      <c r="K150" s="75"/>
      <c r="L150" s="73"/>
      <c r="M150" s="251"/>
      <c r="N150" s="48"/>
      <c r="O150" s="48"/>
      <c r="P150" s="48"/>
      <c r="Q150" s="48"/>
      <c r="R150" s="48"/>
      <c r="S150" s="48"/>
      <c r="T150" s="96"/>
      <c r="AT150" s="25" t="s">
        <v>207</v>
      </c>
      <c r="AU150" s="25" t="s">
        <v>79</v>
      </c>
    </row>
    <row r="151" s="1" customFormat="1" ht="14.5" customHeight="1">
      <c r="B151" s="47"/>
      <c r="C151" s="263" t="s">
        <v>561</v>
      </c>
      <c r="D151" s="263" t="s">
        <v>269</v>
      </c>
      <c r="E151" s="264" t="s">
        <v>956</v>
      </c>
      <c r="F151" s="265" t="s">
        <v>957</v>
      </c>
      <c r="G151" s="266" t="s">
        <v>223</v>
      </c>
      <c r="H151" s="267">
        <v>100</v>
      </c>
      <c r="I151" s="268"/>
      <c r="J151" s="269">
        <f>ROUND(I151*H151,2)</f>
        <v>0</v>
      </c>
      <c r="K151" s="265" t="s">
        <v>21</v>
      </c>
      <c r="L151" s="270"/>
      <c r="M151" s="271" t="s">
        <v>21</v>
      </c>
      <c r="N151" s="272" t="s">
        <v>41</v>
      </c>
      <c r="O151" s="48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AR151" s="25" t="s">
        <v>373</v>
      </c>
      <c r="AT151" s="25" t="s">
        <v>269</v>
      </c>
      <c r="AU151" s="25" t="s">
        <v>79</v>
      </c>
      <c r="AY151" s="25" t="s">
        <v>197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25" t="s">
        <v>77</v>
      </c>
      <c r="BK151" s="248">
        <f>ROUND(I151*H151,2)</f>
        <v>0</v>
      </c>
      <c r="BL151" s="25" t="s">
        <v>290</v>
      </c>
      <c r="BM151" s="25" t="s">
        <v>510</v>
      </c>
    </row>
    <row r="152" s="1" customFormat="1">
      <c r="B152" s="47"/>
      <c r="C152" s="75"/>
      <c r="D152" s="249" t="s">
        <v>207</v>
      </c>
      <c r="E152" s="75"/>
      <c r="F152" s="250" t="s">
        <v>957</v>
      </c>
      <c r="G152" s="75"/>
      <c r="H152" s="75"/>
      <c r="I152" s="205"/>
      <c r="J152" s="75"/>
      <c r="K152" s="75"/>
      <c r="L152" s="73"/>
      <c r="M152" s="251"/>
      <c r="N152" s="48"/>
      <c r="O152" s="48"/>
      <c r="P152" s="48"/>
      <c r="Q152" s="48"/>
      <c r="R152" s="48"/>
      <c r="S152" s="48"/>
      <c r="T152" s="96"/>
      <c r="AT152" s="25" t="s">
        <v>207</v>
      </c>
      <c r="AU152" s="25" t="s">
        <v>79</v>
      </c>
    </row>
    <row r="153" s="1" customFormat="1" ht="14.5" customHeight="1">
      <c r="B153" s="47"/>
      <c r="C153" s="263" t="s">
        <v>958</v>
      </c>
      <c r="D153" s="263" t="s">
        <v>269</v>
      </c>
      <c r="E153" s="264" t="s">
        <v>959</v>
      </c>
      <c r="F153" s="265" t="s">
        <v>960</v>
      </c>
      <c r="G153" s="266" t="s">
        <v>223</v>
      </c>
      <c r="H153" s="267">
        <v>50</v>
      </c>
      <c r="I153" s="268"/>
      <c r="J153" s="269">
        <f>ROUND(I153*H153,2)</f>
        <v>0</v>
      </c>
      <c r="K153" s="265" t="s">
        <v>881</v>
      </c>
      <c r="L153" s="270"/>
      <c r="M153" s="271" t="s">
        <v>21</v>
      </c>
      <c r="N153" s="272" t="s">
        <v>41</v>
      </c>
      <c r="O153" s="48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5" t="s">
        <v>373</v>
      </c>
      <c r="AT153" s="25" t="s">
        <v>269</v>
      </c>
      <c r="AU153" s="25" t="s">
        <v>79</v>
      </c>
      <c r="AY153" s="25" t="s">
        <v>197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25" t="s">
        <v>77</v>
      </c>
      <c r="BK153" s="248">
        <f>ROUND(I153*H153,2)</f>
        <v>0</v>
      </c>
      <c r="BL153" s="25" t="s">
        <v>290</v>
      </c>
      <c r="BM153" s="25" t="s">
        <v>519</v>
      </c>
    </row>
    <row r="154" s="1" customFormat="1">
      <c r="B154" s="47"/>
      <c r="C154" s="75"/>
      <c r="D154" s="249" t="s">
        <v>207</v>
      </c>
      <c r="E154" s="75"/>
      <c r="F154" s="250" t="s">
        <v>960</v>
      </c>
      <c r="G154" s="75"/>
      <c r="H154" s="75"/>
      <c r="I154" s="205"/>
      <c r="J154" s="75"/>
      <c r="K154" s="75"/>
      <c r="L154" s="73"/>
      <c r="M154" s="251"/>
      <c r="N154" s="48"/>
      <c r="O154" s="48"/>
      <c r="P154" s="48"/>
      <c r="Q154" s="48"/>
      <c r="R154" s="48"/>
      <c r="S154" s="48"/>
      <c r="T154" s="96"/>
      <c r="AT154" s="25" t="s">
        <v>207</v>
      </c>
      <c r="AU154" s="25" t="s">
        <v>79</v>
      </c>
    </row>
    <row r="155" s="1" customFormat="1" ht="14.5" customHeight="1">
      <c r="B155" s="47"/>
      <c r="C155" s="263" t="s">
        <v>961</v>
      </c>
      <c r="D155" s="263" t="s">
        <v>269</v>
      </c>
      <c r="E155" s="264" t="s">
        <v>962</v>
      </c>
      <c r="F155" s="265" t="s">
        <v>963</v>
      </c>
      <c r="G155" s="266" t="s">
        <v>223</v>
      </c>
      <c r="H155" s="267">
        <v>20</v>
      </c>
      <c r="I155" s="268"/>
      <c r="J155" s="269">
        <f>ROUND(I155*H155,2)</f>
        <v>0</v>
      </c>
      <c r="K155" s="265" t="s">
        <v>881</v>
      </c>
      <c r="L155" s="270"/>
      <c r="M155" s="271" t="s">
        <v>21</v>
      </c>
      <c r="N155" s="272" t="s">
        <v>41</v>
      </c>
      <c r="O155" s="48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AR155" s="25" t="s">
        <v>373</v>
      </c>
      <c r="AT155" s="25" t="s">
        <v>269</v>
      </c>
      <c r="AU155" s="25" t="s">
        <v>79</v>
      </c>
      <c r="AY155" s="25" t="s">
        <v>197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25" t="s">
        <v>77</v>
      </c>
      <c r="BK155" s="248">
        <f>ROUND(I155*H155,2)</f>
        <v>0</v>
      </c>
      <c r="BL155" s="25" t="s">
        <v>290</v>
      </c>
      <c r="BM155" s="25" t="s">
        <v>529</v>
      </c>
    </row>
    <row r="156" s="1" customFormat="1">
      <c r="B156" s="47"/>
      <c r="C156" s="75"/>
      <c r="D156" s="249" t="s">
        <v>207</v>
      </c>
      <c r="E156" s="75"/>
      <c r="F156" s="250" t="s">
        <v>963</v>
      </c>
      <c r="G156" s="75"/>
      <c r="H156" s="75"/>
      <c r="I156" s="205"/>
      <c r="J156" s="75"/>
      <c r="K156" s="75"/>
      <c r="L156" s="73"/>
      <c r="M156" s="251"/>
      <c r="N156" s="48"/>
      <c r="O156" s="48"/>
      <c r="P156" s="48"/>
      <c r="Q156" s="48"/>
      <c r="R156" s="48"/>
      <c r="S156" s="48"/>
      <c r="T156" s="96"/>
      <c r="AT156" s="25" t="s">
        <v>207</v>
      </c>
      <c r="AU156" s="25" t="s">
        <v>79</v>
      </c>
    </row>
    <row r="157" s="1" customFormat="1" ht="23" customHeight="1">
      <c r="B157" s="47"/>
      <c r="C157" s="263" t="s">
        <v>964</v>
      </c>
      <c r="D157" s="263" t="s">
        <v>269</v>
      </c>
      <c r="E157" s="264" t="s">
        <v>965</v>
      </c>
      <c r="F157" s="265" t="s">
        <v>966</v>
      </c>
      <c r="G157" s="266" t="s">
        <v>223</v>
      </c>
      <c r="H157" s="267">
        <v>50</v>
      </c>
      <c r="I157" s="268"/>
      <c r="J157" s="269">
        <f>ROUND(I157*H157,2)</f>
        <v>0</v>
      </c>
      <c r="K157" s="265" t="s">
        <v>21</v>
      </c>
      <c r="L157" s="270"/>
      <c r="M157" s="271" t="s">
        <v>21</v>
      </c>
      <c r="N157" s="272" t="s">
        <v>41</v>
      </c>
      <c r="O157" s="48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AR157" s="25" t="s">
        <v>373</v>
      </c>
      <c r="AT157" s="25" t="s">
        <v>269</v>
      </c>
      <c r="AU157" s="25" t="s">
        <v>79</v>
      </c>
      <c r="AY157" s="25" t="s">
        <v>197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25" t="s">
        <v>77</v>
      </c>
      <c r="BK157" s="248">
        <f>ROUND(I157*H157,2)</f>
        <v>0</v>
      </c>
      <c r="BL157" s="25" t="s">
        <v>290</v>
      </c>
      <c r="BM157" s="25" t="s">
        <v>538</v>
      </c>
    </row>
    <row r="158" s="1" customFormat="1">
      <c r="B158" s="47"/>
      <c r="C158" s="75"/>
      <c r="D158" s="249" t="s">
        <v>207</v>
      </c>
      <c r="E158" s="75"/>
      <c r="F158" s="250" t="s">
        <v>966</v>
      </c>
      <c r="G158" s="75"/>
      <c r="H158" s="75"/>
      <c r="I158" s="205"/>
      <c r="J158" s="75"/>
      <c r="K158" s="75"/>
      <c r="L158" s="73"/>
      <c r="M158" s="251"/>
      <c r="N158" s="48"/>
      <c r="O158" s="48"/>
      <c r="P158" s="48"/>
      <c r="Q158" s="48"/>
      <c r="R158" s="48"/>
      <c r="S158" s="48"/>
      <c r="T158" s="96"/>
      <c r="AT158" s="25" t="s">
        <v>207</v>
      </c>
      <c r="AU158" s="25" t="s">
        <v>79</v>
      </c>
    </row>
    <row r="159" s="11" customFormat="1" ht="29.88" customHeight="1">
      <c r="B159" s="221"/>
      <c r="C159" s="222"/>
      <c r="D159" s="223" t="s">
        <v>69</v>
      </c>
      <c r="E159" s="235" t="s">
        <v>967</v>
      </c>
      <c r="F159" s="235" t="s">
        <v>968</v>
      </c>
      <c r="G159" s="222"/>
      <c r="H159" s="222"/>
      <c r="I159" s="225"/>
      <c r="J159" s="236">
        <f>BK159</f>
        <v>0</v>
      </c>
      <c r="K159" s="222"/>
      <c r="L159" s="227"/>
      <c r="M159" s="228"/>
      <c r="N159" s="229"/>
      <c r="O159" s="229"/>
      <c r="P159" s="230">
        <f>SUM(P160:P165)</f>
        <v>0</v>
      </c>
      <c r="Q159" s="229"/>
      <c r="R159" s="230">
        <f>SUM(R160:R165)</f>
        <v>0</v>
      </c>
      <c r="S159" s="229"/>
      <c r="T159" s="231">
        <f>SUM(T160:T165)</f>
        <v>0</v>
      </c>
      <c r="AR159" s="232" t="s">
        <v>79</v>
      </c>
      <c r="AT159" s="233" t="s">
        <v>69</v>
      </c>
      <c r="AU159" s="233" t="s">
        <v>77</v>
      </c>
      <c r="AY159" s="232" t="s">
        <v>197</v>
      </c>
      <c r="BK159" s="234">
        <f>SUM(BK160:BK165)</f>
        <v>0</v>
      </c>
    </row>
    <row r="160" s="1" customFormat="1" ht="23" customHeight="1">
      <c r="B160" s="47"/>
      <c r="C160" s="237" t="s">
        <v>9</v>
      </c>
      <c r="D160" s="237" t="s">
        <v>200</v>
      </c>
      <c r="E160" s="238" t="s">
        <v>969</v>
      </c>
      <c r="F160" s="239" t="s">
        <v>970</v>
      </c>
      <c r="G160" s="240" t="s">
        <v>265</v>
      </c>
      <c r="H160" s="241">
        <v>129</v>
      </c>
      <c r="I160" s="242"/>
      <c r="J160" s="243">
        <f>ROUND(I160*H160,2)</f>
        <v>0</v>
      </c>
      <c r="K160" s="239" t="s">
        <v>886</v>
      </c>
      <c r="L160" s="73"/>
      <c r="M160" s="244" t="s">
        <v>21</v>
      </c>
      <c r="N160" s="245" t="s">
        <v>41</v>
      </c>
      <c r="O160" s="48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AR160" s="25" t="s">
        <v>290</v>
      </c>
      <c r="AT160" s="25" t="s">
        <v>200</v>
      </c>
      <c r="AU160" s="25" t="s">
        <v>79</v>
      </c>
      <c r="AY160" s="25" t="s">
        <v>197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25" t="s">
        <v>77</v>
      </c>
      <c r="BK160" s="248">
        <f>ROUND(I160*H160,2)</f>
        <v>0</v>
      </c>
      <c r="BL160" s="25" t="s">
        <v>290</v>
      </c>
      <c r="BM160" s="25" t="s">
        <v>547</v>
      </c>
    </row>
    <row r="161" s="1" customFormat="1">
      <c r="B161" s="47"/>
      <c r="C161" s="75"/>
      <c r="D161" s="249" t="s">
        <v>207</v>
      </c>
      <c r="E161" s="75"/>
      <c r="F161" s="250" t="s">
        <v>970</v>
      </c>
      <c r="G161" s="75"/>
      <c r="H161" s="75"/>
      <c r="I161" s="205"/>
      <c r="J161" s="75"/>
      <c r="K161" s="75"/>
      <c r="L161" s="73"/>
      <c r="M161" s="251"/>
      <c r="N161" s="48"/>
      <c r="O161" s="48"/>
      <c r="P161" s="48"/>
      <c r="Q161" s="48"/>
      <c r="R161" s="48"/>
      <c r="S161" s="48"/>
      <c r="T161" s="96"/>
      <c r="AT161" s="25" t="s">
        <v>207</v>
      </c>
      <c r="AU161" s="25" t="s">
        <v>79</v>
      </c>
    </row>
    <row r="162" s="1" customFormat="1" ht="23" customHeight="1">
      <c r="B162" s="47"/>
      <c r="C162" s="237" t="s">
        <v>597</v>
      </c>
      <c r="D162" s="237" t="s">
        <v>200</v>
      </c>
      <c r="E162" s="238" t="s">
        <v>971</v>
      </c>
      <c r="F162" s="239" t="s">
        <v>972</v>
      </c>
      <c r="G162" s="240" t="s">
        <v>265</v>
      </c>
      <c r="H162" s="241">
        <v>10</v>
      </c>
      <c r="I162" s="242"/>
      <c r="J162" s="243">
        <f>ROUND(I162*H162,2)</f>
        <v>0</v>
      </c>
      <c r="K162" s="239" t="s">
        <v>881</v>
      </c>
      <c r="L162" s="73"/>
      <c r="M162" s="244" t="s">
        <v>21</v>
      </c>
      <c r="N162" s="245" t="s">
        <v>41</v>
      </c>
      <c r="O162" s="48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AR162" s="25" t="s">
        <v>290</v>
      </c>
      <c r="AT162" s="25" t="s">
        <v>200</v>
      </c>
      <c r="AU162" s="25" t="s">
        <v>79</v>
      </c>
      <c r="AY162" s="25" t="s">
        <v>197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25" t="s">
        <v>77</v>
      </c>
      <c r="BK162" s="248">
        <f>ROUND(I162*H162,2)</f>
        <v>0</v>
      </c>
      <c r="BL162" s="25" t="s">
        <v>290</v>
      </c>
      <c r="BM162" s="25" t="s">
        <v>561</v>
      </c>
    </row>
    <row r="163" s="1" customFormat="1">
      <c r="B163" s="47"/>
      <c r="C163" s="75"/>
      <c r="D163" s="249" t="s">
        <v>207</v>
      </c>
      <c r="E163" s="75"/>
      <c r="F163" s="250" t="s">
        <v>972</v>
      </c>
      <c r="G163" s="75"/>
      <c r="H163" s="75"/>
      <c r="I163" s="205"/>
      <c r="J163" s="75"/>
      <c r="K163" s="75"/>
      <c r="L163" s="73"/>
      <c r="M163" s="251"/>
      <c r="N163" s="48"/>
      <c r="O163" s="48"/>
      <c r="P163" s="48"/>
      <c r="Q163" s="48"/>
      <c r="R163" s="48"/>
      <c r="S163" s="48"/>
      <c r="T163" s="96"/>
      <c r="AT163" s="25" t="s">
        <v>207</v>
      </c>
      <c r="AU163" s="25" t="s">
        <v>79</v>
      </c>
    </row>
    <row r="164" s="1" customFormat="1" ht="23" customHeight="1">
      <c r="B164" s="47"/>
      <c r="C164" s="237" t="s">
        <v>604</v>
      </c>
      <c r="D164" s="237" t="s">
        <v>200</v>
      </c>
      <c r="E164" s="238" t="s">
        <v>973</v>
      </c>
      <c r="F164" s="239" t="s">
        <v>974</v>
      </c>
      <c r="G164" s="240" t="s">
        <v>265</v>
      </c>
      <c r="H164" s="241">
        <v>2</v>
      </c>
      <c r="I164" s="242"/>
      <c r="J164" s="243">
        <f>ROUND(I164*H164,2)</f>
        <v>0</v>
      </c>
      <c r="K164" s="239" t="s">
        <v>881</v>
      </c>
      <c r="L164" s="73"/>
      <c r="M164" s="244" t="s">
        <v>21</v>
      </c>
      <c r="N164" s="245" t="s">
        <v>41</v>
      </c>
      <c r="O164" s="48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AR164" s="25" t="s">
        <v>290</v>
      </c>
      <c r="AT164" s="25" t="s">
        <v>200</v>
      </c>
      <c r="AU164" s="25" t="s">
        <v>79</v>
      </c>
      <c r="AY164" s="25" t="s">
        <v>197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25" t="s">
        <v>77</v>
      </c>
      <c r="BK164" s="248">
        <f>ROUND(I164*H164,2)</f>
        <v>0</v>
      </c>
      <c r="BL164" s="25" t="s">
        <v>290</v>
      </c>
      <c r="BM164" s="25" t="s">
        <v>573</v>
      </c>
    </row>
    <row r="165" s="1" customFormat="1">
      <c r="B165" s="47"/>
      <c r="C165" s="75"/>
      <c r="D165" s="249" t="s">
        <v>207</v>
      </c>
      <c r="E165" s="75"/>
      <c r="F165" s="250" t="s">
        <v>974</v>
      </c>
      <c r="G165" s="75"/>
      <c r="H165" s="75"/>
      <c r="I165" s="205"/>
      <c r="J165" s="75"/>
      <c r="K165" s="75"/>
      <c r="L165" s="73"/>
      <c r="M165" s="251"/>
      <c r="N165" s="48"/>
      <c r="O165" s="48"/>
      <c r="P165" s="48"/>
      <c r="Q165" s="48"/>
      <c r="R165" s="48"/>
      <c r="S165" s="48"/>
      <c r="T165" s="96"/>
      <c r="AT165" s="25" t="s">
        <v>207</v>
      </c>
      <c r="AU165" s="25" t="s">
        <v>79</v>
      </c>
    </row>
    <row r="166" s="11" customFormat="1" ht="29.88" customHeight="1">
      <c r="B166" s="221"/>
      <c r="C166" s="222"/>
      <c r="D166" s="223" t="s">
        <v>69</v>
      </c>
      <c r="E166" s="235" t="s">
        <v>975</v>
      </c>
      <c r="F166" s="235" t="s">
        <v>976</v>
      </c>
      <c r="G166" s="222"/>
      <c r="H166" s="222"/>
      <c r="I166" s="225"/>
      <c r="J166" s="236">
        <f>BK166</f>
        <v>0</v>
      </c>
      <c r="K166" s="222"/>
      <c r="L166" s="227"/>
      <c r="M166" s="228"/>
      <c r="N166" s="229"/>
      <c r="O166" s="229"/>
      <c r="P166" s="230">
        <f>SUM(P167:P188)</f>
        <v>0</v>
      </c>
      <c r="Q166" s="229"/>
      <c r="R166" s="230">
        <f>SUM(R167:R188)</f>
        <v>0</v>
      </c>
      <c r="S166" s="229"/>
      <c r="T166" s="231">
        <f>SUM(T167:T188)</f>
        <v>0</v>
      </c>
      <c r="AR166" s="232" t="s">
        <v>79</v>
      </c>
      <c r="AT166" s="233" t="s">
        <v>69</v>
      </c>
      <c r="AU166" s="233" t="s">
        <v>77</v>
      </c>
      <c r="AY166" s="232" t="s">
        <v>197</v>
      </c>
      <c r="BK166" s="234">
        <f>SUM(BK167:BK188)</f>
        <v>0</v>
      </c>
    </row>
    <row r="167" s="1" customFormat="1" ht="14.5" customHeight="1">
      <c r="B167" s="47"/>
      <c r="C167" s="263" t="s">
        <v>977</v>
      </c>
      <c r="D167" s="263" t="s">
        <v>269</v>
      </c>
      <c r="E167" s="264" t="s">
        <v>978</v>
      </c>
      <c r="F167" s="265" t="s">
        <v>979</v>
      </c>
      <c r="G167" s="266" t="s">
        <v>265</v>
      </c>
      <c r="H167" s="267">
        <v>24</v>
      </c>
      <c r="I167" s="268"/>
      <c r="J167" s="269">
        <f>ROUND(I167*H167,2)</f>
        <v>0</v>
      </c>
      <c r="K167" s="265" t="s">
        <v>21</v>
      </c>
      <c r="L167" s="270"/>
      <c r="M167" s="271" t="s">
        <v>21</v>
      </c>
      <c r="N167" s="272" t="s">
        <v>41</v>
      </c>
      <c r="O167" s="48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25" t="s">
        <v>373</v>
      </c>
      <c r="AT167" s="25" t="s">
        <v>269</v>
      </c>
      <c r="AU167" s="25" t="s">
        <v>79</v>
      </c>
      <c r="AY167" s="25" t="s">
        <v>197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25" t="s">
        <v>77</v>
      </c>
      <c r="BK167" s="248">
        <f>ROUND(I167*H167,2)</f>
        <v>0</v>
      </c>
      <c r="BL167" s="25" t="s">
        <v>290</v>
      </c>
      <c r="BM167" s="25" t="s">
        <v>584</v>
      </c>
    </row>
    <row r="168" s="1" customFormat="1">
      <c r="B168" s="47"/>
      <c r="C168" s="75"/>
      <c r="D168" s="249" t="s">
        <v>207</v>
      </c>
      <c r="E168" s="75"/>
      <c r="F168" s="250" t="s">
        <v>979</v>
      </c>
      <c r="G168" s="75"/>
      <c r="H168" s="75"/>
      <c r="I168" s="205"/>
      <c r="J168" s="75"/>
      <c r="K168" s="75"/>
      <c r="L168" s="73"/>
      <c r="M168" s="251"/>
      <c r="N168" s="48"/>
      <c r="O168" s="48"/>
      <c r="P168" s="48"/>
      <c r="Q168" s="48"/>
      <c r="R168" s="48"/>
      <c r="S168" s="48"/>
      <c r="T168" s="96"/>
      <c r="AT168" s="25" t="s">
        <v>207</v>
      </c>
      <c r="AU168" s="25" t="s">
        <v>79</v>
      </c>
    </row>
    <row r="169" s="1" customFormat="1" ht="14.5" customHeight="1">
      <c r="B169" s="47"/>
      <c r="C169" s="263" t="s">
        <v>980</v>
      </c>
      <c r="D169" s="263" t="s">
        <v>269</v>
      </c>
      <c r="E169" s="264" t="s">
        <v>981</v>
      </c>
      <c r="F169" s="265" t="s">
        <v>982</v>
      </c>
      <c r="G169" s="266" t="s">
        <v>265</v>
      </c>
      <c r="H169" s="267">
        <v>9</v>
      </c>
      <c r="I169" s="268"/>
      <c r="J169" s="269">
        <f>ROUND(I169*H169,2)</f>
        <v>0</v>
      </c>
      <c r="K169" s="265" t="s">
        <v>21</v>
      </c>
      <c r="L169" s="270"/>
      <c r="M169" s="271" t="s">
        <v>21</v>
      </c>
      <c r="N169" s="272" t="s">
        <v>41</v>
      </c>
      <c r="O169" s="48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AR169" s="25" t="s">
        <v>373</v>
      </c>
      <c r="AT169" s="25" t="s">
        <v>269</v>
      </c>
      <c r="AU169" s="25" t="s">
        <v>79</v>
      </c>
      <c r="AY169" s="25" t="s">
        <v>197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25" t="s">
        <v>77</v>
      </c>
      <c r="BK169" s="248">
        <f>ROUND(I169*H169,2)</f>
        <v>0</v>
      </c>
      <c r="BL169" s="25" t="s">
        <v>290</v>
      </c>
      <c r="BM169" s="25" t="s">
        <v>597</v>
      </c>
    </row>
    <row r="170" s="1" customFormat="1">
      <c r="B170" s="47"/>
      <c r="C170" s="75"/>
      <c r="D170" s="249" t="s">
        <v>207</v>
      </c>
      <c r="E170" s="75"/>
      <c r="F170" s="250" t="s">
        <v>982</v>
      </c>
      <c r="G170" s="75"/>
      <c r="H170" s="75"/>
      <c r="I170" s="205"/>
      <c r="J170" s="75"/>
      <c r="K170" s="75"/>
      <c r="L170" s="73"/>
      <c r="M170" s="251"/>
      <c r="N170" s="48"/>
      <c r="O170" s="48"/>
      <c r="P170" s="48"/>
      <c r="Q170" s="48"/>
      <c r="R170" s="48"/>
      <c r="S170" s="48"/>
      <c r="T170" s="96"/>
      <c r="AT170" s="25" t="s">
        <v>207</v>
      </c>
      <c r="AU170" s="25" t="s">
        <v>79</v>
      </c>
    </row>
    <row r="171" s="1" customFormat="1" ht="14.5" customHeight="1">
      <c r="B171" s="47"/>
      <c r="C171" s="263" t="s">
        <v>983</v>
      </c>
      <c r="D171" s="263" t="s">
        <v>269</v>
      </c>
      <c r="E171" s="264" t="s">
        <v>984</v>
      </c>
      <c r="F171" s="265" t="s">
        <v>985</v>
      </c>
      <c r="G171" s="266" t="s">
        <v>265</v>
      </c>
      <c r="H171" s="267">
        <v>10</v>
      </c>
      <c r="I171" s="268"/>
      <c r="J171" s="269">
        <f>ROUND(I171*H171,2)</f>
        <v>0</v>
      </c>
      <c r="K171" s="265" t="s">
        <v>21</v>
      </c>
      <c r="L171" s="270"/>
      <c r="M171" s="271" t="s">
        <v>21</v>
      </c>
      <c r="N171" s="272" t="s">
        <v>41</v>
      </c>
      <c r="O171" s="48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AR171" s="25" t="s">
        <v>373</v>
      </c>
      <c r="AT171" s="25" t="s">
        <v>269</v>
      </c>
      <c r="AU171" s="25" t="s">
        <v>79</v>
      </c>
      <c r="AY171" s="25" t="s">
        <v>197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25" t="s">
        <v>77</v>
      </c>
      <c r="BK171" s="248">
        <f>ROUND(I171*H171,2)</f>
        <v>0</v>
      </c>
      <c r="BL171" s="25" t="s">
        <v>290</v>
      </c>
      <c r="BM171" s="25" t="s">
        <v>609</v>
      </c>
    </row>
    <row r="172" s="1" customFormat="1">
      <c r="B172" s="47"/>
      <c r="C172" s="75"/>
      <c r="D172" s="249" t="s">
        <v>207</v>
      </c>
      <c r="E172" s="75"/>
      <c r="F172" s="250" t="s">
        <v>985</v>
      </c>
      <c r="G172" s="75"/>
      <c r="H172" s="75"/>
      <c r="I172" s="205"/>
      <c r="J172" s="75"/>
      <c r="K172" s="75"/>
      <c r="L172" s="73"/>
      <c r="M172" s="251"/>
      <c r="N172" s="48"/>
      <c r="O172" s="48"/>
      <c r="P172" s="48"/>
      <c r="Q172" s="48"/>
      <c r="R172" s="48"/>
      <c r="S172" s="48"/>
      <c r="T172" s="96"/>
      <c r="AT172" s="25" t="s">
        <v>207</v>
      </c>
      <c r="AU172" s="25" t="s">
        <v>79</v>
      </c>
    </row>
    <row r="173" s="1" customFormat="1" ht="23" customHeight="1">
      <c r="B173" s="47"/>
      <c r="C173" s="237" t="s">
        <v>331</v>
      </c>
      <c r="D173" s="237" t="s">
        <v>200</v>
      </c>
      <c r="E173" s="238" t="s">
        <v>986</v>
      </c>
      <c r="F173" s="239" t="s">
        <v>987</v>
      </c>
      <c r="G173" s="240" t="s">
        <v>265</v>
      </c>
      <c r="H173" s="241">
        <v>6</v>
      </c>
      <c r="I173" s="242"/>
      <c r="J173" s="243">
        <f>ROUND(I173*H173,2)</f>
        <v>0</v>
      </c>
      <c r="K173" s="239" t="s">
        <v>881</v>
      </c>
      <c r="L173" s="73"/>
      <c r="M173" s="244" t="s">
        <v>21</v>
      </c>
      <c r="N173" s="245" t="s">
        <v>41</v>
      </c>
      <c r="O173" s="48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AR173" s="25" t="s">
        <v>290</v>
      </c>
      <c r="AT173" s="25" t="s">
        <v>200</v>
      </c>
      <c r="AU173" s="25" t="s">
        <v>79</v>
      </c>
      <c r="AY173" s="25" t="s">
        <v>197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25" t="s">
        <v>77</v>
      </c>
      <c r="BK173" s="248">
        <f>ROUND(I173*H173,2)</f>
        <v>0</v>
      </c>
      <c r="BL173" s="25" t="s">
        <v>290</v>
      </c>
      <c r="BM173" s="25" t="s">
        <v>619</v>
      </c>
    </row>
    <row r="174" s="1" customFormat="1">
      <c r="B174" s="47"/>
      <c r="C174" s="75"/>
      <c r="D174" s="249" t="s">
        <v>207</v>
      </c>
      <c r="E174" s="75"/>
      <c r="F174" s="250" t="s">
        <v>987</v>
      </c>
      <c r="G174" s="75"/>
      <c r="H174" s="75"/>
      <c r="I174" s="205"/>
      <c r="J174" s="75"/>
      <c r="K174" s="75"/>
      <c r="L174" s="73"/>
      <c r="M174" s="251"/>
      <c r="N174" s="48"/>
      <c r="O174" s="48"/>
      <c r="P174" s="48"/>
      <c r="Q174" s="48"/>
      <c r="R174" s="48"/>
      <c r="S174" s="48"/>
      <c r="T174" s="96"/>
      <c r="AT174" s="25" t="s">
        <v>207</v>
      </c>
      <c r="AU174" s="25" t="s">
        <v>79</v>
      </c>
    </row>
    <row r="175" s="1" customFormat="1" ht="23" customHeight="1">
      <c r="B175" s="47"/>
      <c r="C175" s="237" t="s">
        <v>143</v>
      </c>
      <c r="D175" s="237" t="s">
        <v>200</v>
      </c>
      <c r="E175" s="238" t="s">
        <v>988</v>
      </c>
      <c r="F175" s="239" t="s">
        <v>989</v>
      </c>
      <c r="G175" s="240" t="s">
        <v>265</v>
      </c>
      <c r="H175" s="241">
        <v>7</v>
      </c>
      <c r="I175" s="242"/>
      <c r="J175" s="243">
        <f>ROUND(I175*H175,2)</f>
        <v>0</v>
      </c>
      <c r="K175" s="239" t="s">
        <v>886</v>
      </c>
      <c r="L175" s="73"/>
      <c r="M175" s="244" t="s">
        <v>21</v>
      </c>
      <c r="N175" s="245" t="s">
        <v>41</v>
      </c>
      <c r="O175" s="48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AR175" s="25" t="s">
        <v>290</v>
      </c>
      <c r="AT175" s="25" t="s">
        <v>200</v>
      </c>
      <c r="AU175" s="25" t="s">
        <v>79</v>
      </c>
      <c r="AY175" s="25" t="s">
        <v>197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25" t="s">
        <v>77</v>
      </c>
      <c r="BK175" s="248">
        <f>ROUND(I175*H175,2)</f>
        <v>0</v>
      </c>
      <c r="BL175" s="25" t="s">
        <v>290</v>
      </c>
      <c r="BM175" s="25" t="s">
        <v>630</v>
      </c>
    </row>
    <row r="176" s="1" customFormat="1">
      <c r="B176" s="47"/>
      <c r="C176" s="75"/>
      <c r="D176" s="249" t="s">
        <v>207</v>
      </c>
      <c r="E176" s="75"/>
      <c r="F176" s="250" t="s">
        <v>989</v>
      </c>
      <c r="G176" s="75"/>
      <c r="H176" s="75"/>
      <c r="I176" s="205"/>
      <c r="J176" s="75"/>
      <c r="K176" s="75"/>
      <c r="L176" s="73"/>
      <c r="M176" s="251"/>
      <c r="N176" s="48"/>
      <c r="O176" s="48"/>
      <c r="P176" s="48"/>
      <c r="Q176" s="48"/>
      <c r="R176" s="48"/>
      <c r="S176" s="48"/>
      <c r="T176" s="96"/>
      <c r="AT176" s="25" t="s">
        <v>207</v>
      </c>
      <c r="AU176" s="25" t="s">
        <v>79</v>
      </c>
    </row>
    <row r="177" s="1" customFormat="1" ht="23" customHeight="1">
      <c r="B177" s="47"/>
      <c r="C177" s="237" t="s">
        <v>347</v>
      </c>
      <c r="D177" s="237" t="s">
        <v>200</v>
      </c>
      <c r="E177" s="238" t="s">
        <v>990</v>
      </c>
      <c r="F177" s="239" t="s">
        <v>991</v>
      </c>
      <c r="G177" s="240" t="s">
        <v>265</v>
      </c>
      <c r="H177" s="241">
        <v>17</v>
      </c>
      <c r="I177" s="242"/>
      <c r="J177" s="243">
        <f>ROUND(I177*H177,2)</f>
        <v>0</v>
      </c>
      <c r="K177" s="239" t="s">
        <v>886</v>
      </c>
      <c r="L177" s="73"/>
      <c r="M177" s="244" t="s">
        <v>21</v>
      </c>
      <c r="N177" s="245" t="s">
        <v>41</v>
      </c>
      <c r="O177" s="48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AR177" s="25" t="s">
        <v>290</v>
      </c>
      <c r="AT177" s="25" t="s">
        <v>200</v>
      </c>
      <c r="AU177" s="25" t="s">
        <v>79</v>
      </c>
      <c r="AY177" s="25" t="s">
        <v>197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25" t="s">
        <v>77</v>
      </c>
      <c r="BK177" s="248">
        <f>ROUND(I177*H177,2)</f>
        <v>0</v>
      </c>
      <c r="BL177" s="25" t="s">
        <v>290</v>
      </c>
      <c r="BM177" s="25" t="s">
        <v>642</v>
      </c>
    </row>
    <row r="178" s="1" customFormat="1">
      <c r="B178" s="47"/>
      <c r="C178" s="75"/>
      <c r="D178" s="249" t="s">
        <v>207</v>
      </c>
      <c r="E178" s="75"/>
      <c r="F178" s="250" t="s">
        <v>991</v>
      </c>
      <c r="G178" s="75"/>
      <c r="H178" s="75"/>
      <c r="I178" s="205"/>
      <c r="J178" s="75"/>
      <c r="K178" s="75"/>
      <c r="L178" s="73"/>
      <c r="M178" s="251"/>
      <c r="N178" s="48"/>
      <c r="O178" s="48"/>
      <c r="P178" s="48"/>
      <c r="Q178" s="48"/>
      <c r="R178" s="48"/>
      <c r="S178" s="48"/>
      <c r="T178" s="96"/>
      <c r="AT178" s="25" t="s">
        <v>207</v>
      </c>
      <c r="AU178" s="25" t="s">
        <v>79</v>
      </c>
    </row>
    <row r="179" s="1" customFormat="1" ht="23" customHeight="1">
      <c r="B179" s="47"/>
      <c r="C179" s="237" t="s">
        <v>759</v>
      </c>
      <c r="D179" s="237" t="s">
        <v>200</v>
      </c>
      <c r="E179" s="238" t="s">
        <v>992</v>
      </c>
      <c r="F179" s="239" t="s">
        <v>993</v>
      </c>
      <c r="G179" s="240" t="s">
        <v>223</v>
      </c>
      <c r="H179" s="241">
        <v>2</v>
      </c>
      <c r="I179" s="242"/>
      <c r="J179" s="243">
        <f>ROUND(I179*H179,2)</f>
        <v>0</v>
      </c>
      <c r="K179" s="239" t="s">
        <v>881</v>
      </c>
      <c r="L179" s="73"/>
      <c r="M179" s="244" t="s">
        <v>21</v>
      </c>
      <c r="N179" s="245" t="s">
        <v>41</v>
      </c>
      <c r="O179" s="48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AR179" s="25" t="s">
        <v>290</v>
      </c>
      <c r="AT179" s="25" t="s">
        <v>200</v>
      </c>
      <c r="AU179" s="25" t="s">
        <v>79</v>
      </c>
      <c r="AY179" s="25" t="s">
        <v>197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25" t="s">
        <v>77</v>
      </c>
      <c r="BK179" s="248">
        <f>ROUND(I179*H179,2)</f>
        <v>0</v>
      </c>
      <c r="BL179" s="25" t="s">
        <v>290</v>
      </c>
      <c r="BM179" s="25" t="s">
        <v>653</v>
      </c>
    </row>
    <row r="180" s="1" customFormat="1">
      <c r="B180" s="47"/>
      <c r="C180" s="75"/>
      <c r="D180" s="249" t="s">
        <v>207</v>
      </c>
      <c r="E180" s="75"/>
      <c r="F180" s="250" t="s">
        <v>993</v>
      </c>
      <c r="G180" s="75"/>
      <c r="H180" s="75"/>
      <c r="I180" s="205"/>
      <c r="J180" s="75"/>
      <c r="K180" s="75"/>
      <c r="L180" s="73"/>
      <c r="M180" s="251"/>
      <c r="N180" s="48"/>
      <c r="O180" s="48"/>
      <c r="P180" s="48"/>
      <c r="Q180" s="48"/>
      <c r="R180" s="48"/>
      <c r="S180" s="48"/>
      <c r="T180" s="96"/>
      <c r="AT180" s="25" t="s">
        <v>207</v>
      </c>
      <c r="AU180" s="25" t="s">
        <v>79</v>
      </c>
    </row>
    <row r="181" s="1" customFormat="1" ht="14.5" customHeight="1">
      <c r="B181" s="47"/>
      <c r="C181" s="237" t="s">
        <v>994</v>
      </c>
      <c r="D181" s="237" t="s">
        <v>200</v>
      </c>
      <c r="E181" s="238" t="s">
        <v>995</v>
      </c>
      <c r="F181" s="239" t="s">
        <v>996</v>
      </c>
      <c r="G181" s="240" t="s">
        <v>265</v>
      </c>
      <c r="H181" s="241">
        <v>43</v>
      </c>
      <c r="I181" s="242"/>
      <c r="J181" s="243">
        <f>ROUND(I181*H181,2)</f>
        <v>0</v>
      </c>
      <c r="K181" s="239" t="s">
        <v>881</v>
      </c>
      <c r="L181" s="73"/>
      <c r="M181" s="244" t="s">
        <v>21</v>
      </c>
      <c r="N181" s="245" t="s">
        <v>41</v>
      </c>
      <c r="O181" s="48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AR181" s="25" t="s">
        <v>290</v>
      </c>
      <c r="AT181" s="25" t="s">
        <v>200</v>
      </c>
      <c r="AU181" s="25" t="s">
        <v>79</v>
      </c>
      <c r="AY181" s="25" t="s">
        <v>197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25" t="s">
        <v>77</v>
      </c>
      <c r="BK181" s="248">
        <f>ROUND(I181*H181,2)</f>
        <v>0</v>
      </c>
      <c r="BL181" s="25" t="s">
        <v>290</v>
      </c>
      <c r="BM181" s="25" t="s">
        <v>664</v>
      </c>
    </row>
    <row r="182" s="1" customFormat="1">
      <c r="B182" s="47"/>
      <c r="C182" s="75"/>
      <c r="D182" s="249" t="s">
        <v>207</v>
      </c>
      <c r="E182" s="75"/>
      <c r="F182" s="250" t="s">
        <v>996</v>
      </c>
      <c r="G182" s="75"/>
      <c r="H182" s="75"/>
      <c r="I182" s="205"/>
      <c r="J182" s="75"/>
      <c r="K182" s="75"/>
      <c r="L182" s="73"/>
      <c r="M182" s="251"/>
      <c r="N182" s="48"/>
      <c r="O182" s="48"/>
      <c r="P182" s="48"/>
      <c r="Q182" s="48"/>
      <c r="R182" s="48"/>
      <c r="S182" s="48"/>
      <c r="T182" s="96"/>
      <c r="AT182" s="25" t="s">
        <v>207</v>
      </c>
      <c r="AU182" s="25" t="s">
        <v>79</v>
      </c>
    </row>
    <row r="183" s="1" customFormat="1" ht="14.5" customHeight="1">
      <c r="B183" s="47"/>
      <c r="C183" s="263" t="s">
        <v>688</v>
      </c>
      <c r="D183" s="263" t="s">
        <v>269</v>
      </c>
      <c r="E183" s="264" t="s">
        <v>997</v>
      </c>
      <c r="F183" s="265" t="s">
        <v>998</v>
      </c>
      <c r="G183" s="266" t="s">
        <v>265</v>
      </c>
      <c r="H183" s="267">
        <v>6</v>
      </c>
      <c r="I183" s="268"/>
      <c r="J183" s="269">
        <f>ROUND(I183*H183,2)</f>
        <v>0</v>
      </c>
      <c r="K183" s="265" t="s">
        <v>886</v>
      </c>
      <c r="L183" s="270"/>
      <c r="M183" s="271" t="s">
        <v>21</v>
      </c>
      <c r="N183" s="272" t="s">
        <v>41</v>
      </c>
      <c r="O183" s="48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AR183" s="25" t="s">
        <v>373</v>
      </c>
      <c r="AT183" s="25" t="s">
        <v>269</v>
      </c>
      <c r="AU183" s="25" t="s">
        <v>79</v>
      </c>
      <c r="AY183" s="25" t="s">
        <v>197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25" t="s">
        <v>77</v>
      </c>
      <c r="BK183" s="248">
        <f>ROUND(I183*H183,2)</f>
        <v>0</v>
      </c>
      <c r="BL183" s="25" t="s">
        <v>290</v>
      </c>
      <c r="BM183" s="25" t="s">
        <v>677</v>
      </c>
    </row>
    <row r="184" s="1" customFormat="1">
      <c r="B184" s="47"/>
      <c r="C184" s="75"/>
      <c r="D184" s="249" t="s">
        <v>207</v>
      </c>
      <c r="E184" s="75"/>
      <c r="F184" s="250" t="s">
        <v>998</v>
      </c>
      <c r="G184" s="75"/>
      <c r="H184" s="75"/>
      <c r="I184" s="205"/>
      <c r="J184" s="75"/>
      <c r="K184" s="75"/>
      <c r="L184" s="73"/>
      <c r="M184" s="251"/>
      <c r="N184" s="48"/>
      <c r="O184" s="48"/>
      <c r="P184" s="48"/>
      <c r="Q184" s="48"/>
      <c r="R184" s="48"/>
      <c r="S184" s="48"/>
      <c r="T184" s="96"/>
      <c r="AT184" s="25" t="s">
        <v>207</v>
      </c>
      <c r="AU184" s="25" t="s">
        <v>79</v>
      </c>
    </row>
    <row r="185" s="1" customFormat="1" ht="14.5" customHeight="1">
      <c r="B185" s="47"/>
      <c r="C185" s="263" t="s">
        <v>694</v>
      </c>
      <c r="D185" s="263" t="s">
        <v>269</v>
      </c>
      <c r="E185" s="264" t="s">
        <v>999</v>
      </c>
      <c r="F185" s="265" t="s">
        <v>1000</v>
      </c>
      <c r="G185" s="266" t="s">
        <v>265</v>
      </c>
      <c r="H185" s="267">
        <v>3</v>
      </c>
      <c r="I185" s="268"/>
      <c r="J185" s="269">
        <f>ROUND(I185*H185,2)</f>
        <v>0</v>
      </c>
      <c r="K185" s="265" t="s">
        <v>886</v>
      </c>
      <c r="L185" s="270"/>
      <c r="M185" s="271" t="s">
        <v>21</v>
      </c>
      <c r="N185" s="272" t="s">
        <v>41</v>
      </c>
      <c r="O185" s="48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AR185" s="25" t="s">
        <v>373</v>
      </c>
      <c r="AT185" s="25" t="s">
        <v>269</v>
      </c>
      <c r="AU185" s="25" t="s">
        <v>79</v>
      </c>
      <c r="AY185" s="25" t="s">
        <v>197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25" t="s">
        <v>77</v>
      </c>
      <c r="BK185" s="248">
        <f>ROUND(I185*H185,2)</f>
        <v>0</v>
      </c>
      <c r="BL185" s="25" t="s">
        <v>290</v>
      </c>
      <c r="BM185" s="25" t="s">
        <v>688</v>
      </c>
    </row>
    <row r="186" s="1" customFormat="1">
      <c r="B186" s="47"/>
      <c r="C186" s="75"/>
      <c r="D186" s="249" t="s">
        <v>207</v>
      </c>
      <c r="E186" s="75"/>
      <c r="F186" s="250" t="s">
        <v>1000</v>
      </c>
      <c r="G186" s="75"/>
      <c r="H186" s="75"/>
      <c r="I186" s="205"/>
      <c r="J186" s="75"/>
      <c r="K186" s="75"/>
      <c r="L186" s="73"/>
      <c r="M186" s="251"/>
      <c r="N186" s="48"/>
      <c r="O186" s="48"/>
      <c r="P186" s="48"/>
      <c r="Q186" s="48"/>
      <c r="R186" s="48"/>
      <c r="S186" s="48"/>
      <c r="T186" s="96"/>
      <c r="AT186" s="25" t="s">
        <v>207</v>
      </c>
      <c r="AU186" s="25" t="s">
        <v>79</v>
      </c>
    </row>
    <row r="187" s="1" customFormat="1" ht="14.5" customHeight="1">
      <c r="B187" s="47"/>
      <c r="C187" s="263" t="s">
        <v>1001</v>
      </c>
      <c r="D187" s="263" t="s">
        <v>269</v>
      </c>
      <c r="E187" s="264" t="s">
        <v>1002</v>
      </c>
      <c r="F187" s="265" t="s">
        <v>1003</v>
      </c>
      <c r="G187" s="266" t="s">
        <v>265</v>
      </c>
      <c r="H187" s="267">
        <v>34</v>
      </c>
      <c r="I187" s="268"/>
      <c r="J187" s="269">
        <f>ROUND(I187*H187,2)</f>
        <v>0</v>
      </c>
      <c r="K187" s="265" t="s">
        <v>881</v>
      </c>
      <c r="L187" s="270"/>
      <c r="M187" s="271" t="s">
        <v>21</v>
      </c>
      <c r="N187" s="272" t="s">
        <v>41</v>
      </c>
      <c r="O187" s="48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AR187" s="25" t="s">
        <v>373</v>
      </c>
      <c r="AT187" s="25" t="s">
        <v>269</v>
      </c>
      <c r="AU187" s="25" t="s">
        <v>79</v>
      </c>
      <c r="AY187" s="25" t="s">
        <v>197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25" t="s">
        <v>77</v>
      </c>
      <c r="BK187" s="248">
        <f>ROUND(I187*H187,2)</f>
        <v>0</v>
      </c>
      <c r="BL187" s="25" t="s">
        <v>290</v>
      </c>
      <c r="BM187" s="25" t="s">
        <v>701</v>
      </c>
    </row>
    <row r="188" s="1" customFormat="1">
      <c r="B188" s="47"/>
      <c r="C188" s="75"/>
      <c r="D188" s="249" t="s">
        <v>207</v>
      </c>
      <c r="E188" s="75"/>
      <c r="F188" s="250" t="s">
        <v>1003</v>
      </c>
      <c r="G188" s="75"/>
      <c r="H188" s="75"/>
      <c r="I188" s="205"/>
      <c r="J188" s="75"/>
      <c r="K188" s="75"/>
      <c r="L188" s="73"/>
      <c r="M188" s="251"/>
      <c r="N188" s="48"/>
      <c r="O188" s="48"/>
      <c r="P188" s="48"/>
      <c r="Q188" s="48"/>
      <c r="R188" s="48"/>
      <c r="S188" s="48"/>
      <c r="T188" s="96"/>
      <c r="AT188" s="25" t="s">
        <v>207</v>
      </c>
      <c r="AU188" s="25" t="s">
        <v>79</v>
      </c>
    </row>
    <row r="189" s="11" customFormat="1" ht="29.88" customHeight="1">
      <c r="B189" s="221"/>
      <c r="C189" s="222"/>
      <c r="D189" s="223" t="s">
        <v>69</v>
      </c>
      <c r="E189" s="235" t="s">
        <v>1004</v>
      </c>
      <c r="F189" s="235" t="s">
        <v>1005</v>
      </c>
      <c r="G189" s="222"/>
      <c r="H189" s="222"/>
      <c r="I189" s="225"/>
      <c r="J189" s="236">
        <f>BK189</f>
        <v>0</v>
      </c>
      <c r="K189" s="222"/>
      <c r="L189" s="227"/>
      <c r="M189" s="228"/>
      <c r="N189" s="229"/>
      <c r="O189" s="229"/>
      <c r="P189" s="230">
        <f>SUM(P190:P199)</f>
        <v>0</v>
      </c>
      <c r="Q189" s="229"/>
      <c r="R189" s="230">
        <f>SUM(R190:R199)</f>
        <v>0</v>
      </c>
      <c r="S189" s="229"/>
      <c r="T189" s="231">
        <f>SUM(T190:T199)</f>
        <v>0</v>
      </c>
      <c r="AR189" s="232" t="s">
        <v>79</v>
      </c>
      <c r="AT189" s="233" t="s">
        <v>69</v>
      </c>
      <c r="AU189" s="233" t="s">
        <v>77</v>
      </c>
      <c r="AY189" s="232" t="s">
        <v>197</v>
      </c>
      <c r="BK189" s="234">
        <f>SUM(BK190:BK199)</f>
        <v>0</v>
      </c>
    </row>
    <row r="190" s="1" customFormat="1" ht="23" customHeight="1">
      <c r="B190" s="47"/>
      <c r="C190" s="237" t="s">
        <v>353</v>
      </c>
      <c r="D190" s="237" t="s">
        <v>200</v>
      </c>
      <c r="E190" s="238" t="s">
        <v>1006</v>
      </c>
      <c r="F190" s="239" t="s">
        <v>1007</v>
      </c>
      <c r="G190" s="240" t="s">
        <v>265</v>
      </c>
      <c r="H190" s="241">
        <v>8</v>
      </c>
      <c r="I190" s="242"/>
      <c r="J190" s="243">
        <f>ROUND(I190*H190,2)</f>
        <v>0</v>
      </c>
      <c r="K190" s="239" t="s">
        <v>886</v>
      </c>
      <c r="L190" s="73"/>
      <c r="M190" s="244" t="s">
        <v>21</v>
      </c>
      <c r="N190" s="245" t="s">
        <v>41</v>
      </c>
      <c r="O190" s="48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AR190" s="25" t="s">
        <v>290</v>
      </c>
      <c r="AT190" s="25" t="s">
        <v>200</v>
      </c>
      <c r="AU190" s="25" t="s">
        <v>79</v>
      </c>
      <c r="AY190" s="25" t="s">
        <v>197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25" t="s">
        <v>77</v>
      </c>
      <c r="BK190" s="248">
        <f>ROUND(I190*H190,2)</f>
        <v>0</v>
      </c>
      <c r="BL190" s="25" t="s">
        <v>290</v>
      </c>
      <c r="BM190" s="25" t="s">
        <v>712</v>
      </c>
    </row>
    <row r="191" s="1" customFormat="1">
      <c r="B191" s="47"/>
      <c r="C191" s="75"/>
      <c r="D191" s="249" t="s">
        <v>207</v>
      </c>
      <c r="E191" s="75"/>
      <c r="F191" s="250" t="s">
        <v>1007</v>
      </c>
      <c r="G191" s="75"/>
      <c r="H191" s="75"/>
      <c r="I191" s="205"/>
      <c r="J191" s="75"/>
      <c r="K191" s="75"/>
      <c r="L191" s="73"/>
      <c r="M191" s="251"/>
      <c r="N191" s="48"/>
      <c r="O191" s="48"/>
      <c r="P191" s="48"/>
      <c r="Q191" s="48"/>
      <c r="R191" s="48"/>
      <c r="S191" s="48"/>
      <c r="T191" s="96"/>
      <c r="AT191" s="25" t="s">
        <v>207</v>
      </c>
      <c r="AU191" s="25" t="s">
        <v>79</v>
      </c>
    </row>
    <row r="192" s="1" customFormat="1" ht="14.5" customHeight="1">
      <c r="B192" s="47"/>
      <c r="C192" s="237" t="s">
        <v>358</v>
      </c>
      <c r="D192" s="237" t="s">
        <v>200</v>
      </c>
      <c r="E192" s="238" t="s">
        <v>1008</v>
      </c>
      <c r="F192" s="239" t="s">
        <v>1009</v>
      </c>
      <c r="G192" s="240" t="s">
        <v>438</v>
      </c>
      <c r="H192" s="241">
        <v>1</v>
      </c>
      <c r="I192" s="242"/>
      <c r="J192" s="243">
        <f>ROUND(I192*H192,2)</f>
        <v>0</v>
      </c>
      <c r="K192" s="239" t="s">
        <v>886</v>
      </c>
      <c r="L192" s="73"/>
      <c r="M192" s="244" t="s">
        <v>21</v>
      </c>
      <c r="N192" s="245" t="s">
        <v>41</v>
      </c>
      <c r="O192" s="48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AR192" s="25" t="s">
        <v>290</v>
      </c>
      <c r="AT192" s="25" t="s">
        <v>200</v>
      </c>
      <c r="AU192" s="25" t="s">
        <v>79</v>
      </c>
      <c r="AY192" s="25" t="s">
        <v>197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25" t="s">
        <v>77</v>
      </c>
      <c r="BK192" s="248">
        <f>ROUND(I192*H192,2)</f>
        <v>0</v>
      </c>
      <c r="BL192" s="25" t="s">
        <v>290</v>
      </c>
      <c r="BM192" s="25" t="s">
        <v>722</v>
      </c>
    </row>
    <row r="193" s="1" customFormat="1">
      <c r="B193" s="47"/>
      <c r="C193" s="75"/>
      <c r="D193" s="249" t="s">
        <v>207</v>
      </c>
      <c r="E193" s="75"/>
      <c r="F193" s="250" t="s">
        <v>1009</v>
      </c>
      <c r="G193" s="75"/>
      <c r="H193" s="75"/>
      <c r="I193" s="205"/>
      <c r="J193" s="75"/>
      <c r="K193" s="75"/>
      <c r="L193" s="73"/>
      <c r="M193" s="251"/>
      <c r="N193" s="48"/>
      <c r="O193" s="48"/>
      <c r="P193" s="48"/>
      <c r="Q193" s="48"/>
      <c r="R193" s="48"/>
      <c r="S193" s="48"/>
      <c r="T193" s="96"/>
      <c r="AT193" s="25" t="s">
        <v>207</v>
      </c>
      <c r="AU193" s="25" t="s">
        <v>79</v>
      </c>
    </row>
    <row r="194" s="1" customFormat="1" ht="23" customHeight="1">
      <c r="B194" s="47"/>
      <c r="C194" s="263" t="s">
        <v>449</v>
      </c>
      <c r="D194" s="263" t="s">
        <v>269</v>
      </c>
      <c r="E194" s="264" t="s">
        <v>1010</v>
      </c>
      <c r="F194" s="265" t="s">
        <v>1011</v>
      </c>
      <c r="G194" s="266" t="s">
        <v>265</v>
      </c>
      <c r="H194" s="267">
        <v>7</v>
      </c>
      <c r="I194" s="268"/>
      <c r="J194" s="269">
        <f>ROUND(I194*H194,2)</f>
        <v>0</v>
      </c>
      <c r="K194" s="265" t="s">
        <v>21</v>
      </c>
      <c r="L194" s="270"/>
      <c r="M194" s="271" t="s">
        <v>21</v>
      </c>
      <c r="N194" s="272" t="s">
        <v>41</v>
      </c>
      <c r="O194" s="48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AR194" s="25" t="s">
        <v>373</v>
      </c>
      <c r="AT194" s="25" t="s">
        <v>269</v>
      </c>
      <c r="AU194" s="25" t="s">
        <v>79</v>
      </c>
      <c r="AY194" s="25" t="s">
        <v>197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25" t="s">
        <v>77</v>
      </c>
      <c r="BK194" s="248">
        <f>ROUND(I194*H194,2)</f>
        <v>0</v>
      </c>
      <c r="BL194" s="25" t="s">
        <v>290</v>
      </c>
      <c r="BM194" s="25" t="s">
        <v>734</v>
      </c>
    </row>
    <row r="195" s="1" customFormat="1">
      <c r="B195" s="47"/>
      <c r="C195" s="75"/>
      <c r="D195" s="249" t="s">
        <v>207</v>
      </c>
      <c r="E195" s="75"/>
      <c r="F195" s="250" t="s">
        <v>1011</v>
      </c>
      <c r="G195" s="75"/>
      <c r="H195" s="75"/>
      <c r="I195" s="205"/>
      <c r="J195" s="75"/>
      <c r="K195" s="75"/>
      <c r="L195" s="73"/>
      <c r="M195" s="251"/>
      <c r="N195" s="48"/>
      <c r="O195" s="48"/>
      <c r="P195" s="48"/>
      <c r="Q195" s="48"/>
      <c r="R195" s="48"/>
      <c r="S195" s="48"/>
      <c r="T195" s="96"/>
      <c r="AT195" s="25" t="s">
        <v>207</v>
      </c>
      <c r="AU195" s="25" t="s">
        <v>79</v>
      </c>
    </row>
    <row r="196" s="1" customFormat="1" ht="23" customHeight="1">
      <c r="B196" s="47"/>
      <c r="C196" s="263" t="s">
        <v>1012</v>
      </c>
      <c r="D196" s="263" t="s">
        <v>269</v>
      </c>
      <c r="E196" s="264" t="s">
        <v>1013</v>
      </c>
      <c r="F196" s="265" t="s">
        <v>1014</v>
      </c>
      <c r="G196" s="266" t="s">
        <v>265</v>
      </c>
      <c r="H196" s="267">
        <v>1</v>
      </c>
      <c r="I196" s="268"/>
      <c r="J196" s="269">
        <f>ROUND(I196*H196,2)</f>
        <v>0</v>
      </c>
      <c r="K196" s="265" t="s">
        <v>21</v>
      </c>
      <c r="L196" s="270"/>
      <c r="M196" s="271" t="s">
        <v>21</v>
      </c>
      <c r="N196" s="272" t="s">
        <v>41</v>
      </c>
      <c r="O196" s="48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AR196" s="25" t="s">
        <v>373</v>
      </c>
      <c r="AT196" s="25" t="s">
        <v>269</v>
      </c>
      <c r="AU196" s="25" t="s">
        <v>79</v>
      </c>
      <c r="AY196" s="25" t="s">
        <v>197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25" t="s">
        <v>77</v>
      </c>
      <c r="BK196" s="248">
        <f>ROUND(I196*H196,2)</f>
        <v>0</v>
      </c>
      <c r="BL196" s="25" t="s">
        <v>290</v>
      </c>
      <c r="BM196" s="25" t="s">
        <v>746</v>
      </c>
    </row>
    <row r="197" s="1" customFormat="1">
      <c r="B197" s="47"/>
      <c r="C197" s="75"/>
      <c r="D197" s="249" t="s">
        <v>207</v>
      </c>
      <c r="E197" s="75"/>
      <c r="F197" s="250" t="s">
        <v>1014</v>
      </c>
      <c r="G197" s="75"/>
      <c r="H197" s="75"/>
      <c r="I197" s="205"/>
      <c r="J197" s="75"/>
      <c r="K197" s="75"/>
      <c r="L197" s="73"/>
      <c r="M197" s="251"/>
      <c r="N197" s="48"/>
      <c r="O197" s="48"/>
      <c r="P197" s="48"/>
      <c r="Q197" s="48"/>
      <c r="R197" s="48"/>
      <c r="S197" s="48"/>
      <c r="T197" s="96"/>
      <c r="AT197" s="25" t="s">
        <v>207</v>
      </c>
      <c r="AU197" s="25" t="s">
        <v>79</v>
      </c>
    </row>
    <row r="198" s="1" customFormat="1" ht="14.5" customHeight="1">
      <c r="B198" s="47"/>
      <c r="C198" s="237" t="s">
        <v>459</v>
      </c>
      <c r="D198" s="237" t="s">
        <v>200</v>
      </c>
      <c r="E198" s="238" t="s">
        <v>1008</v>
      </c>
      <c r="F198" s="239" t="s">
        <v>1009</v>
      </c>
      <c r="G198" s="240" t="s">
        <v>438</v>
      </c>
      <c r="H198" s="241">
        <v>1</v>
      </c>
      <c r="I198" s="242"/>
      <c r="J198" s="243">
        <f>ROUND(I198*H198,2)</f>
        <v>0</v>
      </c>
      <c r="K198" s="239" t="s">
        <v>886</v>
      </c>
      <c r="L198" s="73"/>
      <c r="M198" s="244" t="s">
        <v>21</v>
      </c>
      <c r="N198" s="245" t="s">
        <v>41</v>
      </c>
      <c r="O198" s="48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AR198" s="25" t="s">
        <v>290</v>
      </c>
      <c r="AT198" s="25" t="s">
        <v>200</v>
      </c>
      <c r="AU198" s="25" t="s">
        <v>79</v>
      </c>
      <c r="AY198" s="25" t="s">
        <v>197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25" t="s">
        <v>77</v>
      </c>
      <c r="BK198" s="248">
        <f>ROUND(I198*H198,2)</f>
        <v>0</v>
      </c>
      <c r="BL198" s="25" t="s">
        <v>290</v>
      </c>
      <c r="BM198" s="25" t="s">
        <v>759</v>
      </c>
    </row>
    <row r="199" s="1" customFormat="1">
      <c r="B199" s="47"/>
      <c r="C199" s="75"/>
      <c r="D199" s="249" t="s">
        <v>207</v>
      </c>
      <c r="E199" s="75"/>
      <c r="F199" s="250" t="s">
        <v>1009</v>
      </c>
      <c r="G199" s="75"/>
      <c r="H199" s="75"/>
      <c r="I199" s="205"/>
      <c r="J199" s="75"/>
      <c r="K199" s="75"/>
      <c r="L199" s="73"/>
      <c r="M199" s="251"/>
      <c r="N199" s="48"/>
      <c r="O199" s="48"/>
      <c r="P199" s="48"/>
      <c r="Q199" s="48"/>
      <c r="R199" s="48"/>
      <c r="S199" s="48"/>
      <c r="T199" s="96"/>
      <c r="AT199" s="25" t="s">
        <v>207</v>
      </c>
      <c r="AU199" s="25" t="s">
        <v>79</v>
      </c>
    </row>
    <row r="200" s="11" customFormat="1" ht="37.44" customHeight="1">
      <c r="B200" s="221"/>
      <c r="C200" s="222"/>
      <c r="D200" s="223" t="s">
        <v>69</v>
      </c>
      <c r="E200" s="224" t="s">
        <v>1015</v>
      </c>
      <c r="F200" s="224" t="s">
        <v>1016</v>
      </c>
      <c r="G200" s="222"/>
      <c r="H200" s="222"/>
      <c r="I200" s="225"/>
      <c r="J200" s="226">
        <f>BK200</f>
        <v>0</v>
      </c>
      <c r="K200" s="222"/>
      <c r="L200" s="227"/>
      <c r="M200" s="228"/>
      <c r="N200" s="229"/>
      <c r="O200" s="229"/>
      <c r="P200" s="230">
        <f>SUM(P201:P202)</f>
        <v>0</v>
      </c>
      <c r="Q200" s="229"/>
      <c r="R200" s="230">
        <f>SUM(R201:R202)</f>
        <v>0</v>
      </c>
      <c r="S200" s="229"/>
      <c r="T200" s="231">
        <f>SUM(T201:T202)</f>
        <v>0</v>
      </c>
      <c r="AR200" s="232" t="s">
        <v>205</v>
      </c>
      <c r="AT200" s="233" t="s">
        <v>69</v>
      </c>
      <c r="AU200" s="233" t="s">
        <v>70</v>
      </c>
      <c r="AY200" s="232" t="s">
        <v>197</v>
      </c>
      <c r="BK200" s="234">
        <f>SUM(BK201:BK202)</f>
        <v>0</v>
      </c>
    </row>
    <row r="201" s="1" customFormat="1" ht="23" customHeight="1">
      <c r="B201" s="47"/>
      <c r="C201" s="237" t="s">
        <v>529</v>
      </c>
      <c r="D201" s="237" t="s">
        <v>200</v>
      </c>
      <c r="E201" s="238" t="s">
        <v>1017</v>
      </c>
      <c r="F201" s="239" t="s">
        <v>1018</v>
      </c>
      <c r="G201" s="240" t="s">
        <v>1019</v>
      </c>
      <c r="H201" s="241">
        <v>10</v>
      </c>
      <c r="I201" s="242"/>
      <c r="J201" s="243">
        <f>ROUND(I201*H201,2)</f>
        <v>0</v>
      </c>
      <c r="K201" s="239" t="s">
        <v>881</v>
      </c>
      <c r="L201" s="73"/>
      <c r="M201" s="244" t="s">
        <v>21</v>
      </c>
      <c r="N201" s="245" t="s">
        <v>41</v>
      </c>
      <c r="O201" s="48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AR201" s="25" t="s">
        <v>1020</v>
      </c>
      <c r="AT201" s="25" t="s">
        <v>200</v>
      </c>
      <c r="AU201" s="25" t="s">
        <v>77</v>
      </c>
      <c r="AY201" s="25" t="s">
        <v>197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25" t="s">
        <v>77</v>
      </c>
      <c r="BK201" s="248">
        <f>ROUND(I201*H201,2)</f>
        <v>0</v>
      </c>
      <c r="BL201" s="25" t="s">
        <v>1020</v>
      </c>
      <c r="BM201" s="25" t="s">
        <v>772</v>
      </c>
    </row>
    <row r="202" s="1" customFormat="1">
      <c r="B202" s="47"/>
      <c r="C202" s="75"/>
      <c r="D202" s="249" t="s">
        <v>207</v>
      </c>
      <c r="E202" s="75"/>
      <c r="F202" s="250" t="s">
        <v>1018</v>
      </c>
      <c r="G202" s="75"/>
      <c r="H202" s="75"/>
      <c r="I202" s="205"/>
      <c r="J202" s="75"/>
      <c r="K202" s="75"/>
      <c r="L202" s="73"/>
      <c r="M202" s="299"/>
      <c r="N202" s="300"/>
      <c r="O202" s="300"/>
      <c r="P202" s="300"/>
      <c r="Q202" s="300"/>
      <c r="R202" s="300"/>
      <c r="S202" s="300"/>
      <c r="T202" s="301"/>
      <c r="AT202" s="25" t="s">
        <v>207</v>
      </c>
      <c r="AU202" s="25" t="s">
        <v>77</v>
      </c>
    </row>
    <row r="203" s="1" customFormat="1" ht="6.96" customHeight="1">
      <c r="B203" s="68"/>
      <c r="C203" s="69"/>
      <c r="D203" s="69"/>
      <c r="E203" s="69"/>
      <c r="F203" s="69"/>
      <c r="G203" s="69"/>
      <c r="H203" s="69"/>
      <c r="I203" s="180"/>
      <c r="J203" s="69"/>
      <c r="K203" s="69"/>
      <c r="L203" s="73"/>
    </row>
  </sheetData>
  <sheetProtection sheet="1" autoFilter="0" formatColumns="0" formatRows="0" objects="1" scenarios="1" spinCount="100000" saltValue="1Wh0K+CP6oU8BalhxoPI15lYPZ0ae9+06q053OHDLMbmWkXgSLCYBvopd0RYqISFEcXFp4N5KIHcEO2yKfDONQ==" hashValue="gF2BHnMEOZ+mqY31F/pJKWrKm2hK4QW1yKMe9qblnlrtCgNHa7U6a9C0jrk3b6DYDsQyVes7hrREwihIOmhNnw==" algorithmName="SHA-512" password="CC35"/>
  <autoFilter ref="C90:K2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9:H79"/>
    <mergeCell ref="E81:H81"/>
    <mergeCell ref="E83:H83"/>
    <mergeCell ref="G1:H1"/>
    <mergeCell ref="L2:V2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93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149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1021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ROUND(J84,2)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ROUND(SUM(BE84:BE118), 2)</f>
        <v>0</v>
      </c>
      <c r="G32" s="48"/>
      <c r="H32" s="48"/>
      <c r="I32" s="172">
        <v>0.20999999999999999</v>
      </c>
      <c r="J32" s="171">
        <f>ROUND(ROUND((SUM(BE84:BE118)),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ROUND(SUM(BF84:BF118), 2)</f>
        <v>0</v>
      </c>
      <c r="G33" s="48"/>
      <c r="H33" s="48"/>
      <c r="I33" s="172">
        <v>0.14999999999999999</v>
      </c>
      <c r="J33" s="171">
        <f>ROUND(ROUND((SUM(BF84:BF118)),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ROUND(SUM(BG84:BG118),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ROUND(SUM(BH84:BH118),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ROUND(SUM(BI84:BI118),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149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slp_d1 - Slaboproud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J84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1022</v>
      </c>
      <c r="E61" s="194"/>
      <c r="F61" s="194"/>
      <c r="G61" s="194"/>
      <c r="H61" s="194"/>
      <c r="I61" s="195"/>
      <c r="J61" s="196">
        <f>J85</f>
        <v>0</v>
      </c>
      <c r="K61" s="197"/>
    </row>
    <row r="62" s="8" customFormat="1" ht="24.96" customHeight="1">
      <c r="B62" s="191"/>
      <c r="C62" s="192"/>
      <c r="D62" s="193" t="s">
        <v>1023</v>
      </c>
      <c r="E62" s="194"/>
      <c r="F62" s="194"/>
      <c r="G62" s="194"/>
      <c r="H62" s="194"/>
      <c r="I62" s="195"/>
      <c r="J62" s="196">
        <f>J100</f>
        <v>0</v>
      </c>
      <c r="K62" s="197"/>
    </row>
    <row r="63" s="1" customFormat="1" ht="21.84" customHeight="1">
      <c r="B63" s="47"/>
      <c r="C63" s="48"/>
      <c r="D63" s="48"/>
      <c r="E63" s="48"/>
      <c r="F63" s="48"/>
      <c r="G63" s="48"/>
      <c r="H63" s="48"/>
      <c r="I63" s="158"/>
      <c r="J63" s="48"/>
      <c r="K63" s="52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80"/>
      <c r="J64" s="69"/>
      <c r="K64" s="70"/>
    </row>
    <row r="68" s="1" customFormat="1" ht="6.96" customHeight="1">
      <c r="B68" s="71"/>
      <c r="C68" s="72"/>
      <c r="D68" s="72"/>
      <c r="E68" s="72"/>
      <c r="F68" s="72"/>
      <c r="G68" s="72"/>
      <c r="H68" s="72"/>
      <c r="I68" s="183"/>
      <c r="J68" s="72"/>
      <c r="K68" s="72"/>
      <c r="L68" s="73"/>
    </row>
    <row r="69" s="1" customFormat="1" ht="36.96" customHeight="1">
      <c r="B69" s="47"/>
      <c r="C69" s="74" t="s">
        <v>181</v>
      </c>
      <c r="D69" s="75"/>
      <c r="E69" s="75"/>
      <c r="F69" s="75"/>
      <c r="G69" s="75"/>
      <c r="H69" s="75"/>
      <c r="I69" s="205"/>
      <c r="J69" s="75"/>
      <c r="K69" s="75"/>
      <c r="L69" s="73"/>
    </row>
    <row r="70" s="1" customFormat="1" ht="6.96" customHeight="1">
      <c r="B70" s="47"/>
      <c r="C70" s="75"/>
      <c r="D70" s="75"/>
      <c r="E70" s="75"/>
      <c r="F70" s="75"/>
      <c r="G70" s="75"/>
      <c r="H70" s="75"/>
      <c r="I70" s="205"/>
      <c r="J70" s="75"/>
      <c r="K70" s="75"/>
      <c r="L70" s="73"/>
    </row>
    <row r="71" s="1" customFormat="1" ht="14.4" customHeight="1">
      <c r="B71" s="47"/>
      <c r="C71" s="77" t="s">
        <v>18</v>
      </c>
      <c r="D71" s="75"/>
      <c r="E71" s="75"/>
      <c r="F71" s="75"/>
      <c r="G71" s="75"/>
      <c r="H71" s="75"/>
      <c r="I71" s="205"/>
      <c r="J71" s="75"/>
      <c r="K71" s="75"/>
      <c r="L71" s="73"/>
    </row>
    <row r="72" s="1" customFormat="1" ht="14.5" customHeight="1">
      <c r="B72" s="47"/>
      <c r="C72" s="75"/>
      <c r="D72" s="75"/>
      <c r="E72" s="206" t="str">
        <f>E7</f>
        <v>Stavební úpravy a rekonstrukce výtahu</v>
      </c>
      <c r="F72" s="77"/>
      <c r="G72" s="77"/>
      <c r="H72" s="77"/>
      <c r="I72" s="205"/>
      <c r="J72" s="75"/>
      <c r="K72" s="75"/>
      <c r="L72" s="73"/>
    </row>
    <row r="73">
      <c r="B73" s="29"/>
      <c r="C73" s="77" t="s">
        <v>146</v>
      </c>
      <c r="D73" s="207"/>
      <c r="E73" s="207"/>
      <c r="F73" s="207"/>
      <c r="G73" s="207"/>
      <c r="H73" s="207"/>
      <c r="I73" s="149"/>
      <c r="J73" s="207"/>
      <c r="K73" s="207"/>
      <c r="L73" s="208"/>
    </row>
    <row r="74" s="1" customFormat="1" ht="14.5" customHeight="1">
      <c r="B74" s="47"/>
      <c r="C74" s="75"/>
      <c r="D74" s="75"/>
      <c r="E74" s="206" t="s">
        <v>149</v>
      </c>
      <c r="F74" s="75"/>
      <c r="G74" s="75"/>
      <c r="H74" s="75"/>
      <c r="I74" s="205"/>
      <c r="J74" s="75"/>
      <c r="K74" s="75"/>
      <c r="L74" s="73"/>
    </row>
    <row r="75" s="1" customFormat="1" ht="14.4" customHeight="1">
      <c r="B75" s="47"/>
      <c r="C75" s="77" t="s">
        <v>152</v>
      </c>
      <c r="D75" s="75"/>
      <c r="E75" s="75"/>
      <c r="F75" s="75"/>
      <c r="G75" s="75"/>
      <c r="H75" s="75"/>
      <c r="I75" s="205"/>
      <c r="J75" s="75"/>
      <c r="K75" s="75"/>
      <c r="L75" s="73"/>
    </row>
    <row r="76" s="1" customFormat="1" ht="15" customHeight="1">
      <c r="B76" s="47"/>
      <c r="C76" s="75"/>
      <c r="D76" s="75"/>
      <c r="E76" s="83" t="str">
        <f>E11</f>
        <v>slp_d1 - Slaboproud</v>
      </c>
      <c r="F76" s="75"/>
      <c r="G76" s="75"/>
      <c r="H76" s="75"/>
      <c r="I76" s="205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5"/>
      <c r="J77" s="75"/>
      <c r="K77" s="75"/>
      <c r="L77" s="73"/>
    </row>
    <row r="78" s="1" customFormat="1" ht="18" customHeight="1">
      <c r="B78" s="47"/>
      <c r="C78" s="77" t="s">
        <v>23</v>
      </c>
      <c r="D78" s="75"/>
      <c r="E78" s="75"/>
      <c r="F78" s="209" t="str">
        <f>F14</f>
        <v xml:space="preserve"> </v>
      </c>
      <c r="G78" s="75"/>
      <c r="H78" s="75"/>
      <c r="I78" s="210" t="s">
        <v>25</v>
      </c>
      <c r="J78" s="86" t="str">
        <f>IF(J14="","",J14)</f>
        <v>14. 3. 2017</v>
      </c>
      <c r="K78" s="75"/>
      <c r="L78" s="73"/>
    </row>
    <row r="79" s="1" customFormat="1" ht="6.96" customHeight="1">
      <c r="B79" s="47"/>
      <c r="C79" s="75"/>
      <c r="D79" s="75"/>
      <c r="E79" s="75"/>
      <c r="F79" s="75"/>
      <c r="G79" s="75"/>
      <c r="H79" s="75"/>
      <c r="I79" s="205"/>
      <c r="J79" s="75"/>
      <c r="K79" s="75"/>
      <c r="L79" s="73"/>
    </row>
    <row r="80" s="1" customFormat="1">
      <c r="B80" s="47"/>
      <c r="C80" s="77" t="s">
        <v>27</v>
      </c>
      <c r="D80" s="75"/>
      <c r="E80" s="75"/>
      <c r="F80" s="209" t="str">
        <f>E17</f>
        <v xml:space="preserve"> </v>
      </c>
      <c r="G80" s="75"/>
      <c r="H80" s="75"/>
      <c r="I80" s="210" t="s">
        <v>33</v>
      </c>
      <c r="J80" s="209" t="str">
        <f>E23</f>
        <v xml:space="preserve"> </v>
      </c>
      <c r="K80" s="75"/>
      <c r="L80" s="73"/>
    </row>
    <row r="81" s="1" customFormat="1" ht="14.4" customHeight="1">
      <c r="B81" s="47"/>
      <c r="C81" s="77" t="s">
        <v>31</v>
      </c>
      <c r="D81" s="75"/>
      <c r="E81" s="75"/>
      <c r="F81" s="209" t="str">
        <f>IF(E20="","",E20)</f>
        <v/>
      </c>
      <c r="G81" s="75"/>
      <c r="H81" s="75"/>
      <c r="I81" s="205"/>
      <c r="J81" s="75"/>
      <c r="K81" s="75"/>
      <c r="L81" s="73"/>
    </row>
    <row r="82" s="1" customFormat="1" ht="10.32" customHeight="1">
      <c r="B82" s="47"/>
      <c r="C82" s="75"/>
      <c r="D82" s="75"/>
      <c r="E82" s="75"/>
      <c r="F82" s="75"/>
      <c r="G82" s="75"/>
      <c r="H82" s="75"/>
      <c r="I82" s="205"/>
      <c r="J82" s="75"/>
      <c r="K82" s="75"/>
      <c r="L82" s="73"/>
    </row>
    <row r="83" s="10" customFormat="1" ht="29.28" customHeight="1">
      <c r="B83" s="211"/>
      <c r="C83" s="212" t="s">
        <v>182</v>
      </c>
      <c r="D83" s="213" t="s">
        <v>55</v>
      </c>
      <c r="E83" s="213" t="s">
        <v>51</v>
      </c>
      <c r="F83" s="213" t="s">
        <v>183</v>
      </c>
      <c r="G83" s="213" t="s">
        <v>184</v>
      </c>
      <c r="H83" s="213" t="s">
        <v>185</v>
      </c>
      <c r="I83" s="214" t="s">
        <v>186</v>
      </c>
      <c r="J83" s="213" t="s">
        <v>160</v>
      </c>
      <c r="K83" s="215" t="s">
        <v>187</v>
      </c>
      <c r="L83" s="216"/>
      <c r="M83" s="103" t="s">
        <v>188</v>
      </c>
      <c r="N83" s="104" t="s">
        <v>40</v>
      </c>
      <c r="O83" s="104" t="s">
        <v>189</v>
      </c>
      <c r="P83" s="104" t="s">
        <v>190</v>
      </c>
      <c r="Q83" s="104" t="s">
        <v>191</v>
      </c>
      <c r="R83" s="104" t="s">
        <v>192</v>
      </c>
      <c r="S83" s="104" t="s">
        <v>193</v>
      </c>
      <c r="T83" s="105" t="s">
        <v>194</v>
      </c>
    </row>
    <row r="84" s="1" customFormat="1" ht="29.28" customHeight="1">
      <c r="B84" s="47"/>
      <c r="C84" s="109" t="s">
        <v>161</v>
      </c>
      <c r="D84" s="75"/>
      <c r="E84" s="75"/>
      <c r="F84" s="75"/>
      <c r="G84" s="75"/>
      <c r="H84" s="75"/>
      <c r="I84" s="205"/>
      <c r="J84" s="217">
        <f>BK84</f>
        <v>0</v>
      </c>
      <c r="K84" s="75"/>
      <c r="L84" s="73"/>
      <c r="M84" s="106"/>
      <c r="N84" s="107"/>
      <c r="O84" s="107"/>
      <c r="P84" s="218">
        <f>P85+P100</f>
        <v>0</v>
      </c>
      <c r="Q84" s="107"/>
      <c r="R84" s="218">
        <f>R85+R100</f>
        <v>0</v>
      </c>
      <c r="S84" s="107"/>
      <c r="T84" s="219">
        <f>T85+T100</f>
        <v>0</v>
      </c>
      <c r="AT84" s="25" t="s">
        <v>69</v>
      </c>
      <c r="AU84" s="25" t="s">
        <v>162</v>
      </c>
      <c r="BK84" s="220">
        <f>BK85+BK100</f>
        <v>0</v>
      </c>
    </row>
    <row r="85" s="11" customFormat="1" ht="37.44" customHeight="1">
      <c r="B85" s="221"/>
      <c r="C85" s="222"/>
      <c r="D85" s="223" t="s">
        <v>69</v>
      </c>
      <c r="E85" s="224" t="s">
        <v>1024</v>
      </c>
      <c r="F85" s="224" t="s">
        <v>1025</v>
      </c>
      <c r="G85" s="222"/>
      <c r="H85" s="222"/>
      <c r="I85" s="225"/>
      <c r="J85" s="226">
        <f>BK85</f>
        <v>0</v>
      </c>
      <c r="K85" s="222"/>
      <c r="L85" s="227"/>
      <c r="M85" s="228"/>
      <c r="N85" s="229"/>
      <c r="O85" s="229"/>
      <c r="P85" s="230">
        <f>SUM(P86:P99)</f>
        <v>0</v>
      </c>
      <c r="Q85" s="229"/>
      <c r="R85" s="230">
        <f>SUM(R86:R99)</f>
        <v>0</v>
      </c>
      <c r="S85" s="229"/>
      <c r="T85" s="231">
        <f>SUM(T86:T99)</f>
        <v>0</v>
      </c>
      <c r="AR85" s="232" t="s">
        <v>77</v>
      </c>
      <c r="AT85" s="233" t="s">
        <v>69</v>
      </c>
      <c r="AU85" s="233" t="s">
        <v>70</v>
      </c>
      <c r="AY85" s="232" t="s">
        <v>197</v>
      </c>
      <c r="BK85" s="234">
        <f>SUM(BK86:BK99)</f>
        <v>0</v>
      </c>
    </row>
    <row r="86" s="1" customFormat="1" ht="14.5" customHeight="1">
      <c r="B86" s="47"/>
      <c r="C86" s="237" t="s">
        <v>77</v>
      </c>
      <c r="D86" s="237" t="s">
        <v>200</v>
      </c>
      <c r="E86" s="238" t="s">
        <v>1026</v>
      </c>
      <c r="F86" s="239" t="s">
        <v>1027</v>
      </c>
      <c r="G86" s="240" t="s">
        <v>1028</v>
      </c>
      <c r="H86" s="241">
        <v>1</v>
      </c>
      <c r="I86" s="242"/>
      <c r="J86" s="243">
        <f>ROUND(I86*H86,2)</f>
        <v>0</v>
      </c>
      <c r="K86" s="239" t="s">
        <v>21</v>
      </c>
      <c r="L86" s="73"/>
      <c r="M86" s="244" t="s">
        <v>21</v>
      </c>
      <c r="N86" s="245" t="s">
        <v>41</v>
      </c>
      <c r="O86" s="48"/>
      <c r="P86" s="246">
        <f>O86*H86</f>
        <v>0</v>
      </c>
      <c r="Q86" s="246">
        <v>0</v>
      </c>
      <c r="R86" s="246">
        <f>Q86*H86</f>
        <v>0</v>
      </c>
      <c r="S86" s="246">
        <v>0</v>
      </c>
      <c r="T86" s="247">
        <f>S86*H86</f>
        <v>0</v>
      </c>
      <c r="AR86" s="25" t="s">
        <v>205</v>
      </c>
      <c r="AT86" s="25" t="s">
        <v>200</v>
      </c>
      <c r="AU86" s="25" t="s">
        <v>77</v>
      </c>
      <c r="AY86" s="25" t="s">
        <v>197</v>
      </c>
      <c r="BE86" s="248">
        <f>IF(N86="základní",J86,0)</f>
        <v>0</v>
      </c>
      <c r="BF86" s="248">
        <f>IF(N86="snížená",J86,0)</f>
        <v>0</v>
      </c>
      <c r="BG86" s="248">
        <f>IF(N86="zákl. přenesená",J86,0)</f>
        <v>0</v>
      </c>
      <c r="BH86" s="248">
        <f>IF(N86="sníž. přenesená",J86,0)</f>
        <v>0</v>
      </c>
      <c r="BI86" s="248">
        <f>IF(N86="nulová",J86,0)</f>
        <v>0</v>
      </c>
      <c r="BJ86" s="25" t="s">
        <v>77</v>
      </c>
      <c r="BK86" s="248">
        <f>ROUND(I86*H86,2)</f>
        <v>0</v>
      </c>
      <c r="BL86" s="25" t="s">
        <v>205</v>
      </c>
      <c r="BM86" s="25" t="s">
        <v>79</v>
      </c>
    </row>
    <row r="87" s="1" customFormat="1">
      <c r="B87" s="47"/>
      <c r="C87" s="75"/>
      <c r="D87" s="249" t="s">
        <v>207</v>
      </c>
      <c r="E87" s="75"/>
      <c r="F87" s="250" t="s">
        <v>1027</v>
      </c>
      <c r="G87" s="75"/>
      <c r="H87" s="75"/>
      <c r="I87" s="205"/>
      <c r="J87" s="75"/>
      <c r="K87" s="75"/>
      <c r="L87" s="73"/>
      <c r="M87" s="251"/>
      <c r="N87" s="48"/>
      <c r="O87" s="48"/>
      <c r="P87" s="48"/>
      <c r="Q87" s="48"/>
      <c r="R87" s="48"/>
      <c r="S87" s="48"/>
      <c r="T87" s="96"/>
      <c r="AT87" s="25" t="s">
        <v>207</v>
      </c>
      <c r="AU87" s="25" t="s">
        <v>77</v>
      </c>
    </row>
    <row r="88" s="1" customFormat="1" ht="14.5" customHeight="1">
      <c r="B88" s="47"/>
      <c r="C88" s="237" t="s">
        <v>79</v>
      </c>
      <c r="D88" s="237" t="s">
        <v>200</v>
      </c>
      <c r="E88" s="238" t="s">
        <v>1029</v>
      </c>
      <c r="F88" s="239" t="s">
        <v>1030</v>
      </c>
      <c r="G88" s="240" t="s">
        <v>1028</v>
      </c>
      <c r="H88" s="241">
        <v>1</v>
      </c>
      <c r="I88" s="242"/>
      <c r="J88" s="243">
        <f>ROUND(I88*H88,2)</f>
        <v>0</v>
      </c>
      <c r="K88" s="239" t="s">
        <v>21</v>
      </c>
      <c r="L88" s="73"/>
      <c r="M88" s="244" t="s">
        <v>21</v>
      </c>
      <c r="N88" s="245" t="s">
        <v>41</v>
      </c>
      <c r="O88" s="48"/>
      <c r="P88" s="246">
        <f>O88*H88</f>
        <v>0</v>
      </c>
      <c r="Q88" s="246">
        <v>0</v>
      </c>
      <c r="R88" s="246">
        <f>Q88*H88</f>
        <v>0</v>
      </c>
      <c r="S88" s="246">
        <v>0</v>
      </c>
      <c r="T88" s="247">
        <f>S88*H88</f>
        <v>0</v>
      </c>
      <c r="AR88" s="25" t="s">
        <v>205</v>
      </c>
      <c r="AT88" s="25" t="s">
        <v>200</v>
      </c>
      <c r="AU88" s="25" t="s">
        <v>77</v>
      </c>
      <c r="AY88" s="25" t="s">
        <v>197</v>
      </c>
      <c r="BE88" s="248">
        <f>IF(N88="základní",J88,0)</f>
        <v>0</v>
      </c>
      <c r="BF88" s="248">
        <f>IF(N88="snížená",J88,0)</f>
        <v>0</v>
      </c>
      <c r="BG88" s="248">
        <f>IF(N88="zákl. přenesená",J88,0)</f>
        <v>0</v>
      </c>
      <c r="BH88" s="248">
        <f>IF(N88="sníž. přenesená",J88,0)</f>
        <v>0</v>
      </c>
      <c r="BI88" s="248">
        <f>IF(N88="nulová",J88,0)</f>
        <v>0</v>
      </c>
      <c r="BJ88" s="25" t="s">
        <v>77</v>
      </c>
      <c r="BK88" s="248">
        <f>ROUND(I88*H88,2)</f>
        <v>0</v>
      </c>
      <c r="BL88" s="25" t="s">
        <v>205</v>
      </c>
      <c r="BM88" s="25" t="s">
        <v>205</v>
      </c>
    </row>
    <row r="89" s="1" customFormat="1">
      <c r="B89" s="47"/>
      <c r="C89" s="75"/>
      <c r="D89" s="249" t="s">
        <v>207</v>
      </c>
      <c r="E89" s="75"/>
      <c r="F89" s="250" t="s">
        <v>1030</v>
      </c>
      <c r="G89" s="75"/>
      <c r="H89" s="75"/>
      <c r="I89" s="205"/>
      <c r="J89" s="75"/>
      <c r="K89" s="75"/>
      <c r="L89" s="73"/>
      <c r="M89" s="251"/>
      <c r="N89" s="48"/>
      <c r="O89" s="48"/>
      <c r="P89" s="48"/>
      <c r="Q89" s="48"/>
      <c r="R89" s="48"/>
      <c r="S89" s="48"/>
      <c r="T89" s="96"/>
      <c r="AT89" s="25" t="s">
        <v>207</v>
      </c>
      <c r="AU89" s="25" t="s">
        <v>77</v>
      </c>
    </row>
    <row r="90" s="1" customFormat="1" ht="14.5" customHeight="1">
      <c r="B90" s="47"/>
      <c r="C90" s="237" t="s">
        <v>198</v>
      </c>
      <c r="D90" s="237" t="s">
        <v>200</v>
      </c>
      <c r="E90" s="238" t="s">
        <v>1031</v>
      </c>
      <c r="F90" s="239" t="s">
        <v>1032</v>
      </c>
      <c r="G90" s="240" t="s">
        <v>1028</v>
      </c>
      <c r="H90" s="241">
        <v>1</v>
      </c>
      <c r="I90" s="242"/>
      <c r="J90" s="243">
        <f>ROUND(I90*H90,2)</f>
        <v>0</v>
      </c>
      <c r="K90" s="239" t="s">
        <v>21</v>
      </c>
      <c r="L90" s="73"/>
      <c r="M90" s="244" t="s">
        <v>21</v>
      </c>
      <c r="N90" s="245" t="s">
        <v>41</v>
      </c>
      <c r="O90" s="48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AR90" s="25" t="s">
        <v>205</v>
      </c>
      <c r="AT90" s="25" t="s">
        <v>200</v>
      </c>
      <c r="AU90" s="25" t="s">
        <v>77</v>
      </c>
      <c r="AY90" s="25" t="s">
        <v>197</v>
      </c>
      <c r="BE90" s="248">
        <f>IF(N90="základní",J90,0)</f>
        <v>0</v>
      </c>
      <c r="BF90" s="248">
        <f>IF(N90="snížená",J90,0)</f>
        <v>0</v>
      </c>
      <c r="BG90" s="248">
        <f>IF(N90="zákl. přenesená",J90,0)</f>
        <v>0</v>
      </c>
      <c r="BH90" s="248">
        <f>IF(N90="sníž. přenesená",J90,0)</f>
        <v>0</v>
      </c>
      <c r="BI90" s="248">
        <f>IF(N90="nulová",J90,0)</f>
        <v>0</v>
      </c>
      <c r="BJ90" s="25" t="s">
        <v>77</v>
      </c>
      <c r="BK90" s="248">
        <f>ROUND(I90*H90,2)</f>
        <v>0</v>
      </c>
      <c r="BL90" s="25" t="s">
        <v>205</v>
      </c>
      <c r="BM90" s="25" t="s">
        <v>227</v>
      </c>
    </row>
    <row r="91" s="1" customFormat="1">
      <c r="B91" s="47"/>
      <c r="C91" s="75"/>
      <c r="D91" s="249" t="s">
        <v>207</v>
      </c>
      <c r="E91" s="75"/>
      <c r="F91" s="250" t="s">
        <v>1032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207</v>
      </c>
      <c r="AU91" s="25" t="s">
        <v>77</v>
      </c>
    </row>
    <row r="92" s="1" customFormat="1" ht="14.5" customHeight="1">
      <c r="B92" s="47"/>
      <c r="C92" s="237" t="s">
        <v>205</v>
      </c>
      <c r="D92" s="237" t="s">
        <v>200</v>
      </c>
      <c r="E92" s="238" t="s">
        <v>1033</v>
      </c>
      <c r="F92" s="239" t="s">
        <v>1034</v>
      </c>
      <c r="G92" s="240" t="s">
        <v>1028</v>
      </c>
      <c r="H92" s="241">
        <v>3</v>
      </c>
      <c r="I92" s="242"/>
      <c r="J92" s="243">
        <f>ROUND(I92*H92,2)</f>
        <v>0</v>
      </c>
      <c r="K92" s="239" t="s">
        <v>21</v>
      </c>
      <c r="L92" s="73"/>
      <c r="M92" s="244" t="s">
        <v>21</v>
      </c>
      <c r="N92" s="245" t="s">
        <v>41</v>
      </c>
      <c r="O92" s="48"/>
      <c r="P92" s="246">
        <f>O92*H92</f>
        <v>0</v>
      </c>
      <c r="Q92" s="246">
        <v>0</v>
      </c>
      <c r="R92" s="246">
        <f>Q92*H92</f>
        <v>0</v>
      </c>
      <c r="S92" s="246">
        <v>0</v>
      </c>
      <c r="T92" s="247">
        <f>S92*H92</f>
        <v>0</v>
      </c>
      <c r="AR92" s="25" t="s">
        <v>205</v>
      </c>
      <c r="AT92" s="25" t="s">
        <v>200</v>
      </c>
      <c r="AU92" s="25" t="s">
        <v>77</v>
      </c>
      <c r="AY92" s="25" t="s">
        <v>197</v>
      </c>
      <c r="BE92" s="248">
        <f>IF(N92="základní",J92,0)</f>
        <v>0</v>
      </c>
      <c r="BF92" s="248">
        <f>IF(N92="snížená",J92,0)</f>
        <v>0</v>
      </c>
      <c r="BG92" s="248">
        <f>IF(N92="zákl. přenesená",J92,0)</f>
        <v>0</v>
      </c>
      <c r="BH92" s="248">
        <f>IF(N92="sníž. přenesená",J92,0)</f>
        <v>0</v>
      </c>
      <c r="BI92" s="248">
        <f>IF(N92="nulová",J92,0)</f>
        <v>0</v>
      </c>
      <c r="BJ92" s="25" t="s">
        <v>77</v>
      </c>
      <c r="BK92" s="248">
        <f>ROUND(I92*H92,2)</f>
        <v>0</v>
      </c>
      <c r="BL92" s="25" t="s">
        <v>205</v>
      </c>
      <c r="BM92" s="25" t="s">
        <v>245</v>
      </c>
    </row>
    <row r="93" s="1" customFormat="1">
      <c r="B93" s="47"/>
      <c r="C93" s="75"/>
      <c r="D93" s="249" t="s">
        <v>207</v>
      </c>
      <c r="E93" s="75"/>
      <c r="F93" s="250" t="s">
        <v>1034</v>
      </c>
      <c r="G93" s="75"/>
      <c r="H93" s="75"/>
      <c r="I93" s="205"/>
      <c r="J93" s="75"/>
      <c r="K93" s="75"/>
      <c r="L93" s="73"/>
      <c r="M93" s="251"/>
      <c r="N93" s="48"/>
      <c r="O93" s="48"/>
      <c r="P93" s="48"/>
      <c r="Q93" s="48"/>
      <c r="R93" s="48"/>
      <c r="S93" s="48"/>
      <c r="T93" s="96"/>
      <c r="AT93" s="25" t="s">
        <v>207</v>
      </c>
      <c r="AU93" s="25" t="s">
        <v>77</v>
      </c>
    </row>
    <row r="94" s="1" customFormat="1" ht="14.5" customHeight="1">
      <c r="B94" s="47"/>
      <c r="C94" s="237" t="s">
        <v>229</v>
      </c>
      <c r="D94" s="237" t="s">
        <v>200</v>
      </c>
      <c r="E94" s="238" t="s">
        <v>1035</v>
      </c>
      <c r="F94" s="239" t="s">
        <v>1036</v>
      </c>
      <c r="G94" s="240" t="s">
        <v>1028</v>
      </c>
      <c r="H94" s="241">
        <v>3</v>
      </c>
      <c r="I94" s="242"/>
      <c r="J94" s="243">
        <f>ROUND(I94*H94,2)</f>
        <v>0</v>
      </c>
      <c r="K94" s="239" t="s">
        <v>21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</v>
      </c>
      <c r="R94" s="246">
        <f>Q94*H94</f>
        <v>0</v>
      </c>
      <c r="S94" s="246">
        <v>0</v>
      </c>
      <c r="T94" s="247">
        <f>S94*H94</f>
        <v>0</v>
      </c>
      <c r="AR94" s="25" t="s">
        <v>205</v>
      </c>
      <c r="AT94" s="25" t="s">
        <v>200</v>
      </c>
      <c r="AU94" s="25" t="s">
        <v>77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205</v>
      </c>
      <c r="BM94" s="25" t="s">
        <v>256</v>
      </c>
    </row>
    <row r="95" s="1" customFormat="1">
      <c r="B95" s="47"/>
      <c r="C95" s="75"/>
      <c r="D95" s="249" t="s">
        <v>207</v>
      </c>
      <c r="E95" s="75"/>
      <c r="F95" s="250" t="s">
        <v>1036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77</v>
      </c>
    </row>
    <row r="96" s="1" customFormat="1" ht="14.5" customHeight="1">
      <c r="B96" s="47"/>
      <c r="C96" s="237" t="s">
        <v>227</v>
      </c>
      <c r="D96" s="237" t="s">
        <v>200</v>
      </c>
      <c r="E96" s="238" t="s">
        <v>1037</v>
      </c>
      <c r="F96" s="239" t="s">
        <v>1038</v>
      </c>
      <c r="G96" s="240" t="s">
        <v>1028</v>
      </c>
      <c r="H96" s="241">
        <v>6</v>
      </c>
      <c r="I96" s="242"/>
      <c r="J96" s="243">
        <f>ROUND(I96*H96,2)</f>
        <v>0</v>
      </c>
      <c r="K96" s="239" t="s">
        <v>21</v>
      </c>
      <c r="L96" s="73"/>
      <c r="M96" s="244" t="s">
        <v>21</v>
      </c>
      <c r="N96" s="245" t="s">
        <v>41</v>
      </c>
      <c r="O96" s="48"/>
      <c r="P96" s="246">
        <f>O96*H96</f>
        <v>0</v>
      </c>
      <c r="Q96" s="246">
        <v>0</v>
      </c>
      <c r="R96" s="246">
        <f>Q96*H96</f>
        <v>0</v>
      </c>
      <c r="S96" s="246">
        <v>0</v>
      </c>
      <c r="T96" s="247">
        <f>S96*H96</f>
        <v>0</v>
      </c>
      <c r="AR96" s="25" t="s">
        <v>205</v>
      </c>
      <c r="AT96" s="25" t="s">
        <v>200</v>
      </c>
      <c r="AU96" s="25" t="s">
        <v>77</v>
      </c>
      <c r="AY96" s="25" t="s">
        <v>197</v>
      </c>
      <c r="BE96" s="248">
        <f>IF(N96="základní",J96,0)</f>
        <v>0</v>
      </c>
      <c r="BF96" s="248">
        <f>IF(N96="snížená",J96,0)</f>
        <v>0</v>
      </c>
      <c r="BG96" s="248">
        <f>IF(N96="zákl. přenesená",J96,0)</f>
        <v>0</v>
      </c>
      <c r="BH96" s="248">
        <f>IF(N96="sníž. přenesená",J96,0)</f>
        <v>0</v>
      </c>
      <c r="BI96" s="248">
        <f>IF(N96="nulová",J96,0)</f>
        <v>0</v>
      </c>
      <c r="BJ96" s="25" t="s">
        <v>77</v>
      </c>
      <c r="BK96" s="248">
        <f>ROUND(I96*H96,2)</f>
        <v>0</v>
      </c>
      <c r="BL96" s="25" t="s">
        <v>205</v>
      </c>
      <c r="BM96" s="25" t="s">
        <v>268</v>
      </c>
    </row>
    <row r="97" s="1" customFormat="1">
      <c r="B97" s="47"/>
      <c r="C97" s="75"/>
      <c r="D97" s="249" t="s">
        <v>207</v>
      </c>
      <c r="E97" s="75"/>
      <c r="F97" s="250" t="s">
        <v>1038</v>
      </c>
      <c r="G97" s="75"/>
      <c r="H97" s="75"/>
      <c r="I97" s="205"/>
      <c r="J97" s="75"/>
      <c r="K97" s="75"/>
      <c r="L97" s="73"/>
      <c r="M97" s="251"/>
      <c r="N97" s="48"/>
      <c r="O97" s="48"/>
      <c r="P97" s="48"/>
      <c r="Q97" s="48"/>
      <c r="R97" s="48"/>
      <c r="S97" s="48"/>
      <c r="T97" s="96"/>
      <c r="AT97" s="25" t="s">
        <v>207</v>
      </c>
      <c r="AU97" s="25" t="s">
        <v>77</v>
      </c>
    </row>
    <row r="98" s="1" customFormat="1" ht="14.5" customHeight="1">
      <c r="B98" s="47"/>
      <c r="C98" s="237" t="s">
        <v>239</v>
      </c>
      <c r="D98" s="237" t="s">
        <v>200</v>
      </c>
      <c r="E98" s="238" t="s">
        <v>1039</v>
      </c>
      <c r="F98" s="239" t="s">
        <v>1040</v>
      </c>
      <c r="G98" s="240" t="s">
        <v>1028</v>
      </c>
      <c r="H98" s="241">
        <v>25</v>
      </c>
      <c r="I98" s="242"/>
      <c r="J98" s="243">
        <f>ROUND(I98*H98,2)</f>
        <v>0</v>
      </c>
      <c r="K98" s="239" t="s">
        <v>21</v>
      </c>
      <c r="L98" s="73"/>
      <c r="M98" s="244" t="s">
        <v>21</v>
      </c>
      <c r="N98" s="245" t="s">
        <v>41</v>
      </c>
      <c r="O98" s="48"/>
      <c r="P98" s="246">
        <f>O98*H98</f>
        <v>0</v>
      </c>
      <c r="Q98" s="246">
        <v>0</v>
      </c>
      <c r="R98" s="246">
        <f>Q98*H98</f>
        <v>0</v>
      </c>
      <c r="S98" s="246">
        <v>0</v>
      </c>
      <c r="T98" s="247">
        <f>S98*H98</f>
        <v>0</v>
      </c>
      <c r="AR98" s="25" t="s">
        <v>205</v>
      </c>
      <c r="AT98" s="25" t="s">
        <v>200</v>
      </c>
      <c r="AU98" s="25" t="s">
        <v>77</v>
      </c>
      <c r="AY98" s="25" t="s">
        <v>197</v>
      </c>
      <c r="BE98" s="248">
        <f>IF(N98="základní",J98,0)</f>
        <v>0</v>
      </c>
      <c r="BF98" s="248">
        <f>IF(N98="snížená",J98,0)</f>
        <v>0</v>
      </c>
      <c r="BG98" s="248">
        <f>IF(N98="zákl. přenesená",J98,0)</f>
        <v>0</v>
      </c>
      <c r="BH98" s="248">
        <f>IF(N98="sníž. přenesená",J98,0)</f>
        <v>0</v>
      </c>
      <c r="BI98" s="248">
        <f>IF(N98="nulová",J98,0)</f>
        <v>0</v>
      </c>
      <c r="BJ98" s="25" t="s">
        <v>77</v>
      </c>
      <c r="BK98" s="248">
        <f>ROUND(I98*H98,2)</f>
        <v>0</v>
      </c>
      <c r="BL98" s="25" t="s">
        <v>205</v>
      </c>
      <c r="BM98" s="25" t="s">
        <v>280</v>
      </c>
    </row>
    <row r="99" s="1" customFormat="1">
      <c r="B99" s="47"/>
      <c r="C99" s="75"/>
      <c r="D99" s="249" t="s">
        <v>207</v>
      </c>
      <c r="E99" s="75"/>
      <c r="F99" s="250" t="s">
        <v>1040</v>
      </c>
      <c r="G99" s="75"/>
      <c r="H99" s="75"/>
      <c r="I99" s="205"/>
      <c r="J99" s="75"/>
      <c r="K99" s="75"/>
      <c r="L99" s="73"/>
      <c r="M99" s="251"/>
      <c r="N99" s="48"/>
      <c r="O99" s="48"/>
      <c r="P99" s="48"/>
      <c r="Q99" s="48"/>
      <c r="R99" s="48"/>
      <c r="S99" s="48"/>
      <c r="T99" s="96"/>
      <c r="AT99" s="25" t="s">
        <v>207</v>
      </c>
      <c r="AU99" s="25" t="s">
        <v>77</v>
      </c>
    </row>
    <row r="100" s="11" customFormat="1" ht="37.44" customHeight="1">
      <c r="B100" s="221"/>
      <c r="C100" s="222"/>
      <c r="D100" s="223" t="s">
        <v>69</v>
      </c>
      <c r="E100" s="224" t="s">
        <v>1041</v>
      </c>
      <c r="F100" s="224" t="s">
        <v>1042</v>
      </c>
      <c r="G100" s="222"/>
      <c r="H100" s="222"/>
      <c r="I100" s="225"/>
      <c r="J100" s="226">
        <f>BK100</f>
        <v>0</v>
      </c>
      <c r="K100" s="222"/>
      <c r="L100" s="227"/>
      <c r="M100" s="228"/>
      <c r="N100" s="229"/>
      <c r="O100" s="229"/>
      <c r="P100" s="230">
        <f>SUM(P101:P118)</f>
        <v>0</v>
      </c>
      <c r="Q100" s="229"/>
      <c r="R100" s="230">
        <f>SUM(R101:R118)</f>
        <v>0</v>
      </c>
      <c r="S100" s="229"/>
      <c r="T100" s="231">
        <f>SUM(T101:T118)</f>
        <v>0</v>
      </c>
      <c r="AR100" s="232" t="s">
        <v>77</v>
      </c>
      <c r="AT100" s="233" t="s">
        <v>69</v>
      </c>
      <c r="AU100" s="233" t="s">
        <v>70</v>
      </c>
      <c r="AY100" s="232" t="s">
        <v>197</v>
      </c>
      <c r="BK100" s="234">
        <f>SUM(BK101:BK118)</f>
        <v>0</v>
      </c>
    </row>
    <row r="101" s="1" customFormat="1" ht="14.5" customHeight="1">
      <c r="B101" s="47"/>
      <c r="C101" s="237" t="s">
        <v>245</v>
      </c>
      <c r="D101" s="237" t="s">
        <v>200</v>
      </c>
      <c r="E101" s="238" t="s">
        <v>1043</v>
      </c>
      <c r="F101" s="239" t="s">
        <v>1044</v>
      </c>
      <c r="G101" s="240" t="s">
        <v>223</v>
      </c>
      <c r="H101" s="241">
        <v>380</v>
      </c>
      <c r="I101" s="242"/>
      <c r="J101" s="243">
        <f>ROUND(I101*H101,2)</f>
        <v>0</v>
      </c>
      <c r="K101" s="239" t="s">
        <v>21</v>
      </c>
      <c r="L101" s="73"/>
      <c r="M101" s="244" t="s">
        <v>21</v>
      </c>
      <c r="N101" s="245" t="s">
        <v>41</v>
      </c>
      <c r="O101" s="48"/>
      <c r="P101" s="246">
        <f>O101*H101</f>
        <v>0</v>
      </c>
      <c r="Q101" s="246">
        <v>0</v>
      </c>
      <c r="R101" s="246">
        <f>Q101*H101</f>
        <v>0</v>
      </c>
      <c r="S101" s="246">
        <v>0</v>
      </c>
      <c r="T101" s="247">
        <f>S101*H101</f>
        <v>0</v>
      </c>
      <c r="AR101" s="25" t="s">
        <v>205</v>
      </c>
      <c r="AT101" s="25" t="s">
        <v>200</v>
      </c>
      <c r="AU101" s="25" t="s">
        <v>77</v>
      </c>
      <c r="AY101" s="25" t="s">
        <v>197</v>
      </c>
      <c r="BE101" s="248">
        <f>IF(N101="základní",J101,0)</f>
        <v>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25" t="s">
        <v>77</v>
      </c>
      <c r="BK101" s="248">
        <f>ROUND(I101*H101,2)</f>
        <v>0</v>
      </c>
      <c r="BL101" s="25" t="s">
        <v>205</v>
      </c>
      <c r="BM101" s="25" t="s">
        <v>290</v>
      </c>
    </row>
    <row r="102" s="1" customFormat="1">
      <c r="B102" s="47"/>
      <c r="C102" s="75"/>
      <c r="D102" s="249" t="s">
        <v>207</v>
      </c>
      <c r="E102" s="75"/>
      <c r="F102" s="250" t="s">
        <v>1044</v>
      </c>
      <c r="G102" s="75"/>
      <c r="H102" s="75"/>
      <c r="I102" s="205"/>
      <c r="J102" s="75"/>
      <c r="K102" s="75"/>
      <c r="L102" s="73"/>
      <c r="M102" s="251"/>
      <c r="N102" s="48"/>
      <c r="O102" s="48"/>
      <c r="P102" s="48"/>
      <c r="Q102" s="48"/>
      <c r="R102" s="48"/>
      <c r="S102" s="48"/>
      <c r="T102" s="96"/>
      <c r="AT102" s="25" t="s">
        <v>207</v>
      </c>
      <c r="AU102" s="25" t="s">
        <v>77</v>
      </c>
    </row>
    <row r="103" s="1" customFormat="1" ht="14.5" customHeight="1">
      <c r="B103" s="47"/>
      <c r="C103" s="237" t="s">
        <v>250</v>
      </c>
      <c r="D103" s="237" t="s">
        <v>200</v>
      </c>
      <c r="E103" s="238" t="s">
        <v>1045</v>
      </c>
      <c r="F103" s="239" t="s">
        <v>1046</v>
      </c>
      <c r="G103" s="240" t="s">
        <v>223</v>
      </c>
      <c r="H103" s="241">
        <v>25</v>
      </c>
      <c r="I103" s="242"/>
      <c r="J103" s="243">
        <f>ROUND(I103*H103,2)</f>
        <v>0</v>
      </c>
      <c r="K103" s="239" t="s">
        <v>21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205</v>
      </c>
      <c r="AT103" s="25" t="s">
        <v>200</v>
      </c>
      <c r="AU103" s="25" t="s">
        <v>77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205</v>
      </c>
      <c r="BM103" s="25" t="s">
        <v>301</v>
      </c>
    </row>
    <row r="104" s="1" customFormat="1">
      <c r="B104" s="47"/>
      <c r="C104" s="75"/>
      <c r="D104" s="249" t="s">
        <v>207</v>
      </c>
      <c r="E104" s="75"/>
      <c r="F104" s="250" t="s">
        <v>1046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77</v>
      </c>
    </row>
    <row r="105" s="1" customFormat="1" ht="14.5" customHeight="1">
      <c r="B105" s="47"/>
      <c r="C105" s="237" t="s">
        <v>256</v>
      </c>
      <c r="D105" s="237" t="s">
        <v>200</v>
      </c>
      <c r="E105" s="238" t="s">
        <v>1047</v>
      </c>
      <c r="F105" s="239" t="s">
        <v>1048</v>
      </c>
      <c r="G105" s="240" t="s">
        <v>223</v>
      </c>
      <c r="H105" s="241">
        <v>45</v>
      </c>
      <c r="I105" s="242"/>
      <c r="J105" s="243">
        <f>ROUND(I105*H105,2)</f>
        <v>0</v>
      </c>
      <c r="K105" s="239" t="s">
        <v>21</v>
      </c>
      <c r="L105" s="73"/>
      <c r="M105" s="244" t="s">
        <v>21</v>
      </c>
      <c r="N105" s="245" t="s">
        <v>41</v>
      </c>
      <c r="O105" s="48"/>
      <c r="P105" s="246">
        <f>O105*H105</f>
        <v>0</v>
      </c>
      <c r="Q105" s="246">
        <v>0</v>
      </c>
      <c r="R105" s="246">
        <f>Q105*H105</f>
        <v>0</v>
      </c>
      <c r="S105" s="246">
        <v>0</v>
      </c>
      <c r="T105" s="247">
        <f>S105*H105</f>
        <v>0</v>
      </c>
      <c r="AR105" s="25" t="s">
        <v>205</v>
      </c>
      <c r="AT105" s="25" t="s">
        <v>200</v>
      </c>
      <c r="AU105" s="25" t="s">
        <v>77</v>
      </c>
      <c r="AY105" s="25" t="s">
        <v>197</v>
      </c>
      <c r="BE105" s="248">
        <f>IF(N105="základní",J105,0)</f>
        <v>0</v>
      </c>
      <c r="BF105" s="248">
        <f>IF(N105="snížená",J105,0)</f>
        <v>0</v>
      </c>
      <c r="BG105" s="248">
        <f>IF(N105="zákl. přenesená",J105,0)</f>
        <v>0</v>
      </c>
      <c r="BH105" s="248">
        <f>IF(N105="sníž. přenesená",J105,0)</f>
        <v>0</v>
      </c>
      <c r="BI105" s="248">
        <f>IF(N105="nulová",J105,0)</f>
        <v>0</v>
      </c>
      <c r="BJ105" s="25" t="s">
        <v>77</v>
      </c>
      <c r="BK105" s="248">
        <f>ROUND(I105*H105,2)</f>
        <v>0</v>
      </c>
      <c r="BL105" s="25" t="s">
        <v>205</v>
      </c>
      <c r="BM105" s="25" t="s">
        <v>312</v>
      </c>
    </row>
    <row r="106" s="1" customFormat="1">
      <c r="B106" s="47"/>
      <c r="C106" s="75"/>
      <c r="D106" s="249" t="s">
        <v>207</v>
      </c>
      <c r="E106" s="75"/>
      <c r="F106" s="250" t="s">
        <v>1048</v>
      </c>
      <c r="G106" s="75"/>
      <c r="H106" s="75"/>
      <c r="I106" s="205"/>
      <c r="J106" s="75"/>
      <c r="K106" s="75"/>
      <c r="L106" s="73"/>
      <c r="M106" s="251"/>
      <c r="N106" s="48"/>
      <c r="O106" s="48"/>
      <c r="P106" s="48"/>
      <c r="Q106" s="48"/>
      <c r="R106" s="48"/>
      <c r="S106" s="48"/>
      <c r="T106" s="96"/>
      <c r="AT106" s="25" t="s">
        <v>207</v>
      </c>
      <c r="AU106" s="25" t="s">
        <v>77</v>
      </c>
    </row>
    <row r="107" s="1" customFormat="1" ht="14.5" customHeight="1">
      <c r="B107" s="47"/>
      <c r="C107" s="237" t="s">
        <v>262</v>
      </c>
      <c r="D107" s="237" t="s">
        <v>200</v>
      </c>
      <c r="E107" s="238" t="s">
        <v>1049</v>
      </c>
      <c r="F107" s="239" t="s">
        <v>1050</v>
      </c>
      <c r="G107" s="240" t="s">
        <v>223</v>
      </c>
      <c r="H107" s="241">
        <v>40</v>
      </c>
      <c r="I107" s="242"/>
      <c r="J107" s="243">
        <f>ROUND(I107*H107,2)</f>
        <v>0</v>
      </c>
      <c r="K107" s="239" t="s">
        <v>21</v>
      </c>
      <c r="L107" s="73"/>
      <c r="M107" s="244" t="s">
        <v>21</v>
      </c>
      <c r="N107" s="245" t="s">
        <v>41</v>
      </c>
      <c r="O107" s="48"/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25" t="s">
        <v>205</v>
      </c>
      <c r="AT107" s="25" t="s">
        <v>200</v>
      </c>
      <c r="AU107" s="25" t="s">
        <v>77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205</v>
      </c>
      <c r="BM107" s="25" t="s">
        <v>321</v>
      </c>
    </row>
    <row r="108" s="1" customFormat="1">
      <c r="B108" s="47"/>
      <c r="C108" s="75"/>
      <c r="D108" s="249" t="s">
        <v>207</v>
      </c>
      <c r="E108" s="75"/>
      <c r="F108" s="250" t="s">
        <v>1050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207</v>
      </c>
      <c r="AU108" s="25" t="s">
        <v>77</v>
      </c>
    </row>
    <row r="109" s="1" customFormat="1" ht="14.5" customHeight="1">
      <c r="B109" s="47"/>
      <c r="C109" s="237" t="s">
        <v>268</v>
      </c>
      <c r="D109" s="237" t="s">
        <v>200</v>
      </c>
      <c r="E109" s="238" t="s">
        <v>1051</v>
      </c>
      <c r="F109" s="239" t="s">
        <v>1052</v>
      </c>
      <c r="G109" s="240" t="s">
        <v>1028</v>
      </c>
      <c r="H109" s="241">
        <v>25</v>
      </c>
      <c r="I109" s="242"/>
      <c r="J109" s="243">
        <f>ROUND(I109*H109,2)</f>
        <v>0</v>
      </c>
      <c r="K109" s="239" t="s">
        <v>21</v>
      </c>
      <c r="L109" s="73"/>
      <c r="M109" s="244" t="s">
        <v>21</v>
      </c>
      <c r="N109" s="245" t="s">
        <v>41</v>
      </c>
      <c r="O109" s="48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AR109" s="25" t="s">
        <v>205</v>
      </c>
      <c r="AT109" s="25" t="s">
        <v>200</v>
      </c>
      <c r="AU109" s="25" t="s">
        <v>77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205</v>
      </c>
      <c r="BM109" s="25" t="s">
        <v>331</v>
      </c>
    </row>
    <row r="110" s="1" customFormat="1">
      <c r="B110" s="47"/>
      <c r="C110" s="75"/>
      <c r="D110" s="249" t="s">
        <v>207</v>
      </c>
      <c r="E110" s="75"/>
      <c r="F110" s="250" t="s">
        <v>1052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77</v>
      </c>
    </row>
    <row r="111" s="1" customFormat="1" ht="14.5" customHeight="1">
      <c r="B111" s="47"/>
      <c r="C111" s="237" t="s">
        <v>274</v>
      </c>
      <c r="D111" s="237" t="s">
        <v>200</v>
      </c>
      <c r="E111" s="238" t="s">
        <v>1053</v>
      </c>
      <c r="F111" s="239" t="s">
        <v>1054</v>
      </c>
      <c r="G111" s="240" t="s">
        <v>1028</v>
      </c>
      <c r="H111" s="241">
        <v>6</v>
      </c>
      <c r="I111" s="242"/>
      <c r="J111" s="243">
        <f>ROUND(I111*H111,2)</f>
        <v>0</v>
      </c>
      <c r="K111" s="239" t="s">
        <v>21</v>
      </c>
      <c r="L111" s="73"/>
      <c r="M111" s="244" t="s">
        <v>21</v>
      </c>
      <c r="N111" s="245" t="s">
        <v>41</v>
      </c>
      <c r="O111" s="48"/>
      <c r="P111" s="246">
        <f>O111*H111</f>
        <v>0</v>
      </c>
      <c r="Q111" s="246">
        <v>0</v>
      </c>
      <c r="R111" s="246">
        <f>Q111*H111</f>
        <v>0</v>
      </c>
      <c r="S111" s="246">
        <v>0</v>
      </c>
      <c r="T111" s="247">
        <f>S111*H111</f>
        <v>0</v>
      </c>
      <c r="AR111" s="25" t="s">
        <v>205</v>
      </c>
      <c r="AT111" s="25" t="s">
        <v>200</v>
      </c>
      <c r="AU111" s="25" t="s">
        <v>77</v>
      </c>
      <c r="AY111" s="25" t="s">
        <v>197</v>
      </c>
      <c r="BE111" s="248">
        <f>IF(N111="základní",J111,0)</f>
        <v>0</v>
      </c>
      <c r="BF111" s="248">
        <f>IF(N111="snížená",J111,0)</f>
        <v>0</v>
      </c>
      <c r="BG111" s="248">
        <f>IF(N111="zákl. přenesená",J111,0)</f>
        <v>0</v>
      </c>
      <c r="BH111" s="248">
        <f>IF(N111="sníž. přenesená",J111,0)</f>
        <v>0</v>
      </c>
      <c r="BI111" s="248">
        <f>IF(N111="nulová",J111,0)</f>
        <v>0</v>
      </c>
      <c r="BJ111" s="25" t="s">
        <v>77</v>
      </c>
      <c r="BK111" s="248">
        <f>ROUND(I111*H111,2)</f>
        <v>0</v>
      </c>
      <c r="BL111" s="25" t="s">
        <v>205</v>
      </c>
      <c r="BM111" s="25" t="s">
        <v>143</v>
      </c>
    </row>
    <row r="112" s="1" customFormat="1">
      <c r="B112" s="47"/>
      <c r="C112" s="75"/>
      <c r="D112" s="249" t="s">
        <v>207</v>
      </c>
      <c r="E112" s="75"/>
      <c r="F112" s="250" t="s">
        <v>1054</v>
      </c>
      <c r="G112" s="75"/>
      <c r="H112" s="75"/>
      <c r="I112" s="205"/>
      <c r="J112" s="75"/>
      <c r="K112" s="75"/>
      <c r="L112" s="73"/>
      <c r="M112" s="251"/>
      <c r="N112" s="48"/>
      <c r="O112" s="48"/>
      <c r="P112" s="48"/>
      <c r="Q112" s="48"/>
      <c r="R112" s="48"/>
      <c r="S112" s="48"/>
      <c r="T112" s="96"/>
      <c r="AT112" s="25" t="s">
        <v>207</v>
      </c>
      <c r="AU112" s="25" t="s">
        <v>77</v>
      </c>
    </row>
    <row r="113" s="1" customFormat="1" ht="14.5" customHeight="1">
      <c r="B113" s="47"/>
      <c r="C113" s="237" t="s">
        <v>280</v>
      </c>
      <c r="D113" s="237" t="s">
        <v>200</v>
      </c>
      <c r="E113" s="238" t="s">
        <v>1055</v>
      </c>
      <c r="F113" s="239" t="s">
        <v>1056</v>
      </c>
      <c r="G113" s="240" t="s">
        <v>1019</v>
      </c>
      <c r="H113" s="241">
        <v>15</v>
      </c>
      <c r="I113" s="242"/>
      <c r="J113" s="243">
        <f>ROUND(I113*H113,2)</f>
        <v>0</v>
      </c>
      <c r="K113" s="239" t="s">
        <v>21</v>
      </c>
      <c r="L113" s="73"/>
      <c r="M113" s="244" t="s">
        <v>21</v>
      </c>
      <c r="N113" s="245" t="s">
        <v>41</v>
      </c>
      <c r="O113" s="48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AR113" s="25" t="s">
        <v>205</v>
      </c>
      <c r="AT113" s="25" t="s">
        <v>200</v>
      </c>
      <c r="AU113" s="25" t="s">
        <v>77</v>
      </c>
      <c r="AY113" s="25" t="s">
        <v>197</v>
      </c>
      <c r="BE113" s="248">
        <f>IF(N113="základní",J113,0)</f>
        <v>0</v>
      </c>
      <c r="BF113" s="248">
        <f>IF(N113="snížená",J113,0)</f>
        <v>0</v>
      </c>
      <c r="BG113" s="248">
        <f>IF(N113="zákl. přenesená",J113,0)</f>
        <v>0</v>
      </c>
      <c r="BH113" s="248">
        <f>IF(N113="sníž. přenesená",J113,0)</f>
        <v>0</v>
      </c>
      <c r="BI113" s="248">
        <f>IF(N113="nulová",J113,0)</f>
        <v>0</v>
      </c>
      <c r="BJ113" s="25" t="s">
        <v>77</v>
      </c>
      <c r="BK113" s="248">
        <f>ROUND(I113*H113,2)</f>
        <v>0</v>
      </c>
      <c r="BL113" s="25" t="s">
        <v>205</v>
      </c>
      <c r="BM113" s="25" t="s">
        <v>353</v>
      </c>
    </row>
    <row r="114" s="1" customFormat="1">
      <c r="B114" s="47"/>
      <c r="C114" s="75"/>
      <c r="D114" s="249" t="s">
        <v>207</v>
      </c>
      <c r="E114" s="75"/>
      <c r="F114" s="250" t="s">
        <v>1056</v>
      </c>
      <c r="G114" s="75"/>
      <c r="H114" s="75"/>
      <c r="I114" s="205"/>
      <c r="J114" s="75"/>
      <c r="K114" s="75"/>
      <c r="L114" s="73"/>
      <c r="M114" s="251"/>
      <c r="N114" s="48"/>
      <c r="O114" s="48"/>
      <c r="P114" s="48"/>
      <c r="Q114" s="48"/>
      <c r="R114" s="48"/>
      <c r="S114" s="48"/>
      <c r="T114" s="96"/>
      <c r="AT114" s="25" t="s">
        <v>207</v>
      </c>
      <c r="AU114" s="25" t="s">
        <v>77</v>
      </c>
    </row>
    <row r="115" s="1" customFormat="1" ht="14.5" customHeight="1">
      <c r="B115" s="47"/>
      <c r="C115" s="237" t="s">
        <v>10</v>
      </c>
      <c r="D115" s="237" t="s">
        <v>200</v>
      </c>
      <c r="E115" s="238" t="s">
        <v>1057</v>
      </c>
      <c r="F115" s="239" t="s">
        <v>1058</v>
      </c>
      <c r="G115" s="240" t="s">
        <v>1059</v>
      </c>
      <c r="H115" s="241">
        <v>1</v>
      </c>
      <c r="I115" s="242"/>
      <c r="J115" s="243">
        <f>ROUND(I115*H115,2)</f>
        <v>0</v>
      </c>
      <c r="K115" s="239" t="s">
        <v>21</v>
      </c>
      <c r="L115" s="73"/>
      <c r="M115" s="244" t="s">
        <v>21</v>
      </c>
      <c r="N115" s="245" t="s">
        <v>41</v>
      </c>
      <c r="O115" s="48"/>
      <c r="P115" s="246">
        <f>O115*H115</f>
        <v>0</v>
      </c>
      <c r="Q115" s="246">
        <v>0</v>
      </c>
      <c r="R115" s="246">
        <f>Q115*H115</f>
        <v>0</v>
      </c>
      <c r="S115" s="246">
        <v>0</v>
      </c>
      <c r="T115" s="247">
        <f>S115*H115</f>
        <v>0</v>
      </c>
      <c r="AR115" s="25" t="s">
        <v>205</v>
      </c>
      <c r="AT115" s="25" t="s">
        <v>200</v>
      </c>
      <c r="AU115" s="25" t="s">
        <v>77</v>
      </c>
      <c r="AY115" s="25" t="s">
        <v>197</v>
      </c>
      <c r="BE115" s="248">
        <f>IF(N115="základní",J115,0)</f>
        <v>0</v>
      </c>
      <c r="BF115" s="248">
        <f>IF(N115="snížená",J115,0)</f>
        <v>0</v>
      </c>
      <c r="BG115" s="248">
        <f>IF(N115="zákl. přenesená",J115,0)</f>
        <v>0</v>
      </c>
      <c r="BH115" s="248">
        <f>IF(N115="sníž. přenesená",J115,0)</f>
        <v>0</v>
      </c>
      <c r="BI115" s="248">
        <f>IF(N115="nulová",J115,0)</f>
        <v>0</v>
      </c>
      <c r="BJ115" s="25" t="s">
        <v>77</v>
      </c>
      <c r="BK115" s="248">
        <f>ROUND(I115*H115,2)</f>
        <v>0</v>
      </c>
      <c r="BL115" s="25" t="s">
        <v>205</v>
      </c>
      <c r="BM115" s="25" t="s">
        <v>363</v>
      </c>
    </row>
    <row r="116" s="1" customFormat="1">
      <c r="B116" s="47"/>
      <c r="C116" s="75"/>
      <c r="D116" s="249" t="s">
        <v>207</v>
      </c>
      <c r="E116" s="75"/>
      <c r="F116" s="250" t="s">
        <v>1058</v>
      </c>
      <c r="G116" s="75"/>
      <c r="H116" s="75"/>
      <c r="I116" s="205"/>
      <c r="J116" s="75"/>
      <c r="K116" s="75"/>
      <c r="L116" s="73"/>
      <c r="M116" s="251"/>
      <c r="N116" s="48"/>
      <c r="O116" s="48"/>
      <c r="P116" s="48"/>
      <c r="Q116" s="48"/>
      <c r="R116" s="48"/>
      <c r="S116" s="48"/>
      <c r="T116" s="96"/>
      <c r="AT116" s="25" t="s">
        <v>207</v>
      </c>
      <c r="AU116" s="25" t="s">
        <v>77</v>
      </c>
    </row>
    <row r="117" s="1" customFormat="1" ht="14.5" customHeight="1">
      <c r="B117" s="47"/>
      <c r="C117" s="237" t="s">
        <v>290</v>
      </c>
      <c r="D117" s="237" t="s">
        <v>200</v>
      </c>
      <c r="E117" s="238" t="s">
        <v>1060</v>
      </c>
      <c r="F117" s="239" t="s">
        <v>1061</v>
      </c>
      <c r="G117" s="240" t="s">
        <v>1028</v>
      </c>
      <c r="H117" s="241">
        <v>25</v>
      </c>
      <c r="I117" s="242"/>
      <c r="J117" s="243">
        <f>ROUND(I117*H117,2)</f>
        <v>0</v>
      </c>
      <c r="K117" s="239" t="s">
        <v>21</v>
      </c>
      <c r="L117" s="73"/>
      <c r="M117" s="244" t="s">
        <v>21</v>
      </c>
      <c r="N117" s="245" t="s">
        <v>41</v>
      </c>
      <c r="O117" s="48"/>
      <c r="P117" s="246">
        <f>O117*H117</f>
        <v>0</v>
      </c>
      <c r="Q117" s="246">
        <v>0</v>
      </c>
      <c r="R117" s="246">
        <f>Q117*H117</f>
        <v>0</v>
      </c>
      <c r="S117" s="246">
        <v>0</v>
      </c>
      <c r="T117" s="247">
        <f>S117*H117</f>
        <v>0</v>
      </c>
      <c r="AR117" s="25" t="s">
        <v>205</v>
      </c>
      <c r="AT117" s="25" t="s">
        <v>200</v>
      </c>
      <c r="AU117" s="25" t="s">
        <v>77</v>
      </c>
      <c r="AY117" s="25" t="s">
        <v>197</v>
      </c>
      <c r="BE117" s="248">
        <f>IF(N117="základní",J117,0)</f>
        <v>0</v>
      </c>
      <c r="BF117" s="248">
        <f>IF(N117="snížená",J117,0)</f>
        <v>0</v>
      </c>
      <c r="BG117" s="248">
        <f>IF(N117="zákl. přenesená",J117,0)</f>
        <v>0</v>
      </c>
      <c r="BH117" s="248">
        <f>IF(N117="sníž. přenesená",J117,0)</f>
        <v>0</v>
      </c>
      <c r="BI117" s="248">
        <f>IF(N117="nulová",J117,0)</f>
        <v>0</v>
      </c>
      <c r="BJ117" s="25" t="s">
        <v>77</v>
      </c>
      <c r="BK117" s="248">
        <f>ROUND(I117*H117,2)</f>
        <v>0</v>
      </c>
      <c r="BL117" s="25" t="s">
        <v>205</v>
      </c>
      <c r="BM117" s="25" t="s">
        <v>373</v>
      </c>
    </row>
    <row r="118" s="1" customFormat="1">
      <c r="B118" s="47"/>
      <c r="C118" s="75"/>
      <c r="D118" s="249" t="s">
        <v>207</v>
      </c>
      <c r="E118" s="75"/>
      <c r="F118" s="250" t="s">
        <v>1061</v>
      </c>
      <c r="G118" s="75"/>
      <c r="H118" s="75"/>
      <c r="I118" s="205"/>
      <c r="J118" s="75"/>
      <c r="K118" s="75"/>
      <c r="L118" s="73"/>
      <c r="M118" s="299"/>
      <c r="N118" s="300"/>
      <c r="O118" s="300"/>
      <c r="P118" s="300"/>
      <c r="Q118" s="300"/>
      <c r="R118" s="300"/>
      <c r="S118" s="300"/>
      <c r="T118" s="301"/>
      <c r="AT118" s="25" t="s">
        <v>207</v>
      </c>
      <c r="AU118" s="25" t="s">
        <v>77</v>
      </c>
    </row>
    <row r="119" s="1" customFormat="1" ht="6.96" customHeight="1">
      <c r="B119" s="68"/>
      <c r="C119" s="69"/>
      <c r="D119" s="69"/>
      <c r="E119" s="69"/>
      <c r="F119" s="69"/>
      <c r="G119" s="69"/>
      <c r="H119" s="69"/>
      <c r="I119" s="180"/>
      <c r="J119" s="69"/>
      <c r="K119" s="69"/>
      <c r="L119" s="73"/>
    </row>
  </sheetData>
  <sheetProtection sheet="1" autoFilter="0" formatColumns="0" formatRows="0" objects="1" scenarios="1" spinCount="100000" saltValue="obfwpxiLRod1Ra41a0W0v5Nx57hq5h6H4J/uExHUGnT3PdZmm/xvU6ibIvrFO/HXmHTLxc5fKXBuuuDL4FowuA==" hashValue="gqp0XphdMuCjtxkBSTJGpRT68bcQorVbg7r0TyYFNqglKJYtjN7LuJzx82xKMdCckSNto8BZgp3Zfhilxj8XOw==" algorithmName="SHA-512" password="CC35"/>
  <autoFilter ref="C83:K11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96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149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1062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29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ROUND(J84,2)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ROUND(SUM(BE84:BE111), 2)</f>
        <v>0</v>
      </c>
      <c r="G32" s="48"/>
      <c r="H32" s="48"/>
      <c r="I32" s="172">
        <v>0.20999999999999999</v>
      </c>
      <c r="J32" s="171">
        <f>ROUND(ROUND((SUM(BE84:BE111)),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ROUND(SUM(BF84:BF111), 2)</f>
        <v>0</v>
      </c>
      <c r="G33" s="48"/>
      <c r="H33" s="48"/>
      <c r="I33" s="172">
        <v>0.14999999999999999</v>
      </c>
      <c r="J33" s="171">
        <f>ROUND(ROUND((SUM(BF84:BF111)),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ROUND(SUM(BG84:BG111),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ROUND(SUM(BH84:BH111),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ROUND(SUM(BI84:BI111),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149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vzd_d1 - D1 - Vzduchotechnika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 xml:space="preserve"> 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J84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1063</v>
      </c>
      <c r="E61" s="194"/>
      <c r="F61" s="194"/>
      <c r="G61" s="194"/>
      <c r="H61" s="194"/>
      <c r="I61" s="195"/>
      <c r="J61" s="196">
        <f>J85</f>
        <v>0</v>
      </c>
      <c r="K61" s="197"/>
    </row>
    <row r="62" s="8" customFormat="1" ht="24.96" customHeight="1">
      <c r="B62" s="191"/>
      <c r="C62" s="192"/>
      <c r="D62" s="193" t="s">
        <v>1064</v>
      </c>
      <c r="E62" s="194"/>
      <c r="F62" s="194"/>
      <c r="G62" s="194"/>
      <c r="H62" s="194"/>
      <c r="I62" s="195"/>
      <c r="J62" s="196">
        <f>J98</f>
        <v>0</v>
      </c>
      <c r="K62" s="197"/>
    </row>
    <row r="63" s="1" customFormat="1" ht="21.84" customHeight="1">
      <c r="B63" s="47"/>
      <c r="C63" s="48"/>
      <c r="D63" s="48"/>
      <c r="E63" s="48"/>
      <c r="F63" s="48"/>
      <c r="G63" s="48"/>
      <c r="H63" s="48"/>
      <c r="I63" s="158"/>
      <c r="J63" s="48"/>
      <c r="K63" s="52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80"/>
      <c r="J64" s="69"/>
      <c r="K64" s="70"/>
    </row>
    <row r="68" s="1" customFormat="1" ht="6.96" customHeight="1">
      <c r="B68" s="71"/>
      <c r="C68" s="72"/>
      <c r="D68" s="72"/>
      <c r="E68" s="72"/>
      <c r="F68" s="72"/>
      <c r="G68" s="72"/>
      <c r="H68" s="72"/>
      <c r="I68" s="183"/>
      <c r="J68" s="72"/>
      <c r="K68" s="72"/>
      <c r="L68" s="73"/>
    </row>
    <row r="69" s="1" customFormat="1" ht="36.96" customHeight="1">
      <c r="B69" s="47"/>
      <c r="C69" s="74" t="s">
        <v>181</v>
      </c>
      <c r="D69" s="75"/>
      <c r="E69" s="75"/>
      <c r="F69" s="75"/>
      <c r="G69" s="75"/>
      <c r="H69" s="75"/>
      <c r="I69" s="205"/>
      <c r="J69" s="75"/>
      <c r="K69" s="75"/>
      <c r="L69" s="73"/>
    </row>
    <row r="70" s="1" customFormat="1" ht="6.96" customHeight="1">
      <c r="B70" s="47"/>
      <c r="C70" s="75"/>
      <c r="D70" s="75"/>
      <c r="E70" s="75"/>
      <c r="F70" s="75"/>
      <c r="G70" s="75"/>
      <c r="H70" s="75"/>
      <c r="I70" s="205"/>
      <c r="J70" s="75"/>
      <c r="K70" s="75"/>
      <c r="L70" s="73"/>
    </row>
    <row r="71" s="1" customFormat="1" ht="14.4" customHeight="1">
      <c r="B71" s="47"/>
      <c r="C71" s="77" t="s">
        <v>18</v>
      </c>
      <c r="D71" s="75"/>
      <c r="E71" s="75"/>
      <c r="F71" s="75"/>
      <c r="G71" s="75"/>
      <c r="H71" s="75"/>
      <c r="I71" s="205"/>
      <c r="J71" s="75"/>
      <c r="K71" s="75"/>
      <c r="L71" s="73"/>
    </row>
    <row r="72" s="1" customFormat="1" ht="14.5" customHeight="1">
      <c r="B72" s="47"/>
      <c r="C72" s="75"/>
      <c r="D72" s="75"/>
      <c r="E72" s="206" t="str">
        <f>E7</f>
        <v>Stavební úpravy a rekonstrukce výtahu</v>
      </c>
      <c r="F72" s="77"/>
      <c r="G72" s="77"/>
      <c r="H72" s="77"/>
      <c r="I72" s="205"/>
      <c r="J72" s="75"/>
      <c r="K72" s="75"/>
      <c r="L72" s="73"/>
    </row>
    <row r="73">
      <c r="B73" s="29"/>
      <c r="C73" s="77" t="s">
        <v>146</v>
      </c>
      <c r="D73" s="207"/>
      <c r="E73" s="207"/>
      <c r="F73" s="207"/>
      <c r="G73" s="207"/>
      <c r="H73" s="207"/>
      <c r="I73" s="149"/>
      <c r="J73" s="207"/>
      <c r="K73" s="207"/>
      <c r="L73" s="208"/>
    </row>
    <row r="74" s="1" customFormat="1" ht="14.5" customHeight="1">
      <c r="B74" s="47"/>
      <c r="C74" s="75"/>
      <c r="D74" s="75"/>
      <c r="E74" s="206" t="s">
        <v>149</v>
      </c>
      <c r="F74" s="75"/>
      <c r="G74" s="75"/>
      <c r="H74" s="75"/>
      <c r="I74" s="205"/>
      <c r="J74" s="75"/>
      <c r="K74" s="75"/>
      <c r="L74" s="73"/>
    </row>
    <row r="75" s="1" customFormat="1" ht="14.4" customHeight="1">
      <c r="B75" s="47"/>
      <c r="C75" s="77" t="s">
        <v>152</v>
      </c>
      <c r="D75" s="75"/>
      <c r="E75" s="75"/>
      <c r="F75" s="75"/>
      <c r="G75" s="75"/>
      <c r="H75" s="75"/>
      <c r="I75" s="205"/>
      <c r="J75" s="75"/>
      <c r="K75" s="75"/>
      <c r="L75" s="73"/>
    </row>
    <row r="76" s="1" customFormat="1" ht="15" customHeight="1">
      <c r="B76" s="47"/>
      <c r="C76" s="75"/>
      <c r="D76" s="75"/>
      <c r="E76" s="83" t="str">
        <f>E11</f>
        <v>vzd_d1 - D1 - Vzduchotechnika</v>
      </c>
      <c r="F76" s="75"/>
      <c r="G76" s="75"/>
      <c r="H76" s="75"/>
      <c r="I76" s="205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5"/>
      <c r="J77" s="75"/>
      <c r="K77" s="75"/>
      <c r="L77" s="73"/>
    </row>
    <row r="78" s="1" customFormat="1" ht="18" customHeight="1">
      <c r="B78" s="47"/>
      <c r="C78" s="77" t="s">
        <v>23</v>
      </c>
      <c r="D78" s="75"/>
      <c r="E78" s="75"/>
      <c r="F78" s="209" t="str">
        <f>F14</f>
        <v xml:space="preserve"> </v>
      </c>
      <c r="G78" s="75"/>
      <c r="H78" s="75"/>
      <c r="I78" s="210" t="s">
        <v>25</v>
      </c>
      <c r="J78" s="86" t="str">
        <f>IF(J14="","",J14)</f>
        <v>14. 3. 2017</v>
      </c>
      <c r="K78" s="75"/>
      <c r="L78" s="73"/>
    </row>
    <row r="79" s="1" customFormat="1" ht="6.96" customHeight="1">
      <c r="B79" s="47"/>
      <c r="C79" s="75"/>
      <c r="D79" s="75"/>
      <c r="E79" s="75"/>
      <c r="F79" s="75"/>
      <c r="G79" s="75"/>
      <c r="H79" s="75"/>
      <c r="I79" s="205"/>
      <c r="J79" s="75"/>
      <c r="K79" s="75"/>
      <c r="L79" s="73"/>
    </row>
    <row r="80" s="1" customFormat="1">
      <c r="B80" s="47"/>
      <c r="C80" s="77" t="s">
        <v>27</v>
      </c>
      <c r="D80" s="75"/>
      <c r="E80" s="75"/>
      <c r="F80" s="209" t="str">
        <f>E17</f>
        <v xml:space="preserve"> </v>
      </c>
      <c r="G80" s="75"/>
      <c r="H80" s="75"/>
      <c r="I80" s="210" t="s">
        <v>33</v>
      </c>
      <c r="J80" s="209" t="str">
        <f>E23</f>
        <v xml:space="preserve"> </v>
      </c>
      <c r="K80" s="75"/>
      <c r="L80" s="73"/>
    </row>
    <row r="81" s="1" customFormat="1" ht="14.4" customHeight="1">
      <c r="B81" s="47"/>
      <c r="C81" s="77" t="s">
        <v>31</v>
      </c>
      <c r="D81" s="75"/>
      <c r="E81" s="75"/>
      <c r="F81" s="209" t="str">
        <f>IF(E20="","",E20)</f>
        <v/>
      </c>
      <c r="G81" s="75"/>
      <c r="H81" s="75"/>
      <c r="I81" s="205"/>
      <c r="J81" s="75"/>
      <c r="K81" s="75"/>
      <c r="L81" s="73"/>
    </row>
    <row r="82" s="1" customFormat="1" ht="10.32" customHeight="1">
      <c r="B82" s="47"/>
      <c r="C82" s="75"/>
      <c r="D82" s="75"/>
      <c r="E82" s="75"/>
      <c r="F82" s="75"/>
      <c r="G82" s="75"/>
      <c r="H82" s="75"/>
      <c r="I82" s="205"/>
      <c r="J82" s="75"/>
      <c r="K82" s="75"/>
      <c r="L82" s="73"/>
    </row>
    <row r="83" s="10" customFormat="1" ht="29.28" customHeight="1">
      <c r="B83" s="211"/>
      <c r="C83" s="212" t="s">
        <v>182</v>
      </c>
      <c r="D83" s="213" t="s">
        <v>55</v>
      </c>
      <c r="E83" s="213" t="s">
        <v>51</v>
      </c>
      <c r="F83" s="213" t="s">
        <v>183</v>
      </c>
      <c r="G83" s="213" t="s">
        <v>184</v>
      </c>
      <c r="H83" s="213" t="s">
        <v>185</v>
      </c>
      <c r="I83" s="214" t="s">
        <v>186</v>
      </c>
      <c r="J83" s="213" t="s">
        <v>160</v>
      </c>
      <c r="K83" s="215" t="s">
        <v>187</v>
      </c>
      <c r="L83" s="216"/>
      <c r="M83" s="103" t="s">
        <v>188</v>
      </c>
      <c r="N83" s="104" t="s">
        <v>40</v>
      </c>
      <c r="O83" s="104" t="s">
        <v>189</v>
      </c>
      <c r="P83" s="104" t="s">
        <v>190</v>
      </c>
      <c r="Q83" s="104" t="s">
        <v>191</v>
      </c>
      <c r="R83" s="104" t="s">
        <v>192</v>
      </c>
      <c r="S83" s="104" t="s">
        <v>193</v>
      </c>
      <c r="T83" s="105" t="s">
        <v>194</v>
      </c>
    </row>
    <row r="84" s="1" customFormat="1" ht="29.28" customHeight="1">
      <c r="B84" s="47"/>
      <c r="C84" s="109" t="s">
        <v>161</v>
      </c>
      <c r="D84" s="75"/>
      <c r="E84" s="75"/>
      <c r="F84" s="75"/>
      <c r="G84" s="75"/>
      <c r="H84" s="75"/>
      <c r="I84" s="205"/>
      <c r="J84" s="217">
        <f>BK84</f>
        <v>0</v>
      </c>
      <c r="K84" s="75"/>
      <c r="L84" s="73"/>
      <c r="M84" s="106"/>
      <c r="N84" s="107"/>
      <c r="O84" s="107"/>
      <c r="P84" s="218">
        <f>P85+P98</f>
        <v>0</v>
      </c>
      <c r="Q84" s="107"/>
      <c r="R84" s="218">
        <f>R85+R98</f>
        <v>0</v>
      </c>
      <c r="S84" s="107"/>
      <c r="T84" s="219">
        <f>T85+T98</f>
        <v>0</v>
      </c>
      <c r="AT84" s="25" t="s">
        <v>69</v>
      </c>
      <c r="AU84" s="25" t="s">
        <v>162</v>
      </c>
      <c r="BK84" s="220">
        <f>BK85+BK98</f>
        <v>0</v>
      </c>
    </row>
    <row r="85" s="11" customFormat="1" ht="37.44" customHeight="1">
      <c r="B85" s="221"/>
      <c r="C85" s="222"/>
      <c r="D85" s="223" t="s">
        <v>69</v>
      </c>
      <c r="E85" s="224" t="s">
        <v>77</v>
      </c>
      <c r="F85" s="224" t="s">
        <v>1065</v>
      </c>
      <c r="G85" s="222"/>
      <c r="H85" s="222"/>
      <c r="I85" s="225"/>
      <c r="J85" s="226">
        <f>BK85</f>
        <v>0</v>
      </c>
      <c r="K85" s="222"/>
      <c r="L85" s="227"/>
      <c r="M85" s="228"/>
      <c r="N85" s="229"/>
      <c r="O85" s="229"/>
      <c r="P85" s="230">
        <f>SUM(P86:P97)</f>
        <v>0</v>
      </c>
      <c r="Q85" s="229"/>
      <c r="R85" s="230">
        <f>SUM(R86:R97)</f>
        <v>0</v>
      </c>
      <c r="S85" s="229"/>
      <c r="T85" s="231">
        <f>SUM(T86:T97)</f>
        <v>0</v>
      </c>
      <c r="AR85" s="232" t="s">
        <v>77</v>
      </c>
      <c r="AT85" s="233" t="s">
        <v>69</v>
      </c>
      <c r="AU85" s="233" t="s">
        <v>70</v>
      </c>
      <c r="AY85" s="232" t="s">
        <v>197</v>
      </c>
      <c r="BK85" s="234">
        <f>SUM(BK86:BK97)</f>
        <v>0</v>
      </c>
    </row>
    <row r="86" s="1" customFormat="1" ht="14.5" customHeight="1">
      <c r="B86" s="47"/>
      <c r="C86" s="237" t="s">
        <v>77</v>
      </c>
      <c r="D86" s="237" t="s">
        <v>200</v>
      </c>
      <c r="E86" s="238" t="s">
        <v>1066</v>
      </c>
      <c r="F86" s="239" t="s">
        <v>1067</v>
      </c>
      <c r="G86" s="240" t="s">
        <v>1028</v>
      </c>
      <c r="H86" s="241">
        <v>1</v>
      </c>
      <c r="I86" s="242"/>
      <c r="J86" s="243">
        <f>ROUND(I86*H86,2)</f>
        <v>0</v>
      </c>
      <c r="K86" s="239" t="s">
        <v>21</v>
      </c>
      <c r="L86" s="73"/>
      <c r="M86" s="244" t="s">
        <v>21</v>
      </c>
      <c r="N86" s="245" t="s">
        <v>41</v>
      </c>
      <c r="O86" s="48"/>
      <c r="P86" s="246">
        <f>O86*H86</f>
        <v>0</v>
      </c>
      <c r="Q86" s="246">
        <v>0</v>
      </c>
      <c r="R86" s="246">
        <f>Q86*H86</f>
        <v>0</v>
      </c>
      <c r="S86" s="246">
        <v>0</v>
      </c>
      <c r="T86" s="247">
        <f>S86*H86</f>
        <v>0</v>
      </c>
      <c r="AR86" s="25" t="s">
        <v>205</v>
      </c>
      <c r="AT86" s="25" t="s">
        <v>200</v>
      </c>
      <c r="AU86" s="25" t="s">
        <v>77</v>
      </c>
      <c r="AY86" s="25" t="s">
        <v>197</v>
      </c>
      <c r="BE86" s="248">
        <f>IF(N86="základní",J86,0)</f>
        <v>0</v>
      </c>
      <c r="BF86" s="248">
        <f>IF(N86="snížená",J86,0)</f>
        <v>0</v>
      </c>
      <c r="BG86" s="248">
        <f>IF(N86="zákl. přenesená",J86,0)</f>
        <v>0</v>
      </c>
      <c r="BH86" s="248">
        <f>IF(N86="sníž. přenesená",J86,0)</f>
        <v>0</v>
      </c>
      <c r="BI86" s="248">
        <f>IF(N86="nulová",J86,0)</f>
        <v>0</v>
      </c>
      <c r="BJ86" s="25" t="s">
        <v>77</v>
      </c>
      <c r="BK86" s="248">
        <f>ROUND(I86*H86,2)</f>
        <v>0</v>
      </c>
      <c r="BL86" s="25" t="s">
        <v>205</v>
      </c>
      <c r="BM86" s="25" t="s">
        <v>79</v>
      </c>
    </row>
    <row r="87" s="1" customFormat="1">
      <c r="B87" s="47"/>
      <c r="C87" s="75"/>
      <c r="D87" s="249" t="s">
        <v>207</v>
      </c>
      <c r="E87" s="75"/>
      <c r="F87" s="250" t="s">
        <v>1067</v>
      </c>
      <c r="G87" s="75"/>
      <c r="H87" s="75"/>
      <c r="I87" s="205"/>
      <c r="J87" s="75"/>
      <c r="K87" s="75"/>
      <c r="L87" s="73"/>
      <c r="M87" s="251"/>
      <c r="N87" s="48"/>
      <c r="O87" s="48"/>
      <c r="P87" s="48"/>
      <c r="Q87" s="48"/>
      <c r="R87" s="48"/>
      <c r="S87" s="48"/>
      <c r="T87" s="96"/>
      <c r="AT87" s="25" t="s">
        <v>207</v>
      </c>
      <c r="AU87" s="25" t="s">
        <v>77</v>
      </c>
    </row>
    <row r="88" s="1" customFormat="1">
      <c r="B88" s="47"/>
      <c r="C88" s="75"/>
      <c r="D88" s="249" t="s">
        <v>589</v>
      </c>
      <c r="E88" s="75"/>
      <c r="F88" s="294" t="s">
        <v>1068</v>
      </c>
      <c r="G88" s="75"/>
      <c r="H88" s="75"/>
      <c r="I88" s="205"/>
      <c r="J88" s="75"/>
      <c r="K88" s="75"/>
      <c r="L88" s="73"/>
      <c r="M88" s="251"/>
      <c r="N88" s="48"/>
      <c r="O88" s="48"/>
      <c r="P88" s="48"/>
      <c r="Q88" s="48"/>
      <c r="R88" s="48"/>
      <c r="S88" s="48"/>
      <c r="T88" s="96"/>
      <c r="AT88" s="25" t="s">
        <v>589</v>
      </c>
      <c r="AU88" s="25" t="s">
        <v>77</v>
      </c>
    </row>
    <row r="89" s="1" customFormat="1" ht="14.5" customHeight="1">
      <c r="B89" s="47"/>
      <c r="C89" s="237" t="s">
        <v>79</v>
      </c>
      <c r="D89" s="237" t="s">
        <v>200</v>
      </c>
      <c r="E89" s="238" t="s">
        <v>1069</v>
      </c>
      <c r="F89" s="239" t="s">
        <v>1070</v>
      </c>
      <c r="G89" s="240" t="s">
        <v>1028</v>
      </c>
      <c r="H89" s="241">
        <v>1</v>
      </c>
      <c r="I89" s="242"/>
      <c r="J89" s="243">
        <f>ROUND(I89*H89,2)</f>
        <v>0</v>
      </c>
      <c r="K89" s="239" t="s">
        <v>21</v>
      </c>
      <c r="L89" s="73"/>
      <c r="M89" s="244" t="s">
        <v>21</v>
      </c>
      <c r="N89" s="245" t="s">
        <v>41</v>
      </c>
      <c r="O89" s="48"/>
      <c r="P89" s="246">
        <f>O89*H89</f>
        <v>0</v>
      </c>
      <c r="Q89" s="246">
        <v>0</v>
      </c>
      <c r="R89" s="246">
        <f>Q89*H89</f>
        <v>0</v>
      </c>
      <c r="S89" s="246">
        <v>0</v>
      </c>
      <c r="T89" s="247">
        <f>S89*H89</f>
        <v>0</v>
      </c>
      <c r="AR89" s="25" t="s">
        <v>205</v>
      </c>
      <c r="AT89" s="25" t="s">
        <v>200</v>
      </c>
      <c r="AU89" s="25" t="s">
        <v>77</v>
      </c>
      <c r="AY89" s="25" t="s">
        <v>197</v>
      </c>
      <c r="BE89" s="248">
        <f>IF(N89="základní",J89,0)</f>
        <v>0</v>
      </c>
      <c r="BF89" s="248">
        <f>IF(N89="snížená",J89,0)</f>
        <v>0</v>
      </c>
      <c r="BG89" s="248">
        <f>IF(N89="zákl. přenesená",J89,0)</f>
        <v>0</v>
      </c>
      <c r="BH89" s="248">
        <f>IF(N89="sníž. přenesená",J89,0)</f>
        <v>0</v>
      </c>
      <c r="BI89" s="248">
        <f>IF(N89="nulová",J89,0)</f>
        <v>0</v>
      </c>
      <c r="BJ89" s="25" t="s">
        <v>77</v>
      </c>
      <c r="BK89" s="248">
        <f>ROUND(I89*H89,2)</f>
        <v>0</v>
      </c>
      <c r="BL89" s="25" t="s">
        <v>205</v>
      </c>
      <c r="BM89" s="25" t="s">
        <v>205</v>
      </c>
    </row>
    <row r="90" s="1" customFormat="1">
      <c r="B90" s="47"/>
      <c r="C90" s="75"/>
      <c r="D90" s="249" t="s">
        <v>207</v>
      </c>
      <c r="E90" s="75"/>
      <c r="F90" s="250" t="s">
        <v>1070</v>
      </c>
      <c r="G90" s="75"/>
      <c r="H90" s="75"/>
      <c r="I90" s="205"/>
      <c r="J90" s="75"/>
      <c r="K90" s="75"/>
      <c r="L90" s="73"/>
      <c r="M90" s="251"/>
      <c r="N90" s="48"/>
      <c r="O90" s="48"/>
      <c r="P90" s="48"/>
      <c r="Q90" s="48"/>
      <c r="R90" s="48"/>
      <c r="S90" s="48"/>
      <c r="T90" s="96"/>
      <c r="AT90" s="25" t="s">
        <v>207</v>
      </c>
      <c r="AU90" s="25" t="s">
        <v>77</v>
      </c>
    </row>
    <row r="91" s="1" customFormat="1">
      <c r="B91" s="47"/>
      <c r="C91" s="75"/>
      <c r="D91" s="249" t="s">
        <v>589</v>
      </c>
      <c r="E91" s="75"/>
      <c r="F91" s="294" t="s">
        <v>1071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589</v>
      </c>
      <c r="AU91" s="25" t="s">
        <v>77</v>
      </c>
    </row>
    <row r="92" s="1" customFormat="1" ht="23" customHeight="1">
      <c r="B92" s="47"/>
      <c r="C92" s="237" t="s">
        <v>198</v>
      </c>
      <c r="D92" s="237" t="s">
        <v>200</v>
      </c>
      <c r="E92" s="238" t="s">
        <v>1072</v>
      </c>
      <c r="F92" s="239" t="s">
        <v>1073</v>
      </c>
      <c r="G92" s="240" t="s">
        <v>223</v>
      </c>
      <c r="H92" s="241">
        <v>6</v>
      </c>
      <c r="I92" s="242"/>
      <c r="J92" s="243">
        <f>ROUND(I92*H92,2)</f>
        <v>0</v>
      </c>
      <c r="K92" s="239" t="s">
        <v>21</v>
      </c>
      <c r="L92" s="73"/>
      <c r="M92" s="244" t="s">
        <v>21</v>
      </c>
      <c r="N92" s="245" t="s">
        <v>41</v>
      </c>
      <c r="O92" s="48"/>
      <c r="P92" s="246">
        <f>O92*H92</f>
        <v>0</v>
      </c>
      <c r="Q92" s="246">
        <v>0</v>
      </c>
      <c r="R92" s="246">
        <f>Q92*H92</f>
        <v>0</v>
      </c>
      <c r="S92" s="246">
        <v>0</v>
      </c>
      <c r="T92" s="247">
        <f>S92*H92</f>
        <v>0</v>
      </c>
      <c r="AR92" s="25" t="s">
        <v>205</v>
      </c>
      <c r="AT92" s="25" t="s">
        <v>200</v>
      </c>
      <c r="AU92" s="25" t="s">
        <v>77</v>
      </c>
      <c r="AY92" s="25" t="s">
        <v>197</v>
      </c>
      <c r="BE92" s="248">
        <f>IF(N92="základní",J92,0)</f>
        <v>0</v>
      </c>
      <c r="BF92" s="248">
        <f>IF(N92="snížená",J92,0)</f>
        <v>0</v>
      </c>
      <c r="BG92" s="248">
        <f>IF(N92="zákl. přenesená",J92,0)</f>
        <v>0</v>
      </c>
      <c r="BH92" s="248">
        <f>IF(N92="sníž. přenesená",J92,0)</f>
        <v>0</v>
      </c>
      <c r="BI92" s="248">
        <f>IF(N92="nulová",J92,0)</f>
        <v>0</v>
      </c>
      <c r="BJ92" s="25" t="s">
        <v>77</v>
      </c>
      <c r="BK92" s="248">
        <f>ROUND(I92*H92,2)</f>
        <v>0</v>
      </c>
      <c r="BL92" s="25" t="s">
        <v>205</v>
      </c>
      <c r="BM92" s="25" t="s">
        <v>227</v>
      </c>
    </row>
    <row r="93" s="1" customFormat="1">
      <c r="B93" s="47"/>
      <c r="C93" s="75"/>
      <c r="D93" s="249" t="s">
        <v>207</v>
      </c>
      <c r="E93" s="75"/>
      <c r="F93" s="250" t="s">
        <v>1073</v>
      </c>
      <c r="G93" s="75"/>
      <c r="H93" s="75"/>
      <c r="I93" s="205"/>
      <c r="J93" s="75"/>
      <c r="K93" s="75"/>
      <c r="L93" s="73"/>
      <c r="M93" s="251"/>
      <c r="N93" s="48"/>
      <c r="O93" s="48"/>
      <c r="P93" s="48"/>
      <c r="Q93" s="48"/>
      <c r="R93" s="48"/>
      <c r="S93" s="48"/>
      <c r="T93" s="96"/>
      <c r="AT93" s="25" t="s">
        <v>207</v>
      </c>
      <c r="AU93" s="25" t="s">
        <v>77</v>
      </c>
    </row>
    <row r="94" s="1" customFormat="1">
      <c r="B94" s="47"/>
      <c r="C94" s="75"/>
      <c r="D94" s="249" t="s">
        <v>589</v>
      </c>
      <c r="E94" s="75"/>
      <c r="F94" s="294" t="s">
        <v>1074</v>
      </c>
      <c r="G94" s="75"/>
      <c r="H94" s="75"/>
      <c r="I94" s="205"/>
      <c r="J94" s="75"/>
      <c r="K94" s="75"/>
      <c r="L94" s="73"/>
      <c r="M94" s="251"/>
      <c r="N94" s="48"/>
      <c r="O94" s="48"/>
      <c r="P94" s="48"/>
      <c r="Q94" s="48"/>
      <c r="R94" s="48"/>
      <c r="S94" s="48"/>
      <c r="T94" s="96"/>
      <c r="AT94" s="25" t="s">
        <v>589</v>
      </c>
      <c r="AU94" s="25" t="s">
        <v>77</v>
      </c>
    </row>
    <row r="95" s="1" customFormat="1" ht="14.5" customHeight="1">
      <c r="B95" s="47"/>
      <c r="C95" s="237" t="s">
        <v>205</v>
      </c>
      <c r="D95" s="237" t="s">
        <v>200</v>
      </c>
      <c r="E95" s="238" t="s">
        <v>1075</v>
      </c>
      <c r="F95" s="239" t="s">
        <v>1076</v>
      </c>
      <c r="G95" s="240" t="s">
        <v>213</v>
      </c>
      <c r="H95" s="241">
        <v>2</v>
      </c>
      <c r="I95" s="242"/>
      <c r="J95" s="243">
        <f>ROUND(I95*H95,2)</f>
        <v>0</v>
      </c>
      <c r="K95" s="239" t="s">
        <v>21</v>
      </c>
      <c r="L95" s="73"/>
      <c r="M95" s="244" t="s">
        <v>21</v>
      </c>
      <c r="N95" s="245" t="s">
        <v>41</v>
      </c>
      <c r="O95" s="48"/>
      <c r="P95" s="246">
        <f>O95*H95</f>
        <v>0</v>
      </c>
      <c r="Q95" s="246">
        <v>0</v>
      </c>
      <c r="R95" s="246">
        <f>Q95*H95</f>
        <v>0</v>
      </c>
      <c r="S95" s="246">
        <v>0</v>
      </c>
      <c r="T95" s="247">
        <f>S95*H95</f>
        <v>0</v>
      </c>
      <c r="AR95" s="25" t="s">
        <v>205</v>
      </c>
      <c r="AT95" s="25" t="s">
        <v>200</v>
      </c>
      <c r="AU95" s="25" t="s">
        <v>77</v>
      </c>
      <c r="AY95" s="25" t="s">
        <v>197</v>
      </c>
      <c r="BE95" s="248">
        <f>IF(N95="základní",J95,0)</f>
        <v>0</v>
      </c>
      <c r="BF95" s="248">
        <f>IF(N95="snížená",J95,0)</f>
        <v>0</v>
      </c>
      <c r="BG95" s="248">
        <f>IF(N95="zákl. přenesená",J95,0)</f>
        <v>0</v>
      </c>
      <c r="BH95" s="248">
        <f>IF(N95="sníž. přenesená",J95,0)</f>
        <v>0</v>
      </c>
      <c r="BI95" s="248">
        <f>IF(N95="nulová",J95,0)</f>
        <v>0</v>
      </c>
      <c r="BJ95" s="25" t="s">
        <v>77</v>
      </c>
      <c r="BK95" s="248">
        <f>ROUND(I95*H95,2)</f>
        <v>0</v>
      </c>
      <c r="BL95" s="25" t="s">
        <v>205</v>
      </c>
      <c r="BM95" s="25" t="s">
        <v>245</v>
      </c>
    </row>
    <row r="96" s="1" customFormat="1">
      <c r="B96" s="47"/>
      <c r="C96" s="75"/>
      <c r="D96" s="249" t="s">
        <v>207</v>
      </c>
      <c r="E96" s="75"/>
      <c r="F96" s="250" t="s">
        <v>1076</v>
      </c>
      <c r="G96" s="75"/>
      <c r="H96" s="75"/>
      <c r="I96" s="205"/>
      <c r="J96" s="75"/>
      <c r="K96" s="75"/>
      <c r="L96" s="73"/>
      <c r="M96" s="251"/>
      <c r="N96" s="48"/>
      <c r="O96" s="48"/>
      <c r="P96" s="48"/>
      <c r="Q96" s="48"/>
      <c r="R96" s="48"/>
      <c r="S96" s="48"/>
      <c r="T96" s="96"/>
      <c r="AT96" s="25" t="s">
        <v>207</v>
      </c>
      <c r="AU96" s="25" t="s">
        <v>77</v>
      </c>
    </row>
    <row r="97" s="1" customFormat="1">
      <c r="B97" s="47"/>
      <c r="C97" s="75"/>
      <c r="D97" s="249" t="s">
        <v>589</v>
      </c>
      <c r="E97" s="75"/>
      <c r="F97" s="294" t="s">
        <v>1077</v>
      </c>
      <c r="G97" s="75"/>
      <c r="H97" s="75"/>
      <c r="I97" s="205"/>
      <c r="J97" s="75"/>
      <c r="K97" s="75"/>
      <c r="L97" s="73"/>
      <c r="M97" s="251"/>
      <c r="N97" s="48"/>
      <c r="O97" s="48"/>
      <c r="P97" s="48"/>
      <c r="Q97" s="48"/>
      <c r="R97" s="48"/>
      <c r="S97" s="48"/>
      <c r="T97" s="96"/>
      <c r="AT97" s="25" t="s">
        <v>589</v>
      </c>
      <c r="AU97" s="25" t="s">
        <v>77</v>
      </c>
    </row>
    <row r="98" s="11" customFormat="1" ht="37.44" customHeight="1">
      <c r="B98" s="221"/>
      <c r="C98" s="222"/>
      <c r="D98" s="223" t="s">
        <v>69</v>
      </c>
      <c r="E98" s="224" t="s">
        <v>1078</v>
      </c>
      <c r="F98" s="224" t="s">
        <v>1079</v>
      </c>
      <c r="G98" s="222"/>
      <c r="H98" s="222"/>
      <c r="I98" s="225"/>
      <c r="J98" s="226">
        <f>BK98</f>
        <v>0</v>
      </c>
      <c r="K98" s="222"/>
      <c r="L98" s="227"/>
      <c r="M98" s="228"/>
      <c r="N98" s="229"/>
      <c r="O98" s="229"/>
      <c r="P98" s="230">
        <f>SUM(P99:P111)</f>
        <v>0</v>
      </c>
      <c r="Q98" s="229"/>
      <c r="R98" s="230">
        <f>SUM(R99:R111)</f>
        <v>0</v>
      </c>
      <c r="S98" s="229"/>
      <c r="T98" s="231">
        <f>SUM(T99:T111)</f>
        <v>0</v>
      </c>
      <c r="AR98" s="232" t="s">
        <v>205</v>
      </c>
      <c r="AT98" s="233" t="s">
        <v>69</v>
      </c>
      <c r="AU98" s="233" t="s">
        <v>70</v>
      </c>
      <c r="AY98" s="232" t="s">
        <v>197</v>
      </c>
      <c r="BK98" s="234">
        <f>SUM(BK99:BK111)</f>
        <v>0</v>
      </c>
    </row>
    <row r="99" s="1" customFormat="1" ht="14.5" customHeight="1">
      <c r="B99" s="47"/>
      <c r="C99" s="237" t="s">
        <v>229</v>
      </c>
      <c r="D99" s="237" t="s">
        <v>200</v>
      </c>
      <c r="E99" s="238" t="s">
        <v>1080</v>
      </c>
      <c r="F99" s="239" t="s">
        <v>1081</v>
      </c>
      <c r="G99" s="240" t="s">
        <v>1028</v>
      </c>
      <c r="H99" s="241">
        <v>1</v>
      </c>
      <c r="I99" s="242"/>
      <c r="J99" s="243">
        <f>ROUND(I99*H99,2)</f>
        <v>0</v>
      </c>
      <c r="K99" s="239" t="s">
        <v>21</v>
      </c>
      <c r="L99" s="73"/>
      <c r="M99" s="244" t="s">
        <v>21</v>
      </c>
      <c r="N99" s="245" t="s">
        <v>41</v>
      </c>
      <c r="O99" s="48"/>
      <c r="P99" s="246">
        <f>O99*H99</f>
        <v>0</v>
      </c>
      <c r="Q99" s="246">
        <v>0</v>
      </c>
      <c r="R99" s="246">
        <f>Q99*H99</f>
        <v>0</v>
      </c>
      <c r="S99" s="246">
        <v>0</v>
      </c>
      <c r="T99" s="247">
        <f>S99*H99</f>
        <v>0</v>
      </c>
      <c r="AR99" s="25" t="s">
        <v>1020</v>
      </c>
      <c r="AT99" s="25" t="s">
        <v>200</v>
      </c>
      <c r="AU99" s="25" t="s">
        <v>77</v>
      </c>
      <c r="AY99" s="25" t="s">
        <v>197</v>
      </c>
      <c r="BE99" s="248">
        <f>IF(N99="základní",J99,0)</f>
        <v>0</v>
      </c>
      <c r="BF99" s="248">
        <f>IF(N99="snížená",J99,0)</f>
        <v>0</v>
      </c>
      <c r="BG99" s="248">
        <f>IF(N99="zákl. přenesená",J99,0)</f>
        <v>0</v>
      </c>
      <c r="BH99" s="248">
        <f>IF(N99="sníž. přenesená",J99,0)</f>
        <v>0</v>
      </c>
      <c r="BI99" s="248">
        <f>IF(N99="nulová",J99,0)</f>
        <v>0</v>
      </c>
      <c r="BJ99" s="25" t="s">
        <v>77</v>
      </c>
      <c r="BK99" s="248">
        <f>ROUND(I99*H99,2)</f>
        <v>0</v>
      </c>
      <c r="BL99" s="25" t="s">
        <v>1020</v>
      </c>
      <c r="BM99" s="25" t="s">
        <v>1082</v>
      </c>
    </row>
    <row r="100" s="1" customFormat="1">
      <c r="B100" s="47"/>
      <c r="C100" s="75"/>
      <c r="D100" s="249" t="s">
        <v>207</v>
      </c>
      <c r="E100" s="75"/>
      <c r="F100" s="250" t="s">
        <v>1081</v>
      </c>
      <c r="G100" s="75"/>
      <c r="H100" s="75"/>
      <c r="I100" s="205"/>
      <c r="J100" s="75"/>
      <c r="K100" s="75"/>
      <c r="L100" s="73"/>
      <c r="M100" s="251"/>
      <c r="N100" s="48"/>
      <c r="O100" s="48"/>
      <c r="P100" s="48"/>
      <c r="Q100" s="48"/>
      <c r="R100" s="48"/>
      <c r="S100" s="48"/>
      <c r="T100" s="96"/>
      <c r="AT100" s="25" t="s">
        <v>207</v>
      </c>
      <c r="AU100" s="25" t="s">
        <v>77</v>
      </c>
    </row>
    <row r="101" s="1" customFormat="1" ht="14.5" customHeight="1">
      <c r="B101" s="47"/>
      <c r="C101" s="237" t="s">
        <v>227</v>
      </c>
      <c r="D101" s="237" t="s">
        <v>200</v>
      </c>
      <c r="E101" s="238" t="s">
        <v>1083</v>
      </c>
      <c r="F101" s="239" t="s">
        <v>1084</v>
      </c>
      <c r="G101" s="240" t="s">
        <v>1028</v>
      </c>
      <c r="H101" s="241">
        <v>1</v>
      </c>
      <c r="I101" s="242"/>
      <c r="J101" s="243">
        <f>ROUND(I101*H101,2)</f>
        <v>0</v>
      </c>
      <c r="K101" s="239" t="s">
        <v>21</v>
      </c>
      <c r="L101" s="73"/>
      <c r="M101" s="244" t="s">
        <v>21</v>
      </c>
      <c r="N101" s="245" t="s">
        <v>41</v>
      </c>
      <c r="O101" s="48"/>
      <c r="P101" s="246">
        <f>O101*H101</f>
        <v>0</v>
      </c>
      <c r="Q101" s="246">
        <v>0</v>
      </c>
      <c r="R101" s="246">
        <f>Q101*H101</f>
        <v>0</v>
      </c>
      <c r="S101" s="246">
        <v>0</v>
      </c>
      <c r="T101" s="247">
        <f>S101*H101</f>
        <v>0</v>
      </c>
      <c r="AR101" s="25" t="s">
        <v>1020</v>
      </c>
      <c r="AT101" s="25" t="s">
        <v>200</v>
      </c>
      <c r="AU101" s="25" t="s">
        <v>77</v>
      </c>
      <c r="AY101" s="25" t="s">
        <v>197</v>
      </c>
      <c r="BE101" s="248">
        <f>IF(N101="základní",J101,0)</f>
        <v>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25" t="s">
        <v>77</v>
      </c>
      <c r="BK101" s="248">
        <f>ROUND(I101*H101,2)</f>
        <v>0</v>
      </c>
      <c r="BL101" s="25" t="s">
        <v>1020</v>
      </c>
      <c r="BM101" s="25" t="s">
        <v>1085</v>
      </c>
    </row>
    <row r="102" s="1" customFormat="1">
      <c r="B102" s="47"/>
      <c r="C102" s="75"/>
      <c r="D102" s="249" t="s">
        <v>207</v>
      </c>
      <c r="E102" s="75"/>
      <c r="F102" s="250" t="s">
        <v>1084</v>
      </c>
      <c r="G102" s="75"/>
      <c r="H102" s="75"/>
      <c r="I102" s="205"/>
      <c r="J102" s="75"/>
      <c r="K102" s="75"/>
      <c r="L102" s="73"/>
      <c r="M102" s="251"/>
      <c r="N102" s="48"/>
      <c r="O102" s="48"/>
      <c r="P102" s="48"/>
      <c r="Q102" s="48"/>
      <c r="R102" s="48"/>
      <c r="S102" s="48"/>
      <c r="T102" s="96"/>
      <c r="AT102" s="25" t="s">
        <v>207</v>
      </c>
      <c r="AU102" s="25" t="s">
        <v>77</v>
      </c>
    </row>
    <row r="103" s="1" customFormat="1" ht="14.5" customHeight="1">
      <c r="B103" s="47"/>
      <c r="C103" s="237" t="s">
        <v>239</v>
      </c>
      <c r="D103" s="237" t="s">
        <v>200</v>
      </c>
      <c r="E103" s="238" t="s">
        <v>1086</v>
      </c>
      <c r="F103" s="239" t="s">
        <v>1087</v>
      </c>
      <c r="G103" s="240" t="s">
        <v>1028</v>
      </c>
      <c r="H103" s="241">
        <v>1</v>
      </c>
      <c r="I103" s="242"/>
      <c r="J103" s="243">
        <f>ROUND(I103*H103,2)</f>
        <v>0</v>
      </c>
      <c r="K103" s="239" t="s">
        <v>21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1020</v>
      </c>
      <c r="AT103" s="25" t="s">
        <v>200</v>
      </c>
      <c r="AU103" s="25" t="s">
        <v>77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1020</v>
      </c>
      <c r="BM103" s="25" t="s">
        <v>1088</v>
      </c>
    </row>
    <row r="104" s="1" customFormat="1">
      <c r="B104" s="47"/>
      <c r="C104" s="75"/>
      <c r="D104" s="249" t="s">
        <v>207</v>
      </c>
      <c r="E104" s="75"/>
      <c r="F104" s="250" t="s">
        <v>1087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77</v>
      </c>
    </row>
    <row r="105" s="1" customFormat="1" ht="14.5" customHeight="1">
      <c r="B105" s="47"/>
      <c r="C105" s="237" t="s">
        <v>245</v>
      </c>
      <c r="D105" s="237" t="s">
        <v>200</v>
      </c>
      <c r="E105" s="238" t="s">
        <v>1089</v>
      </c>
      <c r="F105" s="239" t="s">
        <v>1090</v>
      </c>
      <c r="G105" s="240" t="s">
        <v>1028</v>
      </c>
      <c r="H105" s="241">
        <v>1</v>
      </c>
      <c r="I105" s="242"/>
      <c r="J105" s="243">
        <f>ROUND(I105*H105,2)</f>
        <v>0</v>
      </c>
      <c r="K105" s="239" t="s">
        <v>21</v>
      </c>
      <c r="L105" s="73"/>
      <c r="M105" s="244" t="s">
        <v>21</v>
      </c>
      <c r="N105" s="245" t="s">
        <v>41</v>
      </c>
      <c r="O105" s="48"/>
      <c r="P105" s="246">
        <f>O105*H105</f>
        <v>0</v>
      </c>
      <c r="Q105" s="246">
        <v>0</v>
      </c>
      <c r="R105" s="246">
        <f>Q105*H105</f>
        <v>0</v>
      </c>
      <c r="S105" s="246">
        <v>0</v>
      </c>
      <c r="T105" s="247">
        <f>S105*H105</f>
        <v>0</v>
      </c>
      <c r="AR105" s="25" t="s">
        <v>1020</v>
      </c>
      <c r="AT105" s="25" t="s">
        <v>200</v>
      </c>
      <c r="AU105" s="25" t="s">
        <v>77</v>
      </c>
      <c r="AY105" s="25" t="s">
        <v>197</v>
      </c>
      <c r="BE105" s="248">
        <f>IF(N105="základní",J105,0)</f>
        <v>0</v>
      </c>
      <c r="BF105" s="248">
        <f>IF(N105="snížená",J105,0)</f>
        <v>0</v>
      </c>
      <c r="BG105" s="248">
        <f>IF(N105="zákl. přenesená",J105,0)</f>
        <v>0</v>
      </c>
      <c r="BH105" s="248">
        <f>IF(N105="sníž. přenesená",J105,0)</f>
        <v>0</v>
      </c>
      <c r="BI105" s="248">
        <f>IF(N105="nulová",J105,0)</f>
        <v>0</v>
      </c>
      <c r="BJ105" s="25" t="s">
        <v>77</v>
      </c>
      <c r="BK105" s="248">
        <f>ROUND(I105*H105,2)</f>
        <v>0</v>
      </c>
      <c r="BL105" s="25" t="s">
        <v>1020</v>
      </c>
      <c r="BM105" s="25" t="s">
        <v>1091</v>
      </c>
    </row>
    <row r="106" s="1" customFormat="1">
      <c r="B106" s="47"/>
      <c r="C106" s="75"/>
      <c r="D106" s="249" t="s">
        <v>207</v>
      </c>
      <c r="E106" s="75"/>
      <c r="F106" s="250" t="s">
        <v>1090</v>
      </c>
      <c r="G106" s="75"/>
      <c r="H106" s="75"/>
      <c r="I106" s="205"/>
      <c r="J106" s="75"/>
      <c r="K106" s="75"/>
      <c r="L106" s="73"/>
      <c r="M106" s="251"/>
      <c r="N106" s="48"/>
      <c r="O106" s="48"/>
      <c r="P106" s="48"/>
      <c r="Q106" s="48"/>
      <c r="R106" s="48"/>
      <c r="S106" s="48"/>
      <c r="T106" s="96"/>
      <c r="AT106" s="25" t="s">
        <v>207</v>
      </c>
      <c r="AU106" s="25" t="s">
        <v>77</v>
      </c>
    </row>
    <row r="107" s="1" customFormat="1" ht="14.5" customHeight="1">
      <c r="B107" s="47"/>
      <c r="C107" s="237" t="s">
        <v>250</v>
      </c>
      <c r="D107" s="237" t="s">
        <v>200</v>
      </c>
      <c r="E107" s="238" t="s">
        <v>1092</v>
      </c>
      <c r="F107" s="239" t="s">
        <v>1093</v>
      </c>
      <c r="G107" s="240" t="s">
        <v>1028</v>
      </c>
      <c r="H107" s="241">
        <v>1</v>
      </c>
      <c r="I107" s="242"/>
      <c r="J107" s="243">
        <f>ROUND(I107*H107,2)</f>
        <v>0</v>
      </c>
      <c r="K107" s="239" t="s">
        <v>21</v>
      </c>
      <c r="L107" s="73"/>
      <c r="M107" s="244" t="s">
        <v>21</v>
      </c>
      <c r="N107" s="245" t="s">
        <v>41</v>
      </c>
      <c r="O107" s="48"/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25" t="s">
        <v>1020</v>
      </c>
      <c r="AT107" s="25" t="s">
        <v>200</v>
      </c>
      <c r="AU107" s="25" t="s">
        <v>77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1020</v>
      </c>
      <c r="BM107" s="25" t="s">
        <v>1094</v>
      </c>
    </row>
    <row r="108" s="1" customFormat="1" ht="14.5" customHeight="1">
      <c r="B108" s="47"/>
      <c r="C108" s="237" t="s">
        <v>256</v>
      </c>
      <c r="D108" s="237" t="s">
        <v>200</v>
      </c>
      <c r="E108" s="238" t="s">
        <v>1095</v>
      </c>
      <c r="F108" s="239" t="s">
        <v>1096</v>
      </c>
      <c r="G108" s="240" t="s">
        <v>1028</v>
      </c>
      <c r="H108" s="241">
        <v>1</v>
      </c>
      <c r="I108" s="242"/>
      <c r="J108" s="243">
        <f>ROUND(I108*H108,2)</f>
        <v>0</v>
      </c>
      <c r="K108" s="239" t="s">
        <v>21</v>
      </c>
      <c r="L108" s="73"/>
      <c r="M108" s="244" t="s">
        <v>21</v>
      </c>
      <c r="N108" s="245" t="s">
        <v>41</v>
      </c>
      <c r="O108" s="48"/>
      <c r="P108" s="246">
        <f>O108*H108</f>
        <v>0</v>
      </c>
      <c r="Q108" s="246">
        <v>0</v>
      </c>
      <c r="R108" s="246">
        <f>Q108*H108</f>
        <v>0</v>
      </c>
      <c r="S108" s="246">
        <v>0</v>
      </c>
      <c r="T108" s="247">
        <f>S108*H108</f>
        <v>0</v>
      </c>
      <c r="AR108" s="25" t="s">
        <v>1020</v>
      </c>
      <c r="AT108" s="25" t="s">
        <v>200</v>
      </c>
      <c r="AU108" s="25" t="s">
        <v>77</v>
      </c>
      <c r="AY108" s="25" t="s">
        <v>197</v>
      </c>
      <c r="BE108" s="248">
        <f>IF(N108="základní",J108,0)</f>
        <v>0</v>
      </c>
      <c r="BF108" s="248">
        <f>IF(N108="snížená",J108,0)</f>
        <v>0</v>
      </c>
      <c r="BG108" s="248">
        <f>IF(N108="zákl. přenesená",J108,0)</f>
        <v>0</v>
      </c>
      <c r="BH108" s="248">
        <f>IF(N108="sníž. přenesená",J108,0)</f>
        <v>0</v>
      </c>
      <c r="BI108" s="248">
        <f>IF(N108="nulová",J108,0)</f>
        <v>0</v>
      </c>
      <c r="BJ108" s="25" t="s">
        <v>77</v>
      </c>
      <c r="BK108" s="248">
        <f>ROUND(I108*H108,2)</f>
        <v>0</v>
      </c>
      <c r="BL108" s="25" t="s">
        <v>1020</v>
      </c>
      <c r="BM108" s="25" t="s">
        <v>1097</v>
      </c>
    </row>
    <row r="109" s="1" customFormat="1">
      <c r="B109" s="47"/>
      <c r="C109" s="75"/>
      <c r="D109" s="249" t="s">
        <v>207</v>
      </c>
      <c r="E109" s="75"/>
      <c r="F109" s="250" t="s">
        <v>1096</v>
      </c>
      <c r="G109" s="75"/>
      <c r="H109" s="75"/>
      <c r="I109" s="205"/>
      <c r="J109" s="75"/>
      <c r="K109" s="75"/>
      <c r="L109" s="73"/>
      <c r="M109" s="251"/>
      <c r="N109" s="48"/>
      <c r="O109" s="48"/>
      <c r="P109" s="48"/>
      <c r="Q109" s="48"/>
      <c r="R109" s="48"/>
      <c r="S109" s="48"/>
      <c r="T109" s="96"/>
      <c r="AT109" s="25" t="s">
        <v>207</v>
      </c>
      <c r="AU109" s="25" t="s">
        <v>77</v>
      </c>
    </row>
    <row r="110" s="1" customFormat="1" ht="14.5" customHeight="1">
      <c r="B110" s="47"/>
      <c r="C110" s="237" t="s">
        <v>262</v>
      </c>
      <c r="D110" s="237" t="s">
        <v>200</v>
      </c>
      <c r="E110" s="238" t="s">
        <v>1098</v>
      </c>
      <c r="F110" s="239" t="s">
        <v>1099</v>
      </c>
      <c r="G110" s="240" t="s">
        <v>1028</v>
      </c>
      <c r="H110" s="241">
        <v>1</v>
      </c>
      <c r="I110" s="242"/>
      <c r="J110" s="243">
        <f>ROUND(I110*H110,2)</f>
        <v>0</v>
      </c>
      <c r="K110" s="239" t="s">
        <v>21</v>
      </c>
      <c r="L110" s="73"/>
      <c r="M110" s="244" t="s">
        <v>21</v>
      </c>
      <c r="N110" s="245" t="s">
        <v>41</v>
      </c>
      <c r="O110" s="48"/>
      <c r="P110" s="246">
        <f>O110*H110</f>
        <v>0</v>
      </c>
      <c r="Q110" s="246">
        <v>0</v>
      </c>
      <c r="R110" s="246">
        <f>Q110*H110</f>
        <v>0</v>
      </c>
      <c r="S110" s="246">
        <v>0</v>
      </c>
      <c r="T110" s="247">
        <f>S110*H110</f>
        <v>0</v>
      </c>
      <c r="AR110" s="25" t="s">
        <v>1020</v>
      </c>
      <c r="AT110" s="25" t="s">
        <v>200</v>
      </c>
      <c r="AU110" s="25" t="s">
        <v>77</v>
      </c>
      <c r="AY110" s="25" t="s">
        <v>197</v>
      </c>
      <c r="BE110" s="248">
        <f>IF(N110="základní",J110,0)</f>
        <v>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25" t="s">
        <v>77</v>
      </c>
      <c r="BK110" s="248">
        <f>ROUND(I110*H110,2)</f>
        <v>0</v>
      </c>
      <c r="BL110" s="25" t="s">
        <v>1020</v>
      </c>
      <c r="BM110" s="25" t="s">
        <v>1100</v>
      </c>
    </row>
    <row r="111" s="1" customFormat="1">
      <c r="B111" s="47"/>
      <c r="C111" s="75"/>
      <c r="D111" s="249" t="s">
        <v>207</v>
      </c>
      <c r="E111" s="75"/>
      <c r="F111" s="250" t="s">
        <v>1099</v>
      </c>
      <c r="G111" s="75"/>
      <c r="H111" s="75"/>
      <c r="I111" s="205"/>
      <c r="J111" s="75"/>
      <c r="K111" s="75"/>
      <c r="L111" s="73"/>
      <c r="M111" s="299"/>
      <c r="N111" s="300"/>
      <c r="O111" s="300"/>
      <c r="P111" s="300"/>
      <c r="Q111" s="300"/>
      <c r="R111" s="300"/>
      <c r="S111" s="300"/>
      <c r="T111" s="301"/>
      <c r="AT111" s="25" t="s">
        <v>207</v>
      </c>
      <c r="AU111" s="25" t="s">
        <v>77</v>
      </c>
    </row>
    <row r="112" s="1" customFormat="1" ht="6.96" customHeight="1">
      <c r="B112" s="68"/>
      <c r="C112" s="69"/>
      <c r="D112" s="69"/>
      <c r="E112" s="69"/>
      <c r="F112" s="69"/>
      <c r="G112" s="69"/>
      <c r="H112" s="69"/>
      <c r="I112" s="180"/>
      <c r="J112" s="69"/>
      <c r="K112" s="69"/>
      <c r="L112" s="73"/>
    </row>
  </sheetData>
  <sheetProtection sheet="1" autoFilter="0" formatColumns="0" formatRows="0" objects="1" scenarios="1" spinCount="100000" saltValue="ydwswN3iaWknVerSgaOxJxK73NkIU65+D9sRtgJYEXeE8qlRH4NMYiFOIXoksjf7iYNkm4IdOofmsTTTYoPWAw==" hashValue="tAByD/Al4dh12C14DgOexIRmMMk+umqen1aWoSth+aFoGFBWMnPU43lhi+8+ARqg574UN8iIVYLYnH0kyD62gw==" algorithmName="SHA-512" password="CC35"/>
  <autoFilter ref="C83:K11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102</v>
      </c>
      <c r="AZ2" s="154" t="s">
        <v>135</v>
      </c>
      <c r="BA2" s="154" t="s">
        <v>21</v>
      </c>
      <c r="BB2" s="154" t="s">
        <v>21</v>
      </c>
      <c r="BC2" s="154" t="s">
        <v>1101</v>
      </c>
      <c r="BD2" s="154" t="s">
        <v>79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  <c r="AZ3" s="154" t="s">
        <v>138</v>
      </c>
      <c r="BA3" s="154" t="s">
        <v>21</v>
      </c>
      <c r="BB3" s="154" t="s">
        <v>21</v>
      </c>
      <c r="BC3" s="154" t="s">
        <v>1102</v>
      </c>
      <c r="BD3" s="154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  <c r="AZ4" s="154" t="s">
        <v>144</v>
      </c>
      <c r="BA4" s="154" t="s">
        <v>21</v>
      </c>
      <c r="BB4" s="154" t="s">
        <v>21</v>
      </c>
      <c r="BC4" s="154" t="s">
        <v>1103</v>
      </c>
      <c r="BD4" s="154" t="s">
        <v>79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  <c r="AZ5" s="154" t="s">
        <v>150</v>
      </c>
      <c r="BA5" s="154" t="s">
        <v>21</v>
      </c>
      <c r="BB5" s="154" t="s">
        <v>21</v>
      </c>
      <c r="BC5" s="154" t="s">
        <v>1104</v>
      </c>
      <c r="BD5" s="154" t="s">
        <v>79</v>
      </c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  <c r="AZ6" s="154" t="s">
        <v>1105</v>
      </c>
      <c r="BA6" s="154" t="s">
        <v>21</v>
      </c>
      <c r="BB6" s="154" t="s">
        <v>21</v>
      </c>
      <c r="BC6" s="154" t="s">
        <v>1106</v>
      </c>
      <c r="BD6" s="154" t="s">
        <v>79</v>
      </c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  <c r="AZ7" s="154" t="s">
        <v>1107</v>
      </c>
      <c r="BA7" s="154" t="s">
        <v>21</v>
      </c>
      <c r="BB7" s="154" t="s">
        <v>21</v>
      </c>
      <c r="BC7" s="154" t="s">
        <v>1108</v>
      </c>
      <c r="BD7" s="154" t="s">
        <v>79</v>
      </c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  <c r="AZ8" s="154" t="s">
        <v>1109</v>
      </c>
      <c r="BA8" s="154" t="s">
        <v>21</v>
      </c>
      <c r="BB8" s="154" t="s">
        <v>21</v>
      </c>
      <c r="BC8" s="154" t="s">
        <v>1110</v>
      </c>
      <c r="BD8" s="154" t="s">
        <v>79</v>
      </c>
    </row>
    <row r="9" s="1" customFormat="1" ht="14.5" customHeight="1">
      <c r="B9" s="47"/>
      <c r="C9" s="48"/>
      <c r="D9" s="48"/>
      <c r="E9" s="157" t="s">
        <v>1111</v>
      </c>
      <c r="F9" s="48"/>
      <c r="G9" s="48"/>
      <c r="H9" s="48"/>
      <c r="I9" s="158"/>
      <c r="J9" s="48"/>
      <c r="K9" s="52"/>
      <c r="AZ9" s="154" t="s">
        <v>1112</v>
      </c>
      <c r="BA9" s="154" t="s">
        <v>21</v>
      </c>
      <c r="BB9" s="154" t="s">
        <v>21</v>
      </c>
      <c r="BC9" s="154" t="s">
        <v>597</v>
      </c>
      <c r="BD9" s="154" t="s">
        <v>79</v>
      </c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  <c r="AZ10" s="154" t="s">
        <v>1113</v>
      </c>
      <c r="BA10" s="154" t="s">
        <v>21</v>
      </c>
      <c r="BB10" s="154" t="s">
        <v>21</v>
      </c>
      <c r="BC10" s="154" t="s">
        <v>1114</v>
      </c>
      <c r="BD10" s="154" t="s">
        <v>79</v>
      </c>
    </row>
    <row r="11" s="1" customFormat="1" ht="36.96" customHeight="1">
      <c r="B11" s="47"/>
      <c r="C11" s="48"/>
      <c r="D11" s="48"/>
      <c r="E11" s="159" t="s">
        <v>1115</v>
      </c>
      <c r="F11" s="48"/>
      <c r="G11" s="48"/>
      <c r="H11" s="48"/>
      <c r="I11" s="158"/>
      <c r="J11" s="48"/>
      <c r="K11" s="52"/>
      <c r="AZ11" s="154" t="s">
        <v>1116</v>
      </c>
      <c r="BA11" s="154" t="s">
        <v>21</v>
      </c>
      <c r="BB11" s="154" t="s">
        <v>21</v>
      </c>
      <c r="BC11" s="154" t="s">
        <v>1117</v>
      </c>
      <c r="BD11" s="154" t="s">
        <v>79</v>
      </c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  <c r="AZ12" s="154" t="s">
        <v>1118</v>
      </c>
      <c r="BA12" s="154" t="s">
        <v>21</v>
      </c>
      <c r="BB12" s="154" t="s">
        <v>21</v>
      </c>
      <c r="BC12" s="154" t="s">
        <v>1119</v>
      </c>
      <c r="BD12" s="154" t="s">
        <v>79</v>
      </c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  <c r="AZ13" s="154" t="s">
        <v>1120</v>
      </c>
      <c r="BA13" s="154" t="s">
        <v>21</v>
      </c>
      <c r="BB13" s="154" t="s">
        <v>21</v>
      </c>
      <c r="BC13" s="154" t="s">
        <v>1121</v>
      </c>
      <c r="BD13" s="154" t="s">
        <v>79</v>
      </c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  <c r="AZ14" s="154" t="s">
        <v>1122</v>
      </c>
      <c r="BA14" s="154" t="s">
        <v>21</v>
      </c>
      <c r="BB14" s="154" t="s">
        <v>21</v>
      </c>
      <c r="BC14" s="154" t="s">
        <v>1104</v>
      </c>
      <c r="BD14" s="154" t="s">
        <v>79</v>
      </c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  <c r="AZ15" s="154" t="s">
        <v>1123</v>
      </c>
      <c r="BA15" s="154" t="s">
        <v>21</v>
      </c>
      <c r="BB15" s="154" t="s">
        <v>21</v>
      </c>
      <c r="BC15" s="154" t="s">
        <v>1124</v>
      </c>
      <c r="BD15" s="154" t="s">
        <v>79</v>
      </c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  <c r="AZ16" s="154" t="s">
        <v>1125</v>
      </c>
      <c r="BA16" s="154" t="s">
        <v>21</v>
      </c>
      <c r="BB16" s="154" t="s">
        <v>21</v>
      </c>
      <c r="BC16" s="154" t="s">
        <v>1126</v>
      </c>
      <c r="BD16" s="154" t="s">
        <v>79</v>
      </c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  <c r="AZ17" s="154" t="s">
        <v>1127</v>
      </c>
      <c r="BA17" s="154" t="s">
        <v>21</v>
      </c>
      <c r="BB17" s="154" t="s">
        <v>21</v>
      </c>
      <c r="BC17" s="154" t="s">
        <v>1103</v>
      </c>
      <c r="BD17" s="154" t="s">
        <v>79</v>
      </c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ROUND(J103,2)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ROUND(SUM(BE103:BE447), 2)</f>
        <v>0</v>
      </c>
      <c r="G32" s="48"/>
      <c r="H32" s="48"/>
      <c r="I32" s="172">
        <v>0.20999999999999999</v>
      </c>
      <c r="J32" s="171">
        <f>ROUND(ROUND((SUM(BE103:BE447)),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ROUND(SUM(BF103:BF447), 2)</f>
        <v>0</v>
      </c>
      <c r="G33" s="48"/>
      <c r="H33" s="48"/>
      <c r="I33" s="172">
        <v>0.14999999999999999</v>
      </c>
      <c r="J33" s="171">
        <f>ROUND(ROUND((SUM(BF103:BF447)),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ROUND(SUM(BG103:BG447),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ROUND(SUM(BH103:BH447),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ROUND(SUM(BI103:BI447),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1111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stav_d2 - D2 - Stavební práce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J103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163</v>
      </c>
      <c r="E61" s="194"/>
      <c r="F61" s="194"/>
      <c r="G61" s="194"/>
      <c r="H61" s="194"/>
      <c r="I61" s="195"/>
      <c r="J61" s="196">
        <f>J104</f>
        <v>0</v>
      </c>
      <c r="K61" s="197"/>
    </row>
    <row r="62" s="9" customFormat="1" ht="19.92" customHeight="1">
      <c r="B62" s="198"/>
      <c r="C62" s="199"/>
      <c r="D62" s="200" t="s">
        <v>164</v>
      </c>
      <c r="E62" s="201"/>
      <c r="F62" s="201"/>
      <c r="G62" s="201"/>
      <c r="H62" s="201"/>
      <c r="I62" s="202"/>
      <c r="J62" s="203">
        <f>J105</f>
        <v>0</v>
      </c>
      <c r="K62" s="204"/>
    </row>
    <row r="63" s="9" customFormat="1" ht="19.92" customHeight="1">
      <c r="B63" s="198"/>
      <c r="C63" s="199"/>
      <c r="D63" s="200" t="s">
        <v>165</v>
      </c>
      <c r="E63" s="201"/>
      <c r="F63" s="201"/>
      <c r="G63" s="201"/>
      <c r="H63" s="201"/>
      <c r="I63" s="202"/>
      <c r="J63" s="203">
        <f>J112</f>
        <v>0</v>
      </c>
      <c r="K63" s="204"/>
    </row>
    <row r="64" s="9" customFormat="1" ht="19.92" customHeight="1">
      <c r="B64" s="198"/>
      <c r="C64" s="199"/>
      <c r="D64" s="200" t="s">
        <v>166</v>
      </c>
      <c r="E64" s="201"/>
      <c r="F64" s="201"/>
      <c r="G64" s="201"/>
      <c r="H64" s="201"/>
      <c r="I64" s="202"/>
      <c r="J64" s="203">
        <f>J133</f>
        <v>0</v>
      </c>
      <c r="K64" s="204"/>
    </row>
    <row r="65" s="9" customFormat="1" ht="19.92" customHeight="1">
      <c r="B65" s="198"/>
      <c r="C65" s="199"/>
      <c r="D65" s="200" t="s">
        <v>167</v>
      </c>
      <c r="E65" s="201"/>
      <c r="F65" s="201"/>
      <c r="G65" s="201"/>
      <c r="H65" s="201"/>
      <c r="I65" s="202"/>
      <c r="J65" s="203">
        <f>J216</f>
        <v>0</v>
      </c>
      <c r="K65" s="204"/>
    </row>
    <row r="66" s="9" customFormat="1" ht="19.92" customHeight="1">
      <c r="B66" s="198"/>
      <c r="C66" s="199"/>
      <c r="D66" s="200" t="s">
        <v>168</v>
      </c>
      <c r="E66" s="201"/>
      <c r="F66" s="201"/>
      <c r="G66" s="201"/>
      <c r="H66" s="201"/>
      <c r="I66" s="202"/>
      <c r="J66" s="203">
        <f>J226</f>
        <v>0</v>
      </c>
      <c r="K66" s="204"/>
    </row>
    <row r="67" s="8" customFormat="1" ht="24.96" customHeight="1">
      <c r="B67" s="191"/>
      <c r="C67" s="192"/>
      <c r="D67" s="193" t="s">
        <v>169</v>
      </c>
      <c r="E67" s="194"/>
      <c r="F67" s="194"/>
      <c r="G67" s="194"/>
      <c r="H67" s="194"/>
      <c r="I67" s="195"/>
      <c r="J67" s="196">
        <f>J229</f>
        <v>0</v>
      </c>
      <c r="K67" s="197"/>
    </row>
    <row r="68" s="9" customFormat="1" ht="19.92" customHeight="1">
      <c r="B68" s="198"/>
      <c r="C68" s="199"/>
      <c r="D68" s="200" t="s">
        <v>1128</v>
      </c>
      <c r="E68" s="201"/>
      <c r="F68" s="201"/>
      <c r="G68" s="201"/>
      <c r="H68" s="201"/>
      <c r="I68" s="202"/>
      <c r="J68" s="203">
        <f>J230</f>
        <v>0</v>
      </c>
      <c r="K68" s="204"/>
    </row>
    <row r="69" s="9" customFormat="1" ht="19.92" customHeight="1">
      <c r="B69" s="198"/>
      <c r="C69" s="199"/>
      <c r="D69" s="200" t="s">
        <v>170</v>
      </c>
      <c r="E69" s="201"/>
      <c r="F69" s="201"/>
      <c r="G69" s="201"/>
      <c r="H69" s="201"/>
      <c r="I69" s="202"/>
      <c r="J69" s="203">
        <f>J240</f>
        <v>0</v>
      </c>
      <c r="K69" s="204"/>
    </row>
    <row r="70" s="9" customFormat="1" ht="19.92" customHeight="1">
      <c r="B70" s="198"/>
      <c r="C70" s="199"/>
      <c r="D70" s="200" t="s">
        <v>1129</v>
      </c>
      <c r="E70" s="201"/>
      <c r="F70" s="201"/>
      <c r="G70" s="201"/>
      <c r="H70" s="201"/>
      <c r="I70" s="202"/>
      <c r="J70" s="203">
        <f>J261</f>
        <v>0</v>
      </c>
      <c r="K70" s="204"/>
    </row>
    <row r="71" s="9" customFormat="1" ht="19.92" customHeight="1">
      <c r="B71" s="198"/>
      <c r="C71" s="199"/>
      <c r="D71" s="200" t="s">
        <v>1130</v>
      </c>
      <c r="E71" s="201"/>
      <c r="F71" s="201"/>
      <c r="G71" s="201"/>
      <c r="H71" s="201"/>
      <c r="I71" s="202"/>
      <c r="J71" s="203">
        <f>J280</f>
        <v>0</v>
      </c>
      <c r="K71" s="204"/>
    </row>
    <row r="72" s="9" customFormat="1" ht="19.92" customHeight="1">
      <c r="B72" s="198"/>
      <c r="C72" s="199"/>
      <c r="D72" s="200" t="s">
        <v>171</v>
      </c>
      <c r="E72" s="201"/>
      <c r="F72" s="201"/>
      <c r="G72" s="201"/>
      <c r="H72" s="201"/>
      <c r="I72" s="202"/>
      <c r="J72" s="203">
        <f>J285</f>
        <v>0</v>
      </c>
      <c r="K72" s="204"/>
    </row>
    <row r="73" s="9" customFormat="1" ht="19.92" customHeight="1">
      <c r="B73" s="198"/>
      <c r="C73" s="199"/>
      <c r="D73" s="200" t="s">
        <v>172</v>
      </c>
      <c r="E73" s="201"/>
      <c r="F73" s="201"/>
      <c r="G73" s="201"/>
      <c r="H73" s="201"/>
      <c r="I73" s="202"/>
      <c r="J73" s="203">
        <f>J300</f>
        <v>0</v>
      </c>
      <c r="K73" s="204"/>
    </row>
    <row r="74" s="9" customFormat="1" ht="19.92" customHeight="1">
      <c r="B74" s="198"/>
      <c r="C74" s="199"/>
      <c r="D74" s="200" t="s">
        <v>173</v>
      </c>
      <c r="E74" s="201"/>
      <c r="F74" s="201"/>
      <c r="G74" s="201"/>
      <c r="H74" s="201"/>
      <c r="I74" s="202"/>
      <c r="J74" s="203">
        <f>J325</f>
        <v>0</v>
      </c>
      <c r="K74" s="204"/>
    </row>
    <row r="75" s="9" customFormat="1" ht="19.92" customHeight="1">
      <c r="B75" s="198"/>
      <c r="C75" s="199"/>
      <c r="D75" s="200" t="s">
        <v>174</v>
      </c>
      <c r="E75" s="201"/>
      <c r="F75" s="201"/>
      <c r="G75" s="201"/>
      <c r="H75" s="201"/>
      <c r="I75" s="202"/>
      <c r="J75" s="203">
        <f>J347</f>
        <v>0</v>
      </c>
      <c r="K75" s="204"/>
    </row>
    <row r="76" s="9" customFormat="1" ht="19.92" customHeight="1">
      <c r="B76" s="198"/>
      <c r="C76" s="199"/>
      <c r="D76" s="200" t="s">
        <v>175</v>
      </c>
      <c r="E76" s="201"/>
      <c r="F76" s="201"/>
      <c r="G76" s="201"/>
      <c r="H76" s="201"/>
      <c r="I76" s="202"/>
      <c r="J76" s="203">
        <f>J386</f>
        <v>0</v>
      </c>
      <c r="K76" s="204"/>
    </row>
    <row r="77" s="9" customFormat="1" ht="19.92" customHeight="1">
      <c r="B77" s="198"/>
      <c r="C77" s="199"/>
      <c r="D77" s="200" t="s">
        <v>176</v>
      </c>
      <c r="E77" s="201"/>
      <c r="F77" s="201"/>
      <c r="G77" s="201"/>
      <c r="H77" s="201"/>
      <c r="I77" s="202"/>
      <c r="J77" s="203">
        <f>J400</f>
        <v>0</v>
      </c>
      <c r="K77" s="204"/>
    </row>
    <row r="78" s="9" customFormat="1" ht="19.92" customHeight="1">
      <c r="B78" s="198"/>
      <c r="C78" s="199"/>
      <c r="D78" s="200" t="s">
        <v>177</v>
      </c>
      <c r="E78" s="201"/>
      <c r="F78" s="201"/>
      <c r="G78" s="201"/>
      <c r="H78" s="201"/>
      <c r="I78" s="202"/>
      <c r="J78" s="203">
        <f>J422</f>
        <v>0</v>
      </c>
      <c r="K78" s="204"/>
    </row>
    <row r="79" s="9" customFormat="1" ht="19.92" customHeight="1">
      <c r="B79" s="198"/>
      <c r="C79" s="199"/>
      <c r="D79" s="200" t="s">
        <v>178</v>
      </c>
      <c r="E79" s="201"/>
      <c r="F79" s="201"/>
      <c r="G79" s="201"/>
      <c r="H79" s="201"/>
      <c r="I79" s="202"/>
      <c r="J79" s="203">
        <f>J435</f>
        <v>0</v>
      </c>
      <c r="K79" s="204"/>
    </row>
    <row r="80" s="8" customFormat="1" ht="24.96" customHeight="1">
      <c r="B80" s="191"/>
      <c r="C80" s="192"/>
      <c r="D80" s="193" t="s">
        <v>179</v>
      </c>
      <c r="E80" s="194"/>
      <c r="F80" s="194"/>
      <c r="G80" s="194"/>
      <c r="H80" s="194"/>
      <c r="I80" s="195"/>
      <c r="J80" s="196">
        <f>J443</f>
        <v>0</v>
      </c>
      <c r="K80" s="197"/>
    </row>
    <row r="81" s="9" customFormat="1" ht="19.92" customHeight="1">
      <c r="B81" s="198"/>
      <c r="C81" s="199"/>
      <c r="D81" s="200" t="s">
        <v>180</v>
      </c>
      <c r="E81" s="201"/>
      <c r="F81" s="201"/>
      <c r="G81" s="201"/>
      <c r="H81" s="201"/>
      <c r="I81" s="202"/>
      <c r="J81" s="203">
        <f>J444</f>
        <v>0</v>
      </c>
      <c r="K81" s="204"/>
    </row>
    <row r="82" s="1" customFormat="1" ht="21.84" customHeight="1">
      <c r="B82" s="47"/>
      <c r="C82" s="48"/>
      <c r="D82" s="48"/>
      <c r="E82" s="48"/>
      <c r="F82" s="48"/>
      <c r="G82" s="48"/>
      <c r="H82" s="48"/>
      <c r="I82" s="158"/>
      <c r="J82" s="48"/>
      <c r="K82" s="52"/>
    </row>
    <row r="83" s="1" customFormat="1" ht="6.96" customHeight="1">
      <c r="B83" s="68"/>
      <c r="C83" s="69"/>
      <c r="D83" s="69"/>
      <c r="E83" s="69"/>
      <c r="F83" s="69"/>
      <c r="G83" s="69"/>
      <c r="H83" s="69"/>
      <c r="I83" s="180"/>
      <c r="J83" s="69"/>
      <c r="K83" s="70"/>
    </row>
    <row r="87" s="1" customFormat="1" ht="6.96" customHeight="1">
      <c r="B87" s="71"/>
      <c r="C87" s="72"/>
      <c r="D87" s="72"/>
      <c r="E87" s="72"/>
      <c r="F87" s="72"/>
      <c r="G87" s="72"/>
      <c r="H87" s="72"/>
      <c r="I87" s="183"/>
      <c r="J87" s="72"/>
      <c r="K87" s="72"/>
      <c r="L87" s="73"/>
    </row>
    <row r="88" s="1" customFormat="1" ht="36.96" customHeight="1">
      <c r="B88" s="47"/>
      <c r="C88" s="74" t="s">
        <v>181</v>
      </c>
      <c r="D88" s="75"/>
      <c r="E88" s="75"/>
      <c r="F88" s="75"/>
      <c r="G88" s="75"/>
      <c r="H88" s="75"/>
      <c r="I88" s="205"/>
      <c r="J88" s="75"/>
      <c r="K88" s="75"/>
      <c r="L88" s="73"/>
    </row>
    <row r="89" s="1" customFormat="1" ht="6.96" customHeight="1">
      <c r="B89" s="47"/>
      <c r="C89" s="75"/>
      <c r="D89" s="75"/>
      <c r="E89" s="75"/>
      <c r="F89" s="75"/>
      <c r="G89" s="75"/>
      <c r="H89" s="75"/>
      <c r="I89" s="205"/>
      <c r="J89" s="75"/>
      <c r="K89" s="75"/>
      <c r="L89" s="73"/>
    </row>
    <row r="90" s="1" customFormat="1" ht="14.4" customHeight="1">
      <c r="B90" s="47"/>
      <c r="C90" s="77" t="s">
        <v>18</v>
      </c>
      <c r="D90" s="75"/>
      <c r="E90" s="75"/>
      <c r="F90" s="75"/>
      <c r="G90" s="75"/>
      <c r="H90" s="75"/>
      <c r="I90" s="205"/>
      <c r="J90" s="75"/>
      <c r="K90" s="75"/>
      <c r="L90" s="73"/>
    </row>
    <row r="91" s="1" customFormat="1" ht="14.5" customHeight="1">
      <c r="B91" s="47"/>
      <c r="C91" s="75"/>
      <c r="D91" s="75"/>
      <c r="E91" s="206" t="str">
        <f>E7</f>
        <v>Stavební úpravy a rekonstrukce výtahu</v>
      </c>
      <c r="F91" s="77"/>
      <c r="G91" s="77"/>
      <c r="H91" s="77"/>
      <c r="I91" s="205"/>
      <c r="J91" s="75"/>
      <c r="K91" s="75"/>
      <c r="L91" s="73"/>
    </row>
    <row r="92">
      <c r="B92" s="29"/>
      <c r="C92" s="77" t="s">
        <v>146</v>
      </c>
      <c r="D92" s="207"/>
      <c r="E92" s="207"/>
      <c r="F92" s="207"/>
      <c r="G92" s="207"/>
      <c r="H92" s="207"/>
      <c r="I92" s="149"/>
      <c r="J92" s="207"/>
      <c r="K92" s="207"/>
      <c r="L92" s="208"/>
    </row>
    <row r="93" s="1" customFormat="1" ht="14.5" customHeight="1">
      <c r="B93" s="47"/>
      <c r="C93" s="75"/>
      <c r="D93" s="75"/>
      <c r="E93" s="206" t="s">
        <v>1111</v>
      </c>
      <c r="F93" s="75"/>
      <c r="G93" s="75"/>
      <c r="H93" s="75"/>
      <c r="I93" s="205"/>
      <c r="J93" s="75"/>
      <c r="K93" s="75"/>
      <c r="L93" s="73"/>
    </row>
    <row r="94" s="1" customFormat="1" ht="14.4" customHeight="1">
      <c r="B94" s="47"/>
      <c r="C94" s="77" t="s">
        <v>152</v>
      </c>
      <c r="D94" s="75"/>
      <c r="E94" s="75"/>
      <c r="F94" s="75"/>
      <c r="G94" s="75"/>
      <c r="H94" s="75"/>
      <c r="I94" s="205"/>
      <c r="J94" s="75"/>
      <c r="K94" s="75"/>
      <c r="L94" s="73"/>
    </row>
    <row r="95" s="1" customFormat="1" ht="15" customHeight="1">
      <c r="B95" s="47"/>
      <c r="C95" s="75"/>
      <c r="D95" s="75"/>
      <c r="E95" s="83" t="str">
        <f>E11</f>
        <v>stav_d2 - D2 - Stavební práce</v>
      </c>
      <c r="F95" s="75"/>
      <c r="G95" s="75"/>
      <c r="H95" s="75"/>
      <c r="I95" s="205"/>
      <c r="J95" s="75"/>
      <c r="K95" s="75"/>
      <c r="L95" s="73"/>
    </row>
    <row r="96" s="1" customFormat="1" ht="6.96" customHeight="1">
      <c r="B96" s="47"/>
      <c r="C96" s="75"/>
      <c r="D96" s="75"/>
      <c r="E96" s="75"/>
      <c r="F96" s="75"/>
      <c r="G96" s="75"/>
      <c r="H96" s="75"/>
      <c r="I96" s="205"/>
      <c r="J96" s="75"/>
      <c r="K96" s="75"/>
      <c r="L96" s="73"/>
    </row>
    <row r="97" s="1" customFormat="1" ht="18" customHeight="1">
      <c r="B97" s="47"/>
      <c r="C97" s="77" t="s">
        <v>23</v>
      </c>
      <c r="D97" s="75"/>
      <c r="E97" s="75"/>
      <c r="F97" s="209" t="str">
        <f>F14</f>
        <v>Hradec Králové, Vocelova 1338 - SOŠ a SOU</v>
      </c>
      <c r="G97" s="75"/>
      <c r="H97" s="75"/>
      <c r="I97" s="210" t="s">
        <v>25</v>
      </c>
      <c r="J97" s="86" t="str">
        <f>IF(J14="","",J14)</f>
        <v>14. 3. 2017</v>
      </c>
      <c r="K97" s="75"/>
      <c r="L97" s="73"/>
    </row>
    <row r="98" s="1" customFormat="1" ht="6.96" customHeight="1">
      <c r="B98" s="47"/>
      <c r="C98" s="75"/>
      <c r="D98" s="75"/>
      <c r="E98" s="75"/>
      <c r="F98" s="75"/>
      <c r="G98" s="75"/>
      <c r="H98" s="75"/>
      <c r="I98" s="205"/>
      <c r="J98" s="75"/>
      <c r="K98" s="75"/>
      <c r="L98" s="73"/>
    </row>
    <row r="99" s="1" customFormat="1">
      <c r="B99" s="47"/>
      <c r="C99" s="77" t="s">
        <v>27</v>
      </c>
      <c r="D99" s="75"/>
      <c r="E99" s="75"/>
      <c r="F99" s="209" t="str">
        <f>E17</f>
        <v xml:space="preserve"> </v>
      </c>
      <c r="G99" s="75"/>
      <c r="H99" s="75"/>
      <c r="I99" s="210" t="s">
        <v>33</v>
      </c>
      <c r="J99" s="209" t="str">
        <f>E23</f>
        <v xml:space="preserve"> </v>
      </c>
      <c r="K99" s="75"/>
      <c r="L99" s="73"/>
    </row>
    <row r="100" s="1" customFormat="1" ht="14.4" customHeight="1">
      <c r="B100" s="47"/>
      <c r="C100" s="77" t="s">
        <v>31</v>
      </c>
      <c r="D100" s="75"/>
      <c r="E100" s="75"/>
      <c r="F100" s="209" t="str">
        <f>IF(E20="","",E20)</f>
        <v/>
      </c>
      <c r="G100" s="75"/>
      <c r="H100" s="75"/>
      <c r="I100" s="205"/>
      <c r="J100" s="75"/>
      <c r="K100" s="75"/>
      <c r="L100" s="73"/>
    </row>
    <row r="101" s="1" customFormat="1" ht="10.32" customHeight="1">
      <c r="B101" s="47"/>
      <c r="C101" s="75"/>
      <c r="D101" s="75"/>
      <c r="E101" s="75"/>
      <c r="F101" s="75"/>
      <c r="G101" s="75"/>
      <c r="H101" s="75"/>
      <c r="I101" s="205"/>
      <c r="J101" s="75"/>
      <c r="K101" s="75"/>
      <c r="L101" s="73"/>
    </row>
    <row r="102" s="10" customFormat="1" ht="29.28" customHeight="1">
      <c r="B102" s="211"/>
      <c r="C102" s="212" t="s">
        <v>182</v>
      </c>
      <c r="D102" s="213" t="s">
        <v>55</v>
      </c>
      <c r="E102" s="213" t="s">
        <v>51</v>
      </c>
      <c r="F102" s="213" t="s">
        <v>183</v>
      </c>
      <c r="G102" s="213" t="s">
        <v>184</v>
      </c>
      <c r="H102" s="213" t="s">
        <v>185</v>
      </c>
      <c r="I102" s="214" t="s">
        <v>186</v>
      </c>
      <c r="J102" s="213" t="s">
        <v>160</v>
      </c>
      <c r="K102" s="215" t="s">
        <v>187</v>
      </c>
      <c r="L102" s="216"/>
      <c r="M102" s="103" t="s">
        <v>188</v>
      </c>
      <c r="N102" s="104" t="s">
        <v>40</v>
      </c>
      <c r="O102" s="104" t="s">
        <v>189</v>
      </c>
      <c r="P102" s="104" t="s">
        <v>190</v>
      </c>
      <c r="Q102" s="104" t="s">
        <v>191</v>
      </c>
      <c r="R102" s="104" t="s">
        <v>192</v>
      </c>
      <c r="S102" s="104" t="s">
        <v>193</v>
      </c>
      <c r="T102" s="105" t="s">
        <v>194</v>
      </c>
    </row>
    <row r="103" s="1" customFormat="1" ht="29.28" customHeight="1">
      <c r="B103" s="47"/>
      <c r="C103" s="109" t="s">
        <v>161</v>
      </c>
      <c r="D103" s="75"/>
      <c r="E103" s="75"/>
      <c r="F103" s="75"/>
      <c r="G103" s="75"/>
      <c r="H103" s="75"/>
      <c r="I103" s="205"/>
      <c r="J103" s="217">
        <f>BK103</f>
        <v>0</v>
      </c>
      <c r="K103" s="75"/>
      <c r="L103" s="73"/>
      <c r="M103" s="106"/>
      <c r="N103" s="107"/>
      <c r="O103" s="107"/>
      <c r="P103" s="218">
        <f>P104+P229+P443</f>
        <v>0</v>
      </c>
      <c r="Q103" s="107"/>
      <c r="R103" s="218">
        <f>R104+R229+R443</f>
        <v>12.194753760000001</v>
      </c>
      <c r="S103" s="107"/>
      <c r="T103" s="219">
        <f>T104+T229+T443</f>
        <v>11.584153800000001</v>
      </c>
      <c r="AT103" s="25" t="s">
        <v>69</v>
      </c>
      <c r="AU103" s="25" t="s">
        <v>162</v>
      </c>
      <c r="BK103" s="220">
        <f>BK104+BK229+BK443</f>
        <v>0</v>
      </c>
    </row>
    <row r="104" s="11" customFormat="1" ht="37.44" customHeight="1">
      <c r="B104" s="221"/>
      <c r="C104" s="222"/>
      <c r="D104" s="223" t="s">
        <v>69</v>
      </c>
      <c r="E104" s="224" t="s">
        <v>195</v>
      </c>
      <c r="F104" s="224" t="s">
        <v>196</v>
      </c>
      <c r="G104" s="222"/>
      <c r="H104" s="222"/>
      <c r="I104" s="225"/>
      <c r="J104" s="226">
        <f>BK104</f>
        <v>0</v>
      </c>
      <c r="K104" s="222"/>
      <c r="L104" s="227"/>
      <c r="M104" s="228"/>
      <c r="N104" s="229"/>
      <c r="O104" s="229"/>
      <c r="P104" s="230">
        <f>P105+P112+P133+P216+P226</f>
        <v>0</v>
      </c>
      <c r="Q104" s="229"/>
      <c r="R104" s="230">
        <f>R105+R112+R133+R216+R226</f>
        <v>7.5254445400000005</v>
      </c>
      <c r="S104" s="229"/>
      <c r="T104" s="231">
        <f>T105+T112+T133+T216+T226</f>
        <v>10.605554000000002</v>
      </c>
      <c r="AR104" s="232" t="s">
        <v>77</v>
      </c>
      <c r="AT104" s="233" t="s">
        <v>69</v>
      </c>
      <c r="AU104" s="233" t="s">
        <v>70</v>
      </c>
      <c r="AY104" s="232" t="s">
        <v>197</v>
      </c>
      <c r="BK104" s="234">
        <f>BK105+BK112+BK133+BK216+BK226</f>
        <v>0</v>
      </c>
    </row>
    <row r="105" s="11" customFormat="1" ht="19.92" customHeight="1">
      <c r="B105" s="221"/>
      <c r="C105" s="222"/>
      <c r="D105" s="223" t="s">
        <v>69</v>
      </c>
      <c r="E105" s="235" t="s">
        <v>198</v>
      </c>
      <c r="F105" s="235" t="s">
        <v>199</v>
      </c>
      <c r="G105" s="222"/>
      <c r="H105" s="222"/>
      <c r="I105" s="225"/>
      <c r="J105" s="236">
        <f>BK105</f>
        <v>0</v>
      </c>
      <c r="K105" s="222"/>
      <c r="L105" s="227"/>
      <c r="M105" s="228"/>
      <c r="N105" s="229"/>
      <c r="O105" s="229"/>
      <c r="P105" s="230">
        <f>SUM(P106:P111)</f>
        <v>0</v>
      </c>
      <c r="Q105" s="229"/>
      <c r="R105" s="230">
        <f>SUM(R106:R111)</f>
        <v>1.5703952400000001</v>
      </c>
      <c r="S105" s="229"/>
      <c r="T105" s="231">
        <f>SUM(T106:T111)</f>
        <v>0</v>
      </c>
      <c r="AR105" s="232" t="s">
        <v>77</v>
      </c>
      <c r="AT105" s="233" t="s">
        <v>69</v>
      </c>
      <c r="AU105" s="233" t="s">
        <v>77</v>
      </c>
      <c r="AY105" s="232" t="s">
        <v>197</v>
      </c>
      <c r="BK105" s="234">
        <f>SUM(BK106:BK111)</f>
        <v>0</v>
      </c>
    </row>
    <row r="106" s="1" customFormat="1" ht="23" customHeight="1">
      <c r="B106" s="47"/>
      <c r="C106" s="237" t="s">
        <v>77</v>
      </c>
      <c r="D106" s="237" t="s">
        <v>200</v>
      </c>
      <c r="E106" s="238" t="s">
        <v>211</v>
      </c>
      <c r="F106" s="239" t="s">
        <v>212</v>
      </c>
      <c r="G106" s="240" t="s">
        <v>213</v>
      </c>
      <c r="H106" s="241">
        <v>28.332000000000001</v>
      </c>
      <c r="I106" s="242"/>
      <c r="J106" s="243">
        <f>ROUND(I106*H106,2)</f>
        <v>0</v>
      </c>
      <c r="K106" s="239" t="s">
        <v>204</v>
      </c>
      <c r="L106" s="73"/>
      <c r="M106" s="244" t="s">
        <v>21</v>
      </c>
      <c r="N106" s="245" t="s">
        <v>41</v>
      </c>
      <c r="O106" s="48"/>
      <c r="P106" s="246">
        <f>O106*H106</f>
        <v>0</v>
      </c>
      <c r="Q106" s="246">
        <v>0.028570000000000002</v>
      </c>
      <c r="R106" s="246">
        <f>Q106*H106</f>
        <v>0.80944524000000007</v>
      </c>
      <c r="S106" s="246">
        <v>0</v>
      </c>
      <c r="T106" s="247">
        <f>S106*H106</f>
        <v>0</v>
      </c>
      <c r="AR106" s="25" t="s">
        <v>205</v>
      </c>
      <c r="AT106" s="25" t="s">
        <v>200</v>
      </c>
      <c r="AU106" s="25" t="s">
        <v>79</v>
      </c>
      <c r="AY106" s="25" t="s">
        <v>197</v>
      </c>
      <c r="BE106" s="248">
        <f>IF(N106="základní",J106,0)</f>
        <v>0</v>
      </c>
      <c r="BF106" s="248">
        <f>IF(N106="snížená",J106,0)</f>
        <v>0</v>
      </c>
      <c r="BG106" s="248">
        <f>IF(N106="zákl. přenesená",J106,0)</f>
        <v>0</v>
      </c>
      <c r="BH106" s="248">
        <f>IF(N106="sníž. přenesená",J106,0)</f>
        <v>0</v>
      </c>
      <c r="BI106" s="248">
        <f>IF(N106="nulová",J106,0)</f>
        <v>0</v>
      </c>
      <c r="BJ106" s="25" t="s">
        <v>77</v>
      </c>
      <c r="BK106" s="248">
        <f>ROUND(I106*H106,2)</f>
        <v>0</v>
      </c>
      <c r="BL106" s="25" t="s">
        <v>205</v>
      </c>
      <c r="BM106" s="25" t="s">
        <v>1131</v>
      </c>
    </row>
    <row r="107" s="1" customFormat="1">
      <c r="B107" s="47"/>
      <c r="C107" s="75"/>
      <c r="D107" s="249" t="s">
        <v>207</v>
      </c>
      <c r="E107" s="75"/>
      <c r="F107" s="250" t="s">
        <v>215</v>
      </c>
      <c r="G107" s="75"/>
      <c r="H107" s="75"/>
      <c r="I107" s="205"/>
      <c r="J107" s="75"/>
      <c r="K107" s="75"/>
      <c r="L107" s="73"/>
      <c r="M107" s="251"/>
      <c r="N107" s="48"/>
      <c r="O107" s="48"/>
      <c r="P107" s="48"/>
      <c r="Q107" s="48"/>
      <c r="R107" s="48"/>
      <c r="S107" s="48"/>
      <c r="T107" s="96"/>
      <c r="AT107" s="25" t="s">
        <v>207</v>
      </c>
      <c r="AU107" s="25" t="s">
        <v>79</v>
      </c>
    </row>
    <row r="108" s="12" customFormat="1">
      <c r="B108" s="252"/>
      <c r="C108" s="253"/>
      <c r="D108" s="249" t="s">
        <v>209</v>
      </c>
      <c r="E108" s="254" t="s">
        <v>21</v>
      </c>
      <c r="F108" s="255" t="s">
        <v>1105</v>
      </c>
      <c r="G108" s="253"/>
      <c r="H108" s="256">
        <v>28.332000000000001</v>
      </c>
      <c r="I108" s="257"/>
      <c r="J108" s="253"/>
      <c r="K108" s="253"/>
      <c r="L108" s="258"/>
      <c r="M108" s="259"/>
      <c r="N108" s="260"/>
      <c r="O108" s="260"/>
      <c r="P108" s="260"/>
      <c r="Q108" s="260"/>
      <c r="R108" s="260"/>
      <c r="S108" s="260"/>
      <c r="T108" s="261"/>
      <c r="AT108" s="262" t="s">
        <v>209</v>
      </c>
      <c r="AU108" s="262" t="s">
        <v>79</v>
      </c>
      <c r="AV108" s="12" t="s">
        <v>79</v>
      </c>
      <c r="AW108" s="12" t="s">
        <v>34</v>
      </c>
      <c r="AX108" s="12" t="s">
        <v>77</v>
      </c>
      <c r="AY108" s="262" t="s">
        <v>197</v>
      </c>
    </row>
    <row r="109" s="1" customFormat="1" ht="23" customHeight="1">
      <c r="B109" s="47"/>
      <c r="C109" s="237" t="s">
        <v>79</v>
      </c>
      <c r="D109" s="237" t="s">
        <v>200</v>
      </c>
      <c r="E109" s="238" t="s">
        <v>1132</v>
      </c>
      <c r="F109" s="239" t="s">
        <v>1133</v>
      </c>
      <c r="G109" s="240" t="s">
        <v>213</v>
      </c>
      <c r="H109" s="241">
        <v>3</v>
      </c>
      <c r="I109" s="242"/>
      <c r="J109" s="243">
        <f>ROUND(I109*H109,2)</f>
        <v>0</v>
      </c>
      <c r="K109" s="239" t="s">
        <v>204</v>
      </c>
      <c r="L109" s="73"/>
      <c r="M109" s="244" t="s">
        <v>21</v>
      </c>
      <c r="N109" s="245" t="s">
        <v>41</v>
      </c>
      <c r="O109" s="48"/>
      <c r="P109" s="246">
        <f>O109*H109</f>
        <v>0</v>
      </c>
      <c r="Q109" s="246">
        <v>0.25364999999999999</v>
      </c>
      <c r="R109" s="246">
        <f>Q109*H109</f>
        <v>0.76095000000000002</v>
      </c>
      <c r="S109" s="246">
        <v>0</v>
      </c>
      <c r="T109" s="247">
        <f>S109*H109</f>
        <v>0</v>
      </c>
      <c r="AR109" s="25" t="s">
        <v>205</v>
      </c>
      <c r="AT109" s="25" t="s">
        <v>200</v>
      </c>
      <c r="AU109" s="25" t="s">
        <v>79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205</v>
      </c>
      <c r="BM109" s="25" t="s">
        <v>1134</v>
      </c>
    </row>
    <row r="110" s="1" customFormat="1">
      <c r="B110" s="47"/>
      <c r="C110" s="75"/>
      <c r="D110" s="249" t="s">
        <v>207</v>
      </c>
      <c r="E110" s="75"/>
      <c r="F110" s="250" t="s">
        <v>1135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79</v>
      </c>
    </row>
    <row r="111" s="12" customFormat="1">
      <c r="B111" s="252"/>
      <c r="C111" s="253"/>
      <c r="D111" s="249" t="s">
        <v>209</v>
      </c>
      <c r="E111" s="254" t="s">
        <v>21</v>
      </c>
      <c r="F111" s="255" t="s">
        <v>1136</v>
      </c>
      <c r="G111" s="253"/>
      <c r="H111" s="256">
        <v>3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AT111" s="262" t="s">
        <v>209</v>
      </c>
      <c r="AU111" s="262" t="s">
        <v>79</v>
      </c>
      <c r="AV111" s="12" t="s">
        <v>79</v>
      </c>
      <c r="AW111" s="12" t="s">
        <v>34</v>
      </c>
      <c r="AX111" s="12" t="s">
        <v>77</v>
      </c>
      <c r="AY111" s="262" t="s">
        <v>197</v>
      </c>
    </row>
    <row r="112" s="11" customFormat="1" ht="29.88" customHeight="1">
      <c r="B112" s="221"/>
      <c r="C112" s="222"/>
      <c r="D112" s="223" t="s">
        <v>69</v>
      </c>
      <c r="E112" s="235" t="s">
        <v>227</v>
      </c>
      <c r="F112" s="235" t="s">
        <v>228</v>
      </c>
      <c r="G112" s="222"/>
      <c r="H112" s="222"/>
      <c r="I112" s="225"/>
      <c r="J112" s="236">
        <f>BK112</f>
        <v>0</v>
      </c>
      <c r="K112" s="222"/>
      <c r="L112" s="227"/>
      <c r="M112" s="228"/>
      <c r="N112" s="229"/>
      <c r="O112" s="229"/>
      <c r="P112" s="230">
        <f>SUM(P113:P132)</f>
        <v>0</v>
      </c>
      <c r="Q112" s="229"/>
      <c r="R112" s="230">
        <f>SUM(R113:R132)</f>
        <v>5.9123663000000004</v>
      </c>
      <c r="S112" s="229"/>
      <c r="T112" s="231">
        <f>SUM(T113:T132)</f>
        <v>0</v>
      </c>
      <c r="AR112" s="232" t="s">
        <v>77</v>
      </c>
      <c r="AT112" s="233" t="s">
        <v>69</v>
      </c>
      <c r="AU112" s="233" t="s">
        <v>77</v>
      </c>
      <c r="AY112" s="232" t="s">
        <v>197</v>
      </c>
      <c r="BK112" s="234">
        <f>SUM(BK113:BK132)</f>
        <v>0</v>
      </c>
    </row>
    <row r="113" s="1" customFormat="1" ht="23" customHeight="1">
      <c r="B113" s="47"/>
      <c r="C113" s="237" t="s">
        <v>198</v>
      </c>
      <c r="D113" s="237" t="s">
        <v>200</v>
      </c>
      <c r="E113" s="238" t="s">
        <v>1137</v>
      </c>
      <c r="F113" s="239" t="s">
        <v>1138</v>
      </c>
      <c r="G113" s="240" t="s">
        <v>213</v>
      </c>
      <c r="H113" s="241">
        <v>2.0499999999999998</v>
      </c>
      <c r="I113" s="242"/>
      <c r="J113" s="243">
        <f>ROUND(I113*H113,2)</f>
        <v>0</v>
      </c>
      <c r="K113" s="239" t="s">
        <v>204</v>
      </c>
      <c r="L113" s="73"/>
      <c r="M113" s="244" t="s">
        <v>21</v>
      </c>
      <c r="N113" s="245" t="s">
        <v>41</v>
      </c>
      <c r="O113" s="48"/>
      <c r="P113" s="246">
        <f>O113*H113</f>
        <v>0</v>
      </c>
      <c r="Q113" s="246">
        <v>0.041529999999999997</v>
      </c>
      <c r="R113" s="246">
        <f>Q113*H113</f>
        <v>0.08513649999999999</v>
      </c>
      <c r="S113" s="246">
        <v>0</v>
      </c>
      <c r="T113" s="247">
        <f>S113*H113</f>
        <v>0</v>
      </c>
      <c r="AR113" s="25" t="s">
        <v>205</v>
      </c>
      <c r="AT113" s="25" t="s">
        <v>200</v>
      </c>
      <c r="AU113" s="25" t="s">
        <v>79</v>
      </c>
      <c r="AY113" s="25" t="s">
        <v>197</v>
      </c>
      <c r="BE113" s="248">
        <f>IF(N113="základní",J113,0)</f>
        <v>0</v>
      </c>
      <c r="BF113" s="248">
        <f>IF(N113="snížená",J113,0)</f>
        <v>0</v>
      </c>
      <c r="BG113" s="248">
        <f>IF(N113="zákl. přenesená",J113,0)</f>
        <v>0</v>
      </c>
      <c r="BH113" s="248">
        <f>IF(N113="sníž. přenesená",J113,0)</f>
        <v>0</v>
      </c>
      <c r="BI113" s="248">
        <f>IF(N113="nulová",J113,0)</f>
        <v>0</v>
      </c>
      <c r="BJ113" s="25" t="s">
        <v>77</v>
      </c>
      <c r="BK113" s="248">
        <f>ROUND(I113*H113,2)</f>
        <v>0</v>
      </c>
      <c r="BL113" s="25" t="s">
        <v>205</v>
      </c>
      <c r="BM113" s="25" t="s">
        <v>1139</v>
      </c>
    </row>
    <row r="114" s="1" customFormat="1">
      <c r="B114" s="47"/>
      <c r="C114" s="75"/>
      <c r="D114" s="249" t="s">
        <v>207</v>
      </c>
      <c r="E114" s="75"/>
      <c r="F114" s="250" t="s">
        <v>1140</v>
      </c>
      <c r="G114" s="75"/>
      <c r="H114" s="75"/>
      <c r="I114" s="205"/>
      <c r="J114" s="75"/>
      <c r="K114" s="75"/>
      <c r="L114" s="73"/>
      <c r="M114" s="251"/>
      <c r="N114" s="48"/>
      <c r="O114" s="48"/>
      <c r="P114" s="48"/>
      <c r="Q114" s="48"/>
      <c r="R114" s="48"/>
      <c r="S114" s="48"/>
      <c r="T114" s="96"/>
      <c r="AT114" s="25" t="s">
        <v>207</v>
      </c>
      <c r="AU114" s="25" t="s">
        <v>79</v>
      </c>
    </row>
    <row r="115" s="12" customFormat="1">
      <c r="B115" s="252"/>
      <c r="C115" s="253"/>
      <c r="D115" s="249" t="s">
        <v>209</v>
      </c>
      <c r="E115" s="254" t="s">
        <v>21</v>
      </c>
      <c r="F115" s="255" t="s">
        <v>1141</v>
      </c>
      <c r="G115" s="253"/>
      <c r="H115" s="256">
        <v>2.0499999999999998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AT115" s="262" t="s">
        <v>209</v>
      </c>
      <c r="AU115" s="262" t="s">
        <v>79</v>
      </c>
      <c r="AV115" s="12" t="s">
        <v>79</v>
      </c>
      <c r="AW115" s="12" t="s">
        <v>34</v>
      </c>
      <c r="AX115" s="12" t="s">
        <v>77</v>
      </c>
      <c r="AY115" s="262" t="s">
        <v>197</v>
      </c>
    </row>
    <row r="116" s="1" customFormat="1" ht="23" customHeight="1">
      <c r="B116" s="47"/>
      <c r="C116" s="237" t="s">
        <v>205</v>
      </c>
      <c r="D116" s="237" t="s">
        <v>200</v>
      </c>
      <c r="E116" s="238" t="s">
        <v>1142</v>
      </c>
      <c r="F116" s="239" t="s">
        <v>1143</v>
      </c>
      <c r="G116" s="240" t="s">
        <v>265</v>
      </c>
      <c r="H116" s="241">
        <v>3</v>
      </c>
      <c r="I116" s="242"/>
      <c r="J116" s="243">
        <f>ROUND(I116*H116,2)</f>
        <v>0</v>
      </c>
      <c r="K116" s="239" t="s">
        <v>204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0.041500000000000002</v>
      </c>
      <c r="R116" s="246">
        <f>Q116*H116</f>
        <v>0.1245</v>
      </c>
      <c r="S116" s="246">
        <v>0</v>
      </c>
      <c r="T116" s="247">
        <f>S116*H116</f>
        <v>0</v>
      </c>
      <c r="AR116" s="25" t="s">
        <v>205</v>
      </c>
      <c r="AT116" s="25" t="s">
        <v>200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205</v>
      </c>
      <c r="BM116" s="25" t="s">
        <v>1144</v>
      </c>
    </row>
    <row r="117" s="1" customFormat="1">
      <c r="B117" s="47"/>
      <c r="C117" s="75"/>
      <c r="D117" s="249" t="s">
        <v>207</v>
      </c>
      <c r="E117" s="75"/>
      <c r="F117" s="250" t="s">
        <v>1145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" customFormat="1" ht="23" customHeight="1">
      <c r="B118" s="47"/>
      <c r="C118" s="237" t="s">
        <v>229</v>
      </c>
      <c r="D118" s="237" t="s">
        <v>200</v>
      </c>
      <c r="E118" s="238" t="s">
        <v>246</v>
      </c>
      <c r="F118" s="239" t="s">
        <v>247</v>
      </c>
      <c r="G118" s="240" t="s">
        <v>213</v>
      </c>
      <c r="H118" s="241">
        <v>286.81900000000002</v>
      </c>
      <c r="I118" s="242"/>
      <c r="J118" s="243">
        <f>ROUND(I118*H118,2)</f>
        <v>0</v>
      </c>
      <c r="K118" s="239" t="s">
        <v>204</v>
      </c>
      <c r="L118" s="73"/>
      <c r="M118" s="244" t="s">
        <v>21</v>
      </c>
      <c r="N118" s="245" t="s">
        <v>41</v>
      </c>
      <c r="O118" s="48"/>
      <c r="P118" s="246">
        <f>O118*H118</f>
        <v>0</v>
      </c>
      <c r="Q118" s="246">
        <v>0.017000000000000001</v>
      </c>
      <c r="R118" s="246">
        <f>Q118*H118</f>
        <v>4.8759230000000002</v>
      </c>
      <c r="S118" s="246">
        <v>0</v>
      </c>
      <c r="T118" s="247">
        <f>S118*H118</f>
        <v>0</v>
      </c>
      <c r="AR118" s="25" t="s">
        <v>205</v>
      </c>
      <c r="AT118" s="25" t="s">
        <v>200</v>
      </c>
      <c r="AU118" s="25" t="s">
        <v>79</v>
      </c>
      <c r="AY118" s="25" t="s">
        <v>197</v>
      </c>
      <c r="BE118" s="248">
        <f>IF(N118="základní",J118,0)</f>
        <v>0</v>
      </c>
      <c r="BF118" s="248">
        <f>IF(N118="snížená",J118,0)</f>
        <v>0</v>
      </c>
      <c r="BG118" s="248">
        <f>IF(N118="zákl. přenesená",J118,0)</f>
        <v>0</v>
      </c>
      <c r="BH118" s="248">
        <f>IF(N118="sníž. přenesená",J118,0)</f>
        <v>0</v>
      </c>
      <c r="BI118" s="248">
        <f>IF(N118="nulová",J118,0)</f>
        <v>0</v>
      </c>
      <c r="BJ118" s="25" t="s">
        <v>77</v>
      </c>
      <c r="BK118" s="248">
        <f>ROUND(I118*H118,2)</f>
        <v>0</v>
      </c>
      <c r="BL118" s="25" t="s">
        <v>205</v>
      </c>
      <c r="BM118" s="25" t="s">
        <v>1146</v>
      </c>
    </row>
    <row r="119" s="1" customFormat="1">
      <c r="B119" s="47"/>
      <c r="C119" s="75"/>
      <c r="D119" s="249" t="s">
        <v>207</v>
      </c>
      <c r="E119" s="75"/>
      <c r="F119" s="250" t="s">
        <v>249</v>
      </c>
      <c r="G119" s="75"/>
      <c r="H119" s="75"/>
      <c r="I119" s="205"/>
      <c r="J119" s="75"/>
      <c r="K119" s="75"/>
      <c r="L119" s="73"/>
      <c r="M119" s="251"/>
      <c r="N119" s="48"/>
      <c r="O119" s="48"/>
      <c r="P119" s="48"/>
      <c r="Q119" s="48"/>
      <c r="R119" s="48"/>
      <c r="S119" s="48"/>
      <c r="T119" s="96"/>
      <c r="AT119" s="25" t="s">
        <v>207</v>
      </c>
      <c r="AU119" s="25" t="s">
        <v>79</v>
      </c>
    </row>
    <row r="120" s="12" customFormat="1">
      <c r="B120" s="252"/>
      <c r="C120" s="253"/>
      <c r="D120" s="249" t="s">
        <v>209</v>
      </c>
      <c r="E120" s="254" t="s">
        <v>21</v>
      </c>
      <c r="F120" s="255" t="s">
        <v>1147</v>
      </c>
      <c r="G120" s="253"/>
      <c r="H120" s="256">
        <v>286.81900000000002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AT120" s="262" t="s">
        <v>209</v>
      </c>
      <c r="AU120" s="262" t="s">
        <v>79</v>
      </c>
      <c r="AV120" s="12" t="s">
        <v>79</v>
      </c>
      <c r="AW120" s="12" t="s">
        <v>34</v>
      </c>
      <c r="AX120" s="12" t="s">
        <v>77</v>
      </c>
      <c r="AY120" s="262" t="s">
        <v>197</v>
      </c>
    </row>
    <row r="121" s="1" customFormat="1" ht="23" customHeight="1">
      <c r="B121" s="47"/>
      <c r="C121" s="237" t="s">
        <v>227</v>
      </c>
      <c r="D121" s="237" t="s">
        <v>200</v>
      </c>
      <c r="E121" s="238" t="s">
        <v>251</v>
      </c>
      <c r="F121" s="239" t="s">
        <v>252</v>
      </c>
      <c r="G121" s="240" t="s">
        <v>223</v>
      </c>
      <c r="H121" s="241">
        <v>34.399999999999999</v>
      </c>
      <c r="I121" s="242"/>
      <c r="J121" s="243">
        <f>ROUND(I121*H121,2)</f>
        <v>0</v>
      </c>
      <c r="K121" s="239" t="s">
        <v>204</v>
      </c>
      <c r="L121" s="73"/>
      <c r="M121" s="244" t="s">
        <v>21</v>
      </c>
      <c r="N121" s="245" t="s">
        <v>41</v>
      </c>
      <c r="O121" s="48"/>
      <c r="P121" s="246">
        <f>O121*H121</f>
        <v>0</v>
      </c>
      <c r="Q121" s="246">
        <v>0.0015</v>
      </c>
      <c r="R121" s="246">
        <f>Q121*H121</f>
        <v>0.0516</v>
      </c>
      <c r="S121" s="246">
        <v>0</v>
      </c>
      <c r="T121" s="247">
        <f>S121*H121</f>
        <v>0</v>
      </c>
      <c r="AR121" s="25" t="s">
        <v>205</v>
      </c>
      <c r="AT121" s="25" t="s">
        <v>200</v>
      </c>
      <c r="AU121" s="25" t="s">
        <v>79</v>
      </c>
      <c r="AY121" s="25" t="s">
        <v>197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25" t="s">
        <v>77</v>
      </c>
      <c r="BK121" s="248">
        <f>ROUND(I121*H121,2)</f>
        <v>0</v>
      </c>
      <c r="BL121" s="25" t="s">
        <v>205</v>
      </c>
      <c r="BM121" s="25" t="s">
        <v>1148</v>
      </c>
    </row>
    <row r="122" s="1" customFormat="1">
      <c r="B122" s="47"/>
      <c r="C122" s="75"/>
      <c r="D122" s="249" t="s">
        <v>207</v>
      </c>
      <c r="E122" s="75"/>
      <c r="F122" s="250" t="s">
        <v>254</v>
      </c>
      <c r="G122" s="75"/>
      <c r="H122" s="75"/>
      <c r="I122" s="205"/>
      <c r="J122" s="75"/>
      <c r="K122" s="75"/>
      <c r="L122" s="73"/>
      <c r="M122" s="251"/>
      <c r="N122" s="48"/>
      <c r="O122" s="48"/>
      <c r="P122" s="48"/>
      <c r="Q122" s="48"/>
      <c r="R122" s="48"/>
      <c r="S122" s="48"/>
      <c r="T122" s="96"/>
      <c r="AT122" s="25" t="s">
        <v>207</v>
      </c>
      <c r="AU122" s="25" t="s">
        <v>79</v>
      </c>
    </row>
    <row r="123" s="12" customFormat="1">
      <c r="B123" s="252"/>
      <c r="C123" s="253"/>
      <c r="D123" s="249" t="s">
        <v>209</v>
      </c>
      <c r="E123" s="254" t="s">
        <v>21</v>
      </c>
      <c r="F123" s="255" t="s">
        <v>1149</v>
      </c>
      <c r="G123" s="253"/>
      <c r="H123" s="256">
        <v>34.399999999999999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AT123" s="262" t="s">
        <v>209</v>
      </c>
      <c r="AU123" s="262" t="s">
        <v>79</v>
      </c>
      <c r="AV123" s="12" t="s">
        <v>79</v>
      </c>
      <c r="AW123" s="12" t="s">
        <v>34</v>
      </c>
      <c r="AX123" s="12" t="s">
        <v>77</v>
      </c>
      <c r="AY123" s="262" t="s">
        <v>197</v>
      </c>
    </row>
    <row r="124" s="1" customFormat="1" ht="23" customHeight="1">
      <c r="B124" s="47"/>
      <c r="C124" s="237" t="s">
        <v>239</v>
      </c>
      <c r="D124" s="237" t="s">
        <v>200</v>
      </c>
      <c r="E124" s="238" t="s">
        <v>257</v>
      </c>
      <c r="F124" s="239" t="s">
        <v>258</v>
      </c>
      <c r="G124" s="240" t="s">
        <v>213</v>
      </c>
      <c r="H124" s="241">
        <v>9.0199999999999996</v>
      </c>
      <c r="I124" s="242"/>
      <c r="J124" s="243">
        <f>ROUND(I124*H124,2)</f>
        <v>0</v>
      </c>
      <c r="K124" s="239" t="s">
        <v>204</v>
      </c>
      <c r="L124" s="73"/>
      <c r="M124" s="244" t="s">
        <v>21</v>
      </c>
      <c r="N124" s="245" t="s">
        <v>41</v>
      </c>
      <c r="O124" s="48"/>
      <c r="P124" s="246">
        <f>O124*H124</f>
        <v>0</v>
      </c>
      <c r="Q124" s="246">
        <v>0.049840000000000002</v>
      </c>
      <c r="R124" s="246">
        <f>Q124*H124</f>
        <v>0.44955679999999998</v>
      </c>
      <c r="S124" s="246">
        <v>0</v>
      </c>
      <c r="T124" s="247">
        <f>S124*H124</f>
        <v>0</v>
      </c>
      <c r="AR124" s="25" t="s">
        <v>205</v>
      </c>
      <c r="AT124" s="25" t="s">
        <v>200</v>
      </c>
      <c r="AU124" s="25" t="s">
        <v>79</v>
      </c>
      <c r="AY124" s="25" t="s">
        <v>197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25" t="s">
        <v>77</v>
      </c>
      <c r="BK124" s="248">
        <f>ROUND(I124*H124,2)</f>
        <v>0</v>
      </c>
      <c r="BL124" s="25" t="s">
        <v>205</v>
      </c>
      <c r="BM124" s="25" t="s">
        <v>1150</v>
      </c>
    </row>
    <row r="125" s="1" customFormat="1">
      <c r="B125" s="47"/>
      <c r="C125" s="75"/>
      <c r="D125" s="249" t="s">
        <v>207</v>
      </c>
      <c r="E125" s="75"/>
      <c r="F125" s="250" t="s">
        <v>260</v>
      </c>
      <c r="G125" s="75"/>
      <c r="H125" s="75"/>
      <c r="I125" s="205"/>
      <c r="J125" s="75"/>
      <c r="K125" s="75"/>
      <c r="L125" s="73"/>
      <c r="M125" s="251"/>
      <c r="N125" s="48"/>
      <c r="O125" s="48"/>
      <c r="P125" s="48"/>
      <c r="Q125" s="48"/>
      <c r="R125" s="48"/>
      <c r="S125" s="48"/>
      <c r="T125" s="96"/>
      <c r="AT125" s="25" t="s">
        <v>207</v>
      </c>
      <c r="AU125" s="25" t="s">
        <v>79</v>
      </c>
    </row>
    <row r="126" s="12" customFormat="1">
      <c r="B126" s="252"/>
      <c r="C126" s="253"/>
      <c r="D126" s="249" t="s">
        <v>209</v>
      </c>
      <c r="E126" s="254" t="s">
        <v>21</v>
      </c>
      <c r="F126" s="255" t="s">
        <v>1120</v>
      </c>
      <c r="G126" s="253"/>
      <c r="H126" s="256">
        <v>9.0199999999999996</v>
      </c>
      <c r="I126" s="257"/>
      <c r="J126" s="253"/>
      <c r="K126" s="253"/>
      <c r="L126" s="258"/>
      <c r="M126" s="259"/>
      <c r="N126" s="260"/>
      <c r="O126" s="260"/>
      <c r="P126" s="260"/>
      <c r="Q126" s="260"/>
      <c r="R126" s="260"/>
      <c r="S126" s="260"/>
      <c r="T126" s="261"/>
      <c r="AT126" s="262" t="s">
        <v>209</v>
      </c>
      <c r="AU126" s="262" t="s">
        <v>79</v>
      </c>
      <c r="AV126" s="12" t="s">
        <v>79</v>
      </c>
      <c r="AW126" s="12" t="s">
        <v>34</v>
      </c>
      <c r="AX126" s="12" t="s">
        <v>77</v>
      </c>
      <c r="AY126" s="262" t="s">
        <v>197</v>
      </c>
    </row>
    <row r="127" s="1" customFormat="1" ht="23" customHeight="1">
      <c r="B127" s="47"/>
      <c r="C127" s="237" t="s">
        <v>245</v>
      </c>
      <c r="D127" s="237" t="s">
        <v>200</v>
      </c>
      <c r="E127" s="238" t="s">
        <v>1151</v>
      </c>
      <c r="F127" s="239" t="s">
        <v>1152</v>
      </c>
      <c r="G127" s="240" t="s">
        <v>265</v>
      </c>
      <c r="H127" s="241">
        <v>5</v>
      </c>
      <c r="I127" s="242"/>
      <c r="J127" s="243">
        <f>ROUND(I127*H127,2)</f>
        <v>0</v>
      </c>
      <c r="K127" s="239" t="s">
        <v>204</v>
      </c>
      <c r="L127" s="73"/>
      <c r="M127" s="244" t="s">
        <v>21</v>
      </c>
      <c r="N127" s="245" t="s">
        <v>41</v>
      </c>
      <c r="O127" s="48"/>
      <c r="P127" s="246">
        <f>O127*H127</f>
        <v>0</v>
      </c>
      <c r="Q127" s="246">
        <v>0.04684</v>
      </c>
      <c r="R127" s="246">
        <f>Q127*H127</f>
        <v>0.23419999999999999</v>
      </c>
      <c r="S127" s="246">
        <v>0</v>
      </c>
      <c r="T127" s="247">
        <f>S127*H127</f>
        <v>0</v>
      </c>
      <c r="AR127" s="25" t="s">
        <v>205</v>
      </c>
      <c r="AT127" s="25" t="s">
        <v>200</v>
      </c>
      <c r="AU127" s="25" t="s">
        <v>79</v>
      </c>
      <c r="AY127" s="25" t="s">
        <v>197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25" t="s">
        <v>77</v>
      </c>
      <c r="BK127" s="248">
        <f>ROUND(I127*H127,2)</f>
        <v>0</v>
      </c>
      <c r="BL127" s="25" t="s">
        <v>205</v>
      </c>
      <c r="BM127" s="25" t="s">
        <v>1153</v>
      </c>
    </row>
    <row r="128" s="1" customFormat="1">
      <c r="B128" s="47"/>
      <c r="C128" s="75"/>
      <c r="D128" s="249" t="s">
        <v>207</v>
      </c>
      <c r="E128" s="75"/>
      <c r="F128" s="250" t="s">
        <v>1154</v>
      </c>
      <c r="G128" s="75"/>
      <c r="H128" s="75"/>
      <c r="I128" s="205"/>
      <c r="J128" s="75"/>
      <c r="K128" s="75"/>
      <c r="L128" s="73"/>
      <c r="M128" s="251"/>
      <c r="N128" s="48"/>
      <c r="O128" s="48"/>
      <c r="P128" s="48"/>
      <c r="Q128" s="48"/>
      <c r="R128" s="48"/>
      <c r="S128" s="48"/>
      <c r="T128" s="96"/>
      <c r="AT128" s="25" t="s">
        <v>207</v>
      </c>
      <c r="AU128" s="25" t="s">
        <v>79</v>
      </c>
    </row>
    <row r="129" s="1" customFormat="1" ht="23" customHeight="1">
      <c r="B129" s="47"/>
      <c r="C129" s="263" t="s">
        <v>250</v>
      </c>
      <c r="D129" s="263" t="s">
        <v>269</v>
      </c>
      <c r="E129" s="264" t="s">
        <v>1155</v>
      </c>
      <c r="F129" s="265" t="s">
        <v>1156</v>
      </c>
      <c r="G129" s="266" t="s">
        <v>265</v>
      </c>
      <c r="H129" s="267">
        <v>2</v>
      </c>
      <c r="I129" s="268"/>
      <c r="J129" s="269">
        <f>ROUND(I129*H129,2)</f>
        <v>0</v>
      </c>
      <c r="K129" s="265" t="s">
        <v>204</v>
      </c>
      <c r="L129" s="270"/>
      <c r="M129" s="271" t="s">
        <v>21</v>
      </c>
      <c r="N129" s="272" t="s">
        <v>41</v>
      </c>
      <c r="O129" s="48"/>
      <c r="P129" s="246">
        <f>O129*H129</f>
        <v>0</v>
      </c>
      <c r="Q129" s="246">
        <v>0.018020000000000001</v>
      </c>
      <c r="R129" s="246">
        <f>Q129*H129</f>
        <v>0.036040000000000003</v>
      </c>
      <c r="S129" s="246">
        <v>0</v>
      </c>
      <c r="T129" s="247">
        <f>S129*H129</f>
        <v>0</v>
      </c>
      <c r="AR129" s="25" t="s">
        <v>245</v>
      </c>
      <c r="AT129" s="25" t="s">
        <v>269</v>
      </c>
      <c r="AU129" s="25" t="s">
        <v>79</v>
      </c>
      <c r="AY129" s="25" t="s">
        <v>197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25" t="s">
        <v>77</v>
      </c>
      <c r="BK129" s="248">
        <f>ROUND(I129*H129,2)</f>
        <v>0</v>
      </c>
      <c r="BL129" s="25" t="s">
        <v>205</v>
      </c>
      <c r="BM129" s="25" t="s">
        <v>1157</v>
      </c>
    </row>
    <row r="130" s="1" customFormat="1">
      <c r="B130" s="47"/>
      <c r="C130" s="75"/>
      <c r="D130" s="249" t="s">
        <v>207</v>
      </c>
      <c r="E130" s="75"/>
      <c r="F130" s="250" t="s">
        <v>1158</v>
      </c>
      <c r="G130" s="75"/>
      <c r="H130" s="75"/>
      <c r="I130" s="205"/>
      <c r="J130" s="75"/>
      <c r="K130" s="75"/>
      <c r="L130" s="73"/>
      <c r="M130" s="251"/>
      <c r="N130" s="48"/>
      <c r="O130" s="48"/>
      <c r="P130" s="48"/>
      <c r="Q130" s="48"/>
      <c r="R130" s="48"/>
      <c r="S130" s="48"/>
      <c r="T130" s="96"/>
      <c r="AT130" s="25" t="s">
        <v>207</v>
      </c>
      <c r="AU130" s="25" t="s">
        <v>79</v>
      </c>
    </row>
    <row r="131" s="1" customFormat="1" ht="23" customHeight="1">
      <c r="B131" s="47"/>
      <c r="C131" s="263" t="s">
        <v>256</v>
      </c>
      <c r="D131" s="263" t="s">
        <v>269</v>
      </c>
      <c r="E131" s="264" t="s">
        <v>275</v>
      </c>
      <c r="F131" s="265" t="s">
        <v>1159</v>
      </c>
      <c r="G131" s="266" t="s">
        <v>265</v>
      </c>
      <c r="H131" s="267">
        <v>3</v>
      </c>
      <c r="I131" s="268"/>
      <c r="J131" s="269">
        <f>ROUND(I131*H131,2)</f>
        <v>0</v>
      </c>
      <c r="K131" s="265" t="s">
        <v>21</v>
      </c>
      <c r="L131" s="270"/>
      <c r="M131" s="271" t="s">
        <v>21</v>
      </c>
      <c r="N131" s="272" t="s">
        <v>41</v>
      </c>
      <c r="O131" s="48"/>
      <c r="P131" s="246">
        <f>O131*H131</f>
        <v>0</v>
      </c>
      <c r="Q131" s="246">
        <v>0.01847</v>
      </c>
      <c r="R131" s="246">
        <f>Q131*H131</f>
        <v>0.055410000000000001</v>
      </c>
      <c r="S131" s="246">
        <v>0</v>
      </c>
      <c r="T131" s="247">
        <f>S131*H131</f>
        <v>0</v>
      </c>
      <c r="AR131" s="25" t="s">
        <v>245</v>
      </c>
      <c r="AT131" s="25" t="s">
        <v>269</v>
      </c>
      <c r="AU131" s="25" t="s">
        <v>79</v>
      </c>
      <c r="AY131" s="25" t="s">
        <v>197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25" t="s">
        <v>77</v>
      </c>
      <c r="BK131" s="248">
        <f>ROUND(I131*H131,2)</f>
        <v>0</v>
      </c>
      <c r="BL131" s="25" t="s">
        <v>205</v>
      </c>
      <c r="BM131" s="25" t="s">
        <v>1160</v>
      </c>
    </row>
    <row r="132" s="1" customFormat="1">
      <c r="B132" s="47"/>
      <c r="C132" s="75"/>
      <c r="D132" s="249" t="s">
        <v>207</v>
      </c>
      <c r="E132" s="75"/>
      <c r="F132" s="250" t="s">
        <v>1161</v>
      </c>
      <c r="G132" s="75"/>
      <c r="H132" s="75"/>
      <c r="I132" s="205"/>
      <c r="J132" s="75"/>
      <c r="K132" s="75"/>
      <c r="L132" s="73"/>
      <c r="M132" s="251"/>
      <c r="N132" s="48"/>
      <c r="O132" s="48"/>
      <c r="P132" s="48"/>
      <c r="Q132" s="48"/>
      <c r="R132" s="48"/>
      <c r="S132" s="48"/>
      <c r="T132" s="96"/>
      <c r="AT132" s="25" t="s">
        <v>207</v>
      </c>
      <c r="AU132" s="25" t="s">
        <v>79</v>
      </c>
    </row>
    <row r="133" s="11" customFormat="1" ht="29.88" customHeight="1">
      <c r="B133" s="221"/>
      <c r="C133" s="222"/>
      <c r="D133" s="223" t="s">
        <v>69</v>
      </c>
      <c r="E133" s="235" t="s">
        <v>250</v>
      </c>
      <c r="F133" s="235" t="s">
        <v>279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SUM(P134:P215)</f>
        <v>0</v>
      </c>
      <c r="Q133" s="229"/>
      <c r="R133" s="230">
        <f>SUM(R134:R215)</f>
        <v>0.042682999999999992</v>
      </c>
      <c r="S133" s="229"/>
      <c r="T133" s="231">
        <f>SUM(T134:T215)</f>
        <v>10.605554000000002</v>
      </c>
      <c r="AR133" s="232" t="s">
        <v>77</v>
      </c>
      <c r="AT133" s="233" t="s">
        <v>69</v>
      </c>
      <c r="AU133" s="233" t="s">
        <v>77</v>
      </c>
      <c r="AY133" s="232" t="s">
        <v>197</v>
      </c>
      <c r="BK133" s="234">
        <f>SUM(BK134:BK215)</f>
        <v>0</v>
      </c>
    </row>
    <row r="134" s="1" customFormat="1" ht="23" customHeight="1">
      <c r="B134" s="47"/>
      <c r="C134" s="237" t="s">
        <v>262</v>
      </c>
      <c r="D134" s="237" t="s">
        <v>200</v>
      </c>
      <c r="E134" s="238" t="s">
        <v>281</v>
      </c>
      <c r="F134" s="239" t="s">
        <v>282</v>
      </c>
      <c r="G134" s="240" t="s">
        <v>203</v>
      </c>
      <c r="H134" s="241">
        <v>78.623999999999995</v>
      </c>
      <c r="I134" s="242"/>
      <c r="J134" s="243">
        <f>ROUND(I134*H134,2)</f>
        <v>0</v>
      </c>
      <c r="K134" s="239" t="s">
        <v>204</v>
      </c>
      <c r="L134" s="73"/>
      <c r="M134" s="244" t="s">
        <v>21</v>
      </c>
      <c r="N134" s="245" t="s">
        <v>41</v>
      </c>
      <c r="O134" s="48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5" t="s">
        <v>205</v>
      </c>
      <c r="AT134" s="25" t="s">
        <v>200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205</v>
      </c>
      <c r="BM134" s="25" t="s">
        <v>1162</v>
      </c>
    </row>
    <row r="135" s="1" customFormat="1">
      <c r="B135" s="47"/>
      <c r="C135" s="75"/>
      <c r="D135" s="249" t="s">
        <v>207</v>
      </c>
      <c r="E135" s="75"/>
      <c r="F135" s="250" t="s">
        <v>284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2" customFormat="1">
      <c r="B136" s="252"/>
      <c r="C136" s="253"/>
      <c r="D136" s="249" t="s">
        <v>209</v>
      </c>
      <c r="E136" s="254" t="s">
        <v>135</v>
      </c>
      <c r="F136" s="255" t="s">
        <v>1163</v>
      </c>
      <c r="G136" s="253"/>
      <c r="H136" s="256">
        <v>78.623999999999995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AT136" s="262" t="s">
        <v>209</v>
      </c>
      <c r="AU136" s="262" t="s">
        <v>79</v>
      </c>
      <c r="AV136" s="12" t="s">
        <v>79</v>
      </c>
      <c r="AW136" s="12" t="s">
        <v>34</v>
      </c>
      <c r="AX136" s="12" t="s">
        <v>77</v>
      </c>
      <c r="AY136" s="262" t="s">
        <v>197</v>
      </c>
    </row>
    <row r="137" s="1" customFormat="1" ht="23" customHeight="1">
      <c r="B137" s="47"/>
      <c r="C137" s="237" t="s">
        <v>268</v>
      </c>
      <c r="D137" s="237" t="s">
        <v>200</v>
      </c>
      <c r="E137" s="238" t="s">
        <v>286</v>
      </c>
      <c r="F137" s="239" t="s">
        <v>287</v>
      </c>
      <c r="G137" s="240" t="s">
        <v>203</v>
      </c>
      <c r="H137" s="241">
        <v>78.623999999999995</v>
      </c>
      <c r="I137" s="242"/>
      <c r="J137" s="243">
        <f>ROUND(I137*H137,2)</f>
        <v>0</v>
      </c>
      <c r="K137" s="239" t="s">
        <v>204</v>
      </c>
      <c r="L137" s="73"/>
      <c r="M137" s="244" t="s">
        <v>21</v>
      </c>
      <c r="N137" s="245" t="s">
        <v>41</v>
      </c>
      <c r="O137" s="48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5" t="s">
        <v>205</v>
      </c>
      <c r="AT137" s="25" t="s">
        <v>200</v>
      </c>
      <c r="AU137" s="25" t="s">
        <v>79</v>
      </c>
      <c r="AY137" s="25" t="s">
        <v>197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25" t="s">
        <v>77</v>
      </c>
      <c r="BK137" s="248">
        <f>ROUND(I137*H137,2)</f>
        <v>0</v>
      </c>
      <c r="BL137" s="25" t="s">
        <v>205</v>
      </c>
      <c r="BM137" s="25" t="s">
        <v>1164</v>
      </c>
    </row>
    <row r="138" s="1" customFormat="1">
      <c r="B138" s="47"/>
      <c r="C138" s="75"/>
      <c r="D138" s="249" t="s">
        <v>207</v>
      </c>
      <c r="E138" s="75"/>
      <c r="F138" s="250" t="s">
        <v>289</v>
      </c>
      <c r="G138" s="75"/>
      <c r="H138" s="75"/>
      <c r="I138" s="205"/>
      <c r="J138" s="75"/>
      <c r="K138" s="75"/>
      <c r="L138" s="73"/>
      <c r="M138" s="251"/>
      <c r="N138" s="48"/>
      <c r="O138" s="48"/>
      <c r="P138" s="48"/>
      <c r="Q138" s="48"/>
      <c r="R138" s="48"/>
      <c r="S138" s="48"/>
      <c r="T138" s="96"/>
      <c r="AT138" s="25" t="s">
        <v>207</v>
      </c>
      <c r="AU138" s="25" t="s">
        <v>79</v>
      </c>
    </row>
    <row r="139" s="12" customFormat="1">
      <c r="B139" s="252"/>
      <c r="C139" s="253"/>
      <c r="D139" s="249" t="s">
        <v>209</v>
      </c>
      <c r="E139" s="254" t="s">
        <v>21</v>
      </c>
      <c r="F139" s="255" t="s">
        <v>135</v>
      </c>
      <c r="G139" s="253"/>
      <c r="H139" s="256">
        <v>78.623999999999995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AT139" s="262" t="s">
        <v>209</v>
      </c>
      <c r="AU139" s="262" t="s">
        <v>79</v>
      </c>
      <c r="AV139" s="12" t="s">
        <v>79</v>
      </c>
      <c r="AW139" s="12" t="s">
        <v>34</v>
      </c>
      <c r="AX139" s="12" t="s">
        <v>77</v>
      </c>
      <c r="AY139" s="262" t="s">
        <v>197</v>
      </c>
    </row>
    <row r="140" s="1" customFormat="1" ht="34.5" customHeight="1">
      <c r="B140" s="47"/>
      <c r="C140" s="237" t="s">
        <v>274</v>
      </c>
      <c r="D140" s="237" t="s">
        <v>200</v>
      </c>
      <c r="E140" s="238" t="s">
        <v>291</v>
      </c>
      <c r="F140" s="239" t="s">
        <v>292</v>
      </c>
      <c r="G140" s="240" t="s">
        <v>203</v>
      </c>
      <c r="H140" s="241">
        <v>1572.48</v>
      </c>
      <c r="I140" s="242"/>
      <c r="J140" s="243">
        <f>ROUND(I140*H140,2)</f>
        <v>0</v>
      </c>
      <c r="K140" s="239" t="s">
        <v>204</v>
      </c>
      <c r="L140" s="73"/>
      <c r="M140" s="244" t="s">
        <v>21</v>
      </c>
      <c r="N140" s="245" t="s">
        <v>41</v>
      </c>
      <c r="O140" s="48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5" t="s">
        <v>205</v>
      </c>
      <c r="AT140" s="25" t="s">
        <v>200</v>
      </c>
      <c r="AU140" s="25" t="s">
        <v>79</v>
      </c>
      <c r="AY140" s="25" t="s">
        <v>197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25" t="s">
        <v>77</v>
      </c>
      <c r="BK140" s="248">
        <f>ROUND(I140*H140,2)</f>
        <v>0</v>
      </c>
      <c r="BL140" s="25" t="s">
        <v>205</v>
      </c>
      <c r="BM140" s="25" t="s">
        <v>1165</v>
      </c>
    </row>
    <row r="141" s="1" customFormat="1">
      <c r="B141" s="47"/>
      <c r="C141" s="75"/>
      <c r="D141" s="249" t="s">
        <v>207</v>
      </c>
      <c r="E141" s="75"/>
      <c r="F141" s="250" t="s">
        <v>294</v>
      </c>
      <c r="G141" s="75"/>
      <c r="H141" s="75"/>
      <c r="I141" s="205"/>
      <c r="J141" s="75"/>
      <c r="K141" s="75"/>
      <c r="L141" s="73"/>
      <c r="M141" s="251"/>
      <c r="N141" s="48"/>
      <c r="O141" s="48"/>
      <c r="P141" s="48"/>
      <c r="Q141" s="48"/>
      <c r="R141" s="48"/>
      <c r="S141" s="48"/>
      <c r="T141" s="96"/>
      <c r="AT141" s="25" t="s">
        <v>207</v>
      </c>
      <c r="AU141" s="25" t="s">
        <v>79</v>
      </c>
    </row>
    <row r="142" s="12" customFormat="1">
      <c r="B142" s="252"/>
      <c r="C142" s="253"/>
      <c r="D142" s="249" t="s">
        <v>209</v>
      </c>
      <c r="E142" s="254" t="s">
        <v>21</v>
      </c>
      <c r="F142" s="255" t="s">
        <v>295</v>
      </c>
      <c r="G142" s="253"/>
      <c r="H142" s="256">
        <v>1572.48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AT142" s="262" t="s">
        <v>209</v>
      </c>
      <c r="AU142" s="262" t="s">
        <v>79</v>
      </c>
      <c r="AV142" s="12" t="s">
        <v>79</v>
      </c>
      <c r="AW142" s="12" t="s">
        <v>34</v>
      </c>
      <c r="AX142" s="12" t="s">
        <v>77</v>
      </c>
      <c r="AY142" s="262" t="s">
        <v>197</v>
      </c>
    </row>
    <row r="143" s="1" customFormat="1" ht="23" customHeight="1">
      <c r="B143" s="47"/>
      <c r="C143" s="237" t="s">
        <v>280</v>
      </c>
      <c r="D143" s="237" t="s">
        <v>200</v>
      </c>
      <c r="E143" s="238" t="s">
        <v>297</v>
      </c>
      <c r="F143" s="239" t="s">
        <v>298</v>
      </c>
      <c r="G143" s="240" t="s">
        <v>203</v>
      </c>
      <c r="H143" s="241">
        <v>78.623999999999995</v>
      </c>
      <c r="I143" s="242"/>
      <c r="J143" s="243">
        <f>ROUND(I143*H143,2)</f>
        <v>0</v>
      </c>
      <c r="K143" s="239" t="s">
        <v>204</v>
      </c>
      <c r="L143" s="73"/>
      <c r="M143" s="244" t="s">
        <v>21</v>
      </c>
      <c r="N143" s="245" t="s">
        <v>41</v>
      </c>
      <c r="O143" s="48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25" t="s">
        <v>205</v>
      </c>
      <c r="AT143" s="25" t="s">
        <v>200</v>
      </c>
      <c r="AU143" s="25" t="s">
        <v>79</v>
      </c>
      <c r="AY143" s="25" t="s">
        <v>197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25" t="s">
        <v>77</v>
      </c>
      <c r="BK143" s="248">
        <f>ROUND(I143*H143,2)</f>
        <v>0</v>
      </c>
      <c r="BL143" s="25" t="s">
        <v>205</v>
      </c>
      <c r="BM143" s="25" t="s">
        <v>1166</v>
      </c>
    </row>
    <row r="144" s="1" customFormat="1">
      <c r="B144" s="47"/>
      <c r="C144" s="75"/>
      <c r="D144" s="249" t="s">
        <v>207</v>
      </c>
      <c r="E144" s="75"/>
      <c r="F144" s="250" t="s">
        <v>300</v>
      </c>
      <c r="G144" s="75"/>
      <c r="H144" s="75"/>
      <c r="I144" s="205"/>
      <c r="J144" s="75"/>
      <c r="K144" s="75"/>
      <c r="L144" s="73"/>
      <c r="M144" s="251"/>
      <c r="N144" s="48"/>
      <c r="O144" s="48"/>
      <c r="P144" s="48"/>
      <c r="Q144" s="48"/>
      <c r="R144" s="48"/>
      <c r="S144" s="48"/>
      <c r="T144" s="96"/>
      <c r="AT144" s="25" t="s">
        <v>207</v>
      </c>
      <c r="AU144" s="25" t="s">
        <v>79</v>
      </c>
    </row>
    <row r="145" s="12" customFormat="1">
      <c r="B145" s="252"/>
      <c r="C145" s="253"/>
      <c r="D145" s="249" t="s">
        <v>209</v>
      </c>
      <c r="E145" s="254" t="s">
        <v>21</v>
      </c>
      <c r="F145" s="255" t="s">
        <v>135</v>
      </c>
      <c r="G145" s="253"/>
      <c r="H145" s="256">
        <v>78.623999999999995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AT145" s="262" t="s">
        <v>209</v>
      </c>
      <c r="AU145" s="262" t="s">
        <v>79</v>
      </c>
      <c r="AV145" s="12" t="s">
        <v>79</v>
      </c>
      <c r="AW145" s="12" t="s">
        <v>34</v>
      </c>
      <c r="AX145" s="12" t="s">
        <v>77</v>
      </c>
      <c r="AY145" s="262" t="s">
        <v>197</v>
      </c>
    </row>
    <row r="146" s="1" customFormat="1" ht="34.5" customHeight="1">
      <c r="B146" s="47"/>
      <c r="C146" s="237" t="s">
        <v>10</v>
      </c>
      <c r="D146" s="237" t="s">
        <v>200</v>
      </c>
      <c r="E146" s="238" t="s">
        <v>1167</v>
      </c>
      <c r="F146" s="239" t="s">
        <v>1168</v>
      </c>
      <c r="G146" s="240" t="s">
        <v>213</v>
      </c>
      <c r="H146" s="241">
        <v>192.34</v>
      </c>
      <c r="I146" s="242"/>
      <c r="J146" s="243">
        <f>ROUND(I146*H146,2)</f>
        <v>0</v>
      </c>
      <c r="K146" s="239" t="s">
        <v>204</v>
      </c>
      <c r="L146" s="73"/>
      <c r="M146" s="244" t="s">
        <v>21</v>
      </c>
      <c r="N146" s="245" t="s">
        <v>41</v>
      </c>
      <c r="O146" s="48"/>
      <c r="P146" s="246">
        <f>O146*H146</f>
        <v>0</v>
      </c>
      <c r="Q146" s="246">
        <v>0.00012999999999999999</v>
      </c>
      <c r="R146" s="246">
        <f>Q146*H146</f>
        <v>0.025004199999999997</v>
      </c>
      <c r="S146" s="246">
        <v>0</v>
      </c>
      <c r="T146" s="247">
        <f>S146*H146</f>
        <v>0</v>
      </c>
      <c r="AR146" s="25" t="s">
        <v>205</v>
      </c>
      <c r="AT146" s="25" t="s">
        <v>200</v>
      </c>
      <c r="AU146" s="25" t="s">
        <v>79</v>
      </c>
      <c r="AY146" s="25" t="s">
        <v>197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25" t="s">
        <v>77</v>
      </c>
      <c r="BK146" s="248">
        <f>ROUND(I146*H146,2)</f>
        <v>0</v>
      </c>
      <c r="BL146" s="25" t="s">
        <v>205</v>
      </c>
      <c r="BM146" s="25" t="s">
        <v>1169</v>
      </c>
    </row>
    <row r="147" s="1" customFormat="1">
      <c r="B147" s="47"/>
      <c r="C147" s="75"/>
      <c r="D147" s="249" t="s">
        <v>207</v>
      </c>
      <c r="E147" s="75"/>
      <c r="F147" s="250" t="s">
        <v>1170</v>
      </c>
      <c r="G147" s="75"/>
      <c r="H147" s="75"/>
      <c r="I147" s="205"/>
      <c r="J147" s="75"/>
      <c r="K147" s="75"/>
      <c r="L147" s="73"/>
      <c r="M147" s="251"/>
      <c r="N147" s="48"/>
      <c r="O147" s="48"/>
      <c r="P147" s="48"/>
      <c r="Q147" s="48"/>
      <c r="R147" s="48"/>
      <c r="S147" s="48"/>
      <c r="T147" s="96"/>
      <c r="AT147" s="25" t="s">
        <v>207</v>
      </c>
      <c r="AU147" s="25" t="s">
        <v>79</v>
      </c>
    </row>
    <row r="148" s="12" customFormat="1">
      <c r="B148" s="252"/>
      <c r="C148" s="253"/>
      <c r="D148" s="249" t="s">
        <v>209</v>
      </c>
      <c r="E148" s="254" t="s">
        <v>21</v>
      </c>
      <c r="F148" s="255" t="s">
        <v>1171</v>
      </c>
      <c r="G148" s="253"/>
      <c r="H148" s="256">
        <v>192.34</v>
      </c>
      <c r="I148" s="257"/>
      <c r="J148" s="253"/>
      <c r="K148" s="253"/>
      <c r="L148" s="258"/>
      <c r="M148" s="259"/>
      <c r="N148" s="260"/>
      <c r="O148" s="260"/>
      <c r="P148" s="260"/>
      <c r="Q148" s="260"/>
      <c r="R148" s="260"/>
      <c r="S148" s="260"/>
      <c r="T148" s="261"/>
      <c r="AT148" s="262" t="s">
        <v>209</v>
      </c>
      <c r="AU148" s="262" t="s">
        <v>79</v>
      </c>
      <c r="AV148" s="12" t="s">
        <v>79</v>
      </c>
      <c r="AW148" s="12" t="s">
        <v>34</v>
      </c>
      <c r="AX148" s="12" t="s">
        <v>77</v>
      </c>
      <c r="AY148" s="262" t="s">
        <v>197</v>
      </c>
    </row>
    <row r="149" s="1" customFormat="1" ht="23" customHeight="1">
      <c r="B149" s="47"/>
      <c r="C149" s="237" t="s">
        <v>290</v>
      </c>
      <c r="D149" s="237" t="s">
        <v>200</v>
      </c>
      <c r="E149" s="238" t="s">
        <v>302</v>
      </c>
      <c r="F149" s="239" t="s">
        <v>303</v>
      </c>
      <c r="G149" s="240" t="s">
        <v>213</v>
      </c>
      <c r="H149" s="241">
        <v>200.81999999999999</v>
      </c>
      <c r="I149" s="242"/>
      <c r="J149" s="243">
        <f>ROUND(I149*H149,2)</f>
        <v>0</v>
      </c>
      <c r="K149" s="239" t="s">
        <v>204</v>
      </c>
      <c r="L149" s="73"/>
      <c r="M149" s="244" t="s">
        <v>21</v>
      </c>
      <c r="N149" s="245" t="s">
        <v>41</v>
      </c>
      <c r="O149" s="48"/>
      <c r="P149" s="246">
        <f>O149*H149</f>
        <v>0</v>
      </c>
      <c r="Q149" s="246">
        <v>4.0000000000000003E-05</v>
      </c>
      <c r="R149" s="246">
        <f>Q149*H149</f>
        <v>0.0080327999999999997</v>
      </c>
      <c r="S149" s="246">
        <v>0</v>
      </c>
      <c r="T149" s="247">
        <f>S149*H149</f>
        <v>0</v>
      </c>
      <c r="AR149" s="25" t="s">
        <v>205</v>
      </c>
      <c r="AT149" s="25" t="s">
        <v>200</v>
      </c>
      <c r="AU149" s="25" t="s">
        <v>79</v>
      </c>
      <c r="AY149" s="25" t="s">
        <v>197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25" t="s">
        <v>77</v>
      </c>
      <c r="BK149" s="248">
        <f>ROUND(I149*H149,2)</f>
        <v>0</v>
      </c>
      <c r="BL149" s="25" t="s">
        <v>205</v>
      </c>
      <c r="BM149" s="25" t="s">
        <v>1172</v>
      </c>
    </row>
    <row r="150" s="1" customFormat="1">
      <c r="B150" s="47"/>
      <c r="C150" s="75"/>
      <c r="D150" s="249" t="s">
        <v>207</v>
      </c>
      <c r="E150" s="75"/>
      <c r="F150" s="250" t="s">
        <v>305</v>
      </c>
      <c r="G150" s="75"/>
      <c r="H150" s="75"/>
      <c r="I150" s="205"/>
      <c r="J150" s="75"/>
      <c r="K150" s="75"/>
      <c r="L150" s="73"/>
      <c r="M150" s="251"/>
      <c r="N150" s="48"/>
      <c r="O150" s="48"/>
      <c r="P150" s="48"/>
      <c r="Q150" s="48"/>
      <c r="R150" s="48"/>
      <c r="S150" s="48"/>
      <c r="T150" s="96"/>
      <c r="AT150" s="25" t="s">
        <v>207</v>
      </c>
      <c r="AU150" s="25" t="s">
        <v>79</v>
      </c>
    </row>
    <row r="151" s="12" customFormat="1">
      <c r="B151" s="252"/>
      <c r="C151" s="253"/>
      <c r="D151" s="249" t="s">
        <v>209</v>
      </c>
      <c r="E151" s="254" t="s">
        <v>21</v>
      </c>
      <c r="F151" s="255" t="s">
        <v>1173</v>
      </c>
      <c r="G151" s="253"/>
      <c r="H151" s="256">
        <v>200.81999999999999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AT151" s="262" t="s">
        <v>209</v>
      </c>
      <c r="AU151" s="262" t="s">
        <v>79</v>
      </c>
      <c r="AV151" s="12" t="s">
        <v>79</v>
      </c>
      <c r="AW151" s="12" t="s">
        <v>34</v>
      </c>
      <c r="AX151" s="12" t="s">
        <v>77</v>
      </c>
      <c r="AY151" s="262" t="s">
        <v>197</v>
      </c>
    </row>
    <row r="152" s="1" customFormat="1" ht="14.5" customHeight="1">
      <c r="B152" s="47"/>
      <c r="C152" s="237" t="s">
        <v>296</v>
      </c>
      <c r="D152" s="237" t="s">
        <v>200</v>
      </c>
      <c r="E152" s="238" t="s">
        <v>308</v>
      </c>
      <c r="F152" s="239" t="s">
        <v>309</v>
      </c>
      <c r="G152" s="240" t="s">
        <v>310</v>
      </c>
      <c r="H152" s="241">
        <v>20</v>
      </c>
      <c r="I152" s="242"/>
      <c r="J152" s="243">
        <f>ROUND(I152*H152,2)</f>
        <v>0</v>
      </c>
      <c r="K152" s="239" t="s">
        <v>21</v>
      </c>
      <c r="L152" s="73"/>
      <c r="M152" s="244" t="s">
        <v>21</v>
      </c>
      <c r="N152" s="245" t="s">
        <v>41</v>
      </c>
      <c r="O152" s="48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AR152" s="25" t="s">
        <v>205</v>
      </c>
      <c r="AT152" s="25" t="s">
        <v>200</v>
      </c>
      <c r="AU152" s="25" t="s">
        <v>79</v>
      </c>
      <c r="AY152" s="25" t="s">
        <v>197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25" t="s">
        <v>77</v>
      </c>
      <c r="BK152" s="248">
        <f>ROUND(I152*H152,2)</f>
        <v>0</v>
      </c>
      <c r="BL152" s="25" t="s">
        <v>205</v>
      </c>
      <c r="BM152" s="25" t="s">
        <v>1174</v>
      </c>
    </row>
    <row r="153" s="1" customFormat="1">
      <c r="B153" s="47"/>
      <c r="C153" s="75"/>
      <c r="D153" s="249" t="s">
        <v>207</v>
      </c>
      <c r="E153" s="75"/>
      <c r="F153" s="250" t="s">
        <v>309</v>
      </c>
      <c r="G153" s="75"/>
      <c r="H153" s="75"/>
      <c r="I153" s="205"/>
      <c r="J153" s="75"/>
      <c r="K153" s="75"/>
      <c r="L153" s="73"/>
      <c r="M153" s="251"/>
      <c r="N153" s="48"/>
      <c r="O153" s="48"/>
      <c r="P153" s="48"/>
      <c r="Q153" s="48"/>
      <c r="R153" s="48"/>
      <c r="S153" s="48"/>
      <c r="T153" s="96"/>
      <c r="AT153" s="25" t="s">
        <v>207</v>
      </c>
      <c r="AU153" s="25" t="s">
        <v>79</v>
      </c>
    </row>
    <row r="154" s="1" customFormat="1" ht="34.5" customHeight="1">
      <c r="B154" s="47"/>
      <c r="C154" s="237" t="s">
        <v>301</v>
      </c>
      <c r="D154" s="237" t="s">
        <v>200</v>
      </c>
      <c r="E154" s="238" t="s">
        <v>313</v>
      </c>
      <c r="F154" s="239" t="s">
        <v>314</v>
      </c>
      <c r="G154" s="240" t="s">
        <v>223</v>
      </c>
      <c r="H154" s="241">
        <v>48</v>
      </c>
      <c r="I154" s="242"/>
      <c r="J154" s="243">
        <f>ROUND(I154*H154,2)</f>
        <v>0</v>
      </c>
      <c r="K154" s="239" t="s">
        <v>21</v>
      </c>
      <c r="L154" s="73"/>
      <c r="M154" s="244" t="s">
        <v>21</v>
      </c>
      <c r="N154" s="245" t="s">
        <v>41</v>
      </c>
      <c r="O154" s="48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AR154" s="25" t="s">
        <v>205</v>
      </c>
      <c r="AT154" s="25" t="s">
        <v>200</v>
      </c>
      <c r="AU154" s="25" t="s">
        <v>79</v>
      </c>
      <c r="AY154" s="25" t="s">
        <v>197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25" t="s">
        <v>77</v>
      </c>
      <c r="BK154" s="248">
        <f>ROUND(I154*H154,2)</f>
        <v>0</v>
      </c>
      <c r="BL154" s="25" t="s">
        <v>205</v>
      </c>
      <c r="BM154" s="25" t="s">
        <v>1175</v>
      </c>
    </row>
    <row r="155" s="1" customFormat="1">
      <c r="B155" s="47"/>
      <c r="C155" s="75"/>
      <c r="D155" s="249" t="s">
        <v>207</v>
      </c>
      <c r="E155" s="75"/>
      <c r="F155" s="250" t="s">
        <v>314</v>
      </c>
      <c r="G155" s="75"/>
      <c r="H155" s="75"/>
      <c r="I155" s="205"/>
      <c r="J155" s="75"/>
      <c r="K155" s="75"/>
      <c r="L155" s="73"/>
      <c r="M155" s="251"/>
      <c r="N155" s="48"/>
      <c r="O155" s="48"/>
      <c r="P155" s="48"/>
      <c r="Q155" s="48"/>
      <c r="R155" s="48"/>
      <c r="S155" s="48"/>
      <c r="T155" s="96"/>
      <c r="AT155" s="25" t="s">
        <v>207</v>
      </c>
      <c r="AU155" s="25" t="s">
        <v>79</v>
      </c>
    </row>
    <row r="156" s="12" customFormat="1">
      <c r="B156" s="252"/>
      <c r="C156" s="253"/>
      <c r="D156" s="249" t="s">
        <v>209</v>
      </c>
      <c r="E156" s="254" t="s">
        <v>21</v>
      </c>
      <c r="F156" s="255" t="s">
        <v>1176</v>
      </c>
      <c r="G156" s="253"/>
      <c r="H156" s="256">
        <v>48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AT156" s="262" t="s">
        <v>209</v>
      </c>
      <c r="AU156" s="262" t="s">
        <v>79</v>
      </c>
      <c r="AV156" s="12" t="s">
        <v>79</v>
      </c>
      <c r="AW156" s="12" t="s">
        <v>34</v>
      </c>
      <c r="AX156" s="12" t="s">
        <v>77</v>
      </c>
      <c r="AY156" s="262" t="s">
        <v>197</v>
      </c>
    </row>
    <row r="157" s="1" customFormat="1" ht="46" customHeight="1">
      <c r="B157" s="47"/>
      <c r="C157" s="237" t="s">
        <v>307</v>
      </c>
      <c r="D157" s="237" t="s">
        <v>200</v>
      </c>
      <c r="E157" s="238" t="s">
        <v>1177</v>
      </c>
      <c r="F157" s="239" t="s">
        <v>1178</v>
      </c>
      <c r="G157" s="240" t="s">
        <v>1179</v>
      </c>
      <c r="H157" s="241">
        <v>160</v>
      </c>
      <c r="I157" s="242"/>
      <c r="J157" s="243">
        <f>ROUND(I157*H157,2)</f>
        <v>0</v>
      </c>
      <c r="K157" s="239" t="s">
        <v>21</v>
      </c>
      <c r="L157" s="73"/>
      <c r="M157" s="244" t="s">
        <v>21</v>
      </c>
      <c r="N157" s="245" t="s">
        <v>41</v>
      </c>
      <c r="O157" s="48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AR157" s="25" t="s">
        <v>205</v>
      </c>
      <c r="AT157" s="25" t="s">
        <v>200</v>
      </c>
      <c r="AU157" s="25" t="s">
        <v>79</v>
      </c>
      <c r="AY157" s="25" t="s">
        <v>197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25" t="s">
        <v>77</v>
      </c>
      <c r="BK157" s="248">
        <f>ROUND(I157*H157,2)</f>
        <v>0</v>
      </c>
      <c r="BL157" s="25" t="s">
        <v>205</v>
      </c>
      <c r="BM157" s="25" t="s">
        <v>1180</v>
      </c>
    </row>
    <row r="158" s="1" customFormat="1" ht="23" customHeight="1">
      <c r="B158" s="47"/>
      <c r="C158" s="237" t="s">
        <v>312</v>
      </c>
      <c r="D158" s="237" t="s">
        <v>200</v>
      </c>
      <c r="E158" s="238" t="s">
        <v>1181</v>
      </c>
      <c r="F158" s="239" t="s">
        <v>1182</v>
      </c>
      <c r="G158" s="240" t="s">
        <v>265</v>
      </c>
      <c r="H158" s="241">
        <v>2</v>
      </c>
      <c r="I158" s="242"/>
      <c r="J158" s="243">
        <f>ROUND(I158*H158,2)</f>
        <v>0</v>
      </c>
      <c r="K158" s="239" t="s">
        <v>21</v>
      </c>
      <c r="L158" s="73"/>
      <c r="M158" s="244" t="s">
        <v>21</v>
      </c>
      <c r="N158" s="245" t="s">
        <v>41</v>
      </c>
      <c r="O158" s="48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AR158" s="25" t="s">
        <v>205</v>
      </c>
      <c r="AT158" s="25" t="s">
        <v>200</v>
      </c>
      <c r="AU158" s="25" t="s">
        <v>79</v>
      </c>
      <c r="AY158" s="25" t="s">
        <v>197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25" t="s">
        <v>77</v>
      </c>
      <c r="BK158" s="248">
        <f>ROUND(I158*H158,2)</f>
        <v>0</v>
      </c>
      <c r="BL158" s="25" t="s">
        <v>205</v>
      </c>
      <c r="BM158" s="25" t="s">
        <v>1183</v>
      </c>
    </row>
    <row r="159" s="1" customFormat="1">
      <c r="B159" s="47"/>
      <c r="C159" s="75"/>
      <c r="D159" s="249" t="s">
        <v>207</v>
      </c>
      <c r="E159" s="75"/>
      <c r="F159" s="250" t="s">
        <v>1182</v>
      </c>
      <c r="G159" s="75"/>
      <c r="H159" s="75"/>
      <c r="I159" s="205"/>
      <c r="J159" s="75"/>
      <c r="K159" s="75"/>
      <c r="L159" s="73"/>
      <c r="M159" s="251"/>
      <c r="N159" s="48"/>
      <c r="O159" s="48"/>
      <c r="P159" s="48"/>
      <c r="Q159" s="48"/>
      <c r="R159" s="48"/>
      <c r="S159" s="48"/>
      <c r="T159" s="96"/>
      <c r="AT159" s="25" t="s">
        <v>207</v>
      </c>
      <c r="AU159" s="25" t="s">
        <v>79</v>
      </c>
    </row>
    <row r="160" s="1" customFormat="1" ht="23" customHeight="1">
      <c r="B160" s="47"/>
      <c r="C160" s="237" t="s">
        <v>9</v>
      </c>
      <c r="D160" s="237" t="s">
        <v>200</v>
      </c>
      <c r="E160" s="238" t="s">
        <v>1184</v>
      </c>
      <c r="F160" s="239" t="s">
        <v>1185</v>
      </c>
      <c r="G160" s="240" t="s">
        <v>213</v>
      </c>
      <c r="H160" s="241">
        <v>13.332000000000001</v>
      </c>
      <c r="I160" s="242"/>
      <c r="J160" s="243">
        <f>ROUND(I160*H160,2)</f>
        <v>0</v>
      </c>
      <c r="K160" s="239" t="s">
        <v>204</v>
      </c>
      <c r="L160" s="73"/>
      <c r="M160" s="244" t="s">
        <v>21</v>
      </c>
      <c r="N160" s="245" t="s">
        <v>41</v>
      </c>
      <c r="O160" s="48"/>
      <c r="P160" s="246">
        <f>O160*H160</f>
        <v>0</v>
      </c>
      <c r="Q160" s="246">
        <v>0</v>
      </c>
      <c r="R160" s="246">
        <f>Q160*H160</f>
        <v>0</v>
      </c>
      <c r="S160" s="246">
        <v>0.13100000000000001</v>
      </c>
      <c r="T160" s="247">
        <f>S160*H160</f>
        <v>1.7464920000000002</v>
      </c>
      <c r="AR160" s="25" t="s">
        <v>205</v>
      </c>
      <c r="AT160" s="25" t="s">
        <v>200</v>
      </c>
      <c r="AU160" s="25" t="s">
        <v>79</v>
      </c>
      <c r="AY160" s="25" t="s">
        <v>197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25" t="s">
        <v>77</v>
      </c>
      <c r="BK160" s="248">
        <f>ROUND(I160*H160,2)</f>
        <v>0</v>
      </c>
      <c r="BL160" s="25" t="s">
        <v>205</v>
      </c>
      <c r="BM160" s="25" t="s">
        <v>1186</v>
      </c>
    </row>
    <row r="161" s="1" customFormat="1">
      <c r="B161" s="47"/>
      <c r="C161" s="75"/>
      <c r="D161" s="249" t="s">
        <v>207</v>
      </c>
      <c r="E161" s="75"/>
      <c r="F161" s="250" t="s">
        <v>1187</v>
      </c>
      <c r="G161" s="75"/>
      <c r="H161" s="75"/>
      <c r="I161" s="205"/>
      <c r="J161" s="75"/>
      <c r="K161" s="75"/>
      <c r="L161" s="73"/>
      <c r="M161" s="251"/>
      <c r="N161" s="48"/>
      <c r="O161" s="48"/>
      <c r="P161" s="48"/>
      <c r="Q161" s="48"/>
      <c r="R161" s="48"/>
      <c r="S161" s="48"/>
      <c r="T161" s="96"/>
      <c r="AT161" s="25" t="s">
        <v>207</v>
      </c>
      <c r="AU161" s="25" t="s">
        <v>79</v>
      </c>
    </row>
    <row r="162" s="12" customFormat="1">
      <c r="B162" s="252"/>
      <c r="C162" s="253"/>
      <c r="D162" s="249" t="s">
        <v>209</v>
      </c>
      <c r="E162" s="254" t="s">
        <v>21</v>
      </c>
      <c r="F162" s="255" t="s">
        <v>1188</v>
      </c>
      <c r="G162" s="253"/>
      <c r="H162" s="256">
        <v>13.332000000000001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AT162" s="262" t="s">
        <v>209</v>
      </c>
      <c r="AU162" s="262" t="s">
        <v>79</v>
      </c>
      <c r="AV162" s="12" t="s">
        <v>79</v>
      </c>
      <c r="AW162" s="12" t="s">
        <v>34</v>
      </c>
      <c r="AX162" s="12" t="s">
        <v>77</v>
      </c>
      <c r="AY162" s="262" t="s">
        <v>197</v>
      </c>
    </row>
    <row r="163" s="1" customFormat="1" ht="34.5" customHeight="1">
      <c r="B163" s="47"/>
      <c r="C163" s="237" t="s">
        <v>321</v>
      </c>
      <c r="D163" s="237" t="s">
        <v>200</v>
      </c>
      <c r="E163" s="238" t="s">
        <v>1189</v>
      </c>
      <c r="F163" s="239" t="s">
        <v>1190</v>
      </c>
      <c r="G163" s="240" t="s">
        <v>203</v>
      </c>
      <c r="H163" s="241">
        <v>0.27100000000000002</v>
      </c>
      <c r="I163" s="242"/>
      <c r="J163" s="243">
        <f>ROUND(I163*H163,2)</f>
        <v>0</v>
      </c>
      <c r="K163" s="239" t="s">
        <v>204</v>
      </c>
      <c r="L163" s="73"/>
      <c r="M163" s="244" t="s">
        <v>21</v>
      </c>
      <c r="N163" s="245" t="s">
        <v>41</v>
      </c>
      <c r="O163" s="48"/>
      <c r="P163" s="246">
        <f>O163*H163</f>
        <v>0</v>
      </c>
      <c r="Q163" s="246">
        <v>0</v>
      </c>
      <c r="R163" s="246">
        <f>Q163*H163</f>
        <v>0</v>
      </c>
      <c r="S163" s="246">
        <v>2.2000000000000002</v>
      </c>
      <c r="T163" s="247">
        <f>S163*H163</f>
        <v>0.59620000000000006</v>
      </c>
      <c r="AR163" s="25" t="s">
        <v>205</v>
      </c>
      <c r="AT163" s="25" t="s">
        <v>200</v>
      </c>
      <c r="AU163" s="25" t="s">
        <v>79</v>
      </c>
      <c r="AY163" s="25" t="s">
        <v>197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25" t="s">
        <v>77</v>
      </c>
      <c r="BK163" s="248">
        <f>ROUND(I163*H163,2)</f>
        <v>0</v>
      </c>
      <c r="BL163" s="25" t="s">
        <v>205</v>
      </c>
      <c r="BM163" s="25" t="s">
        <v>1191</v>
      </c>
    </row>
    <row r="164" s="1" customFormat="1">
      <c r="B164" s="47"/>
      <c r="C164" s="75"/>
      <c r="D164" s="249" t="s">
        <v>207</v>
      </c>
      <c r="E164" s="75"/>
      <c r="F164" s="250" t="s">
        <v>1192</v>
      </c>
      <c r="G164" s="75"/>
      <c r="H164" s="75"/>
      <c r="I164" s="205"/>
      <c r="J164" s="75"/>
      <c r="K164" s="75"/>
      <c r="L164" s="73"/>
      <c r="M164" s="251"/>
      <c r="N164" s="48"/>
      <c r="O164" s="48"/>
      <c r="P164" s="48"/>
      <c r="Q164" s="48"/>
      <c r="R164" s="48"/>
      <c r="S164" s="48"/>
      <c r="T164" s="96"/>
      <c r="AT164" s="25" t="s">
        <v>207</v>
      </c>
      <c r="AU164" s="25" t="s">
        <v>79</v>
      </c>
    </row>
    <row r="165" s="12" customFormat="1">
      <c r="B165" s="252"/>
      <c r="C165" s="253"/>
      <c r="D165" s="249" t="s">
        <v>209</v>
      </c>
      <c r="E165" s="254" t="s">
        <v>21</v>
      </c>
      <c r="F165" s="255" t="s">
        <v>1193</v>
      </c>
      <c r="G165" s="253"/>
      <c r="H165" s="256">
        <v>0.27100000000000002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AT165" s="262" t="s">
        <v>209</v>
      </c>
      <c r="AU165" s="262" t="s">
        <v>79</v>
      </c>
      <c r="AV165" s="12" t="s">
        <v>79</v>
      </c>
      <c r="AW165" s="12" t="s">
        <v>34</v>
      </c>
      <c r="AX165" s="12" t="s">
        <v>77</v>
      </c>
      <c r="AY165" s="262" t="s">
        <v>197</v>
      </c>
    </row>
    <row r="166" s="1" customFormat="1" ht="23" customHeight="1">
      <c r="B166" s="47"/>
      <c r="C166" s="237" t="s">
        <v>325</v>
      </c>
      <c r="D166" s="237" t="s">
        <v>200</v>
      </c>
      <c r="E166" s="238" t="s">
        <v>332</v>
      </c>
      <c r="F166" s="239" t="s">
        <v>333</v>
      </c>
      <c r="G166" s="240" t="s">
        <v>213</v>
      </c>
      <c r="H166" s="241">
        <v>9.0199999999999996</v>
      </c>
      <c r="I166" s="242"/>
      <c r="J166" s="243">
        <f>ROUND(I166*H166,2)</f>
        <v>0</v>
      </c>
      <c r="K166" s="239" t="s">
        <v>204</v>
      </c>
      <c r="L166" s="73"/>
      <c r="M166" s="244" t="s">
        <v>21</v>
      </c>
      <c r="N166" s="245" t="s">
        <v>41</v>
      </c>
      <c r="O166" s="48"/>
      <c r="P166" s="246">
        <f>O166*H166</f>
        <v>0</v>
      </c>
      <c r="Q166" s="246">
        <v>0</v>
      </c>
      <c r="R166" s="246">
        <f>Q166*H166</f>
        <v>0</v>
      </c>
      <c r="S166" s="246">
        <v>0.035000000000000003</v>
      </c>
      <c r="T166" s="247">
        <f>S166*H166</f>
        <v>0.31570000000000004</v>
      </c>
      <c r="AR166" s="25" t="s">
        <v>205</v>
      </c>
      <c r="AT166" s="25" t="s">
        <v>200</v>
      </c>
      <c r="AU166" s="25" t="s">
        <v>79</v>
      </c>
      <c r="AY166" s="25" t="s">
        <v>197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25" t="s">
        <v>77</v>
      </c>
      <c r="BK166" s="248">
        <f>ROUND(I166*H166,2)</f>
        <v>0</v>
      </c>
      <c r="BL166" s="25" t="s">
        <v>205</v>
      </c>
      <c r="BM166" s="25" t="s">
        <v>1194</v>
      </c>
    </row>
    <row r="167" s="1" customFormat="1">
      <c r="B167" s="47"/>
      <c r="C167" s="75"/>
      <c r="D167" s="249" t="s">
        <v>207</v>
      </c>
      <c r="E167" s="75"/>
      <c r="F167" s="250" t="s">
        <v>335</v>
      </c>
      <c r="G167" s="75"/>
      <c r="H167" s="75"/>
      <c r="I167" s="205"/>
      <c r="J167" s="75"/>
      <c r="K167" s="75"/>
      <c r="L167" s="73"/>
      <c r="M167" s="251"/>
      <c r="N167" s="48"/>
      <c r="O167" s="48"/>
      <c r="P167" s="48"/>
      <c r="Q167" s="48"/>
      <c r="R167" s="48"/>
      <c r="S167" s="48"/>
      <c r="T167" s="96"/>
      <c r="AT167" s="25" t="s">
        <v>207</v>
      </c>
      <c r="AU167" s="25" t="s">
        <v>79</v>
      </c>
    </row>
    <row r="168" s="12" customFormat="1">
      <c r="B168" s="252"/>
      <c r="C168" s="253"/>
      <c r="D168" s="249" t="s">
        <v>209</v>
      </c>
      <c r="E168" s="254" t="s">
        <v>1120</v>
      </c>
      <c r="F168" s="255" t="s">
        <v>1195</v>
      </c>
      <c r="G168" s="253"/>
      <c r="H168" s="256">
        <v>9.0199999999999996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AT168" s="262" t="s">
        <v>209</v>
      </c>
      <c r="AU168" s="262" t="s">
        <v>79</v>
      </c>
      <c r="AV168" s="12" t="s">
        <v>79</v>
      </c>
      <c r="AW168" s="12" t="s">
        <v>34</v>
      </c>
      <c r="AX168" s="12" t="s">
        <v>77</v>
      </c>
      <c r="AY168" s="262" t="s">
        <v>197</v>
      </c>
    </row>
    <row r="169" s="1" customFormat="1" ht="23" customHeight="1">
      <c r="B169" s="47"/>
      <c r="C169" s="237" t="s">
        <v>331</v>
      </c>
      <c r="D169" s="237" t="s">
        <v>200</v>
      </c>
      <c r="E169" s="238" t="s">
        <v>1196</v>
      </c>
      <c r="F169" s="239" t="s">
        <v>1197</v>
      </c>
      <c r="G169" s="240" t="s">
        <v>213</v>
      </c>
      <c r="H169" s="241">
        <v>0.98999999999999999</v>
      </c>
      <c r="I169" s="242"/>
      <c r="J169" s="243">
        <f>ROUND(I169*H169,2)</f>
        <v>0</v>
      </c>
      <c r="K169" s="239" t="s">
        <v>204</v>
      </c>
      <c r="L169" s="73"/>
      <c r="M169" s="244" t="s">
        <v>21</v>
      </c>
      <c r="N169" s="245" t="s">
        <v>41</v>
      </c>
      <c r="O169" s="48"/>
      <c r="P169" s="246">
        <f>O169*H169</f>
        <v>0</v>
      </c>
      <c r="Q169" s="246">
        <v>0</v>
      </c>
      <c r="R169" s="246">
        <f>Q169*H169</f>
        <v>0</v>
      </c>
      <c r="S169" s="246">
        <v>0.055</v>
      </c>
      <c r="T169" s="247">
        <f>S169*H169</f>
        <v>0.054449999999999998</v>
      </c>
      <c r="AR169" s="25" t="s">
        <v>205</v>
      </c>
      <c r="AT169" s="25" t="s">
        <v>200</v>
      </c>
      <c r="AU169" s="25" t="s">
        <v>79</v>
      </c>
      <c r="AY169" s="25" t="s">
        <v>197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25" t="s">
        <v>77</v>
      </c>
      <c r="BK169" s="248">
        <f>ROUND(I169*H169,2)</f>
        <v>0</v>
      </c>
      <c r="BL169" s="25" t="s">
        <v>205</v>
      </c>
      <c r="BM169" s="25" t="s">
        <v>1198</v>
      </c>
    </row>
    <row r="170" s="1" customFormat="1">
      <c r="B170" s="47"/>
      <c r="C170" s="75"/>
      <c r="D170" s="249" t="s">
        <v>207</v>
      </c>
      <c r="E170" s="75"/>
      <c r="F170" s="250" t="s">
        <v>1199</v>
      </c>
      <c r="G170" s="75"/>
      <c r="H170" s="75"/>
      <c r="I170" s="205"/>
      <c r="J170" s="75"/>
      <c r="K170" s="75"/>
      <c r="L170" s="73"/>
      <c r="M170" s="251"/>
      <c r="N170" s="48"/>
      <c r="O170" s="48"/>
      <c r="P170" s="48"/>
      <c r="Q170" s="48"/>
      <c r="R170" s="48"/>
      <c r="S170" s="48"/>
      <c r="T170" s="96"/>
      <c r="AT170" s="25" t="s">
        <v>207</v>
      </c>
      <c r="AU170" s="25" t="s">
        <v>79</v>
      </c>
    </row>
    <row r="171" s="12" customFormat="1">
      <c r="B171" s="252"/>
      <c r="C171" s="253"/>
      <c r="D171" s="249" t="s">
        <v>209</v>
      </c>
      <c r="E171" s="254" t="s">
        <v>21</v>
      </c>
      <c r="F171" s="255" t="s">
        <v>1200</v>
      </c>
      <c r="G171" s="253"/>
      <c r="H171" s="256">
        <v>0.98999999999999999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AT171" s="262" t="s">
        <v>209</v>
      </c>
      <c r="AU171" s="262" t="s">
        <v>79</v>
      </c>
      <c r="AV171" s="12" t="s">
        <v>79</v>
      </c>
      <c r="AW171" s="12" t="s">
        <v>34</v>
      </c>
      <c r="AX171" s="12" t="s">
        <v>77</v>
      </c>
      <c r="AY171" s="262" t="s">
        <v>197</v>
      </c>
    </row>
    <row r="172" s="1" customFormat="1" ht="23" customHeight="1">
      <c r="B172" s="47"/>
      <c r="C172" s="237" t="s">
        <v>336</v>
      </c>
      <c r="D172" s="237" t="s">
        <v>200</v>
      </c>
      <c r="E172" s="238" t="s">
        <v>342</v>
      </c>
      <c r="F172" s="239" t="s">
        <v>343</v>
      </c>
      <c r="G172" s="240" t="s">
        <v>213</v>
      </c>
      <c r="H172" s="241">
        <v>12.25</v>
      </c>
      <c r="I172" s="242"/>
      <c r="J172" s="243">
        <f>ROUND(I172*H172,2)</f>
        <v>0</v>
      </c>
      <c r="K172" s="239" t="s">
        <v>204</v>
      </c>
      <c r="L172" s="73"/>
      <c r="M172" s="244" t="s">
        <v>21</v>
      </c>
      <c r="N172" s="245" t="s">
        <v>41</v>
      </c>
      <c r="O172" s="48"/>
      <c r="P172" s="246">
        <f>O172*H172</f>
        <v>0</v>
      </c>
      <c r="Q172" s="246">
        <v>0</v>
      </c>
      <c r="R172" s="246">
        <f>Q172*H172</f>
        <v>0</v>
      </c>
      <c r="S172" s="246">
        <v>0.014999999999999999</v>
      </c>
      <c r="T172" s="247">
        <f>S172*H172</f>
        <v>0.18375</v>
      </c>
      <c r="AR172" s="25" t="s">
        <v>205</v>
      </c>
      <c r="AT172" s="25" t="s">
        <v>200</v>
      </c>
      <c r="AU172" s="25" t="s">
        <v>79</v>
      </c>
      <c r="AY172" s="25" t="s">
        <v>197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25" t="s">
        <v>77</v>
      </c>
      <c r="BK172" s="248">
        <f>ROUND(I172*H172,2)</f>
        <v>0</v>
      </c>
      <c r="BL172" s="25" t="s">
        <v>205</v>
      </c>
      <c r="BM172" s="25" t="s">
        <v>1201</v>
      </c>
    </row>
    <row r="173" s="1" customFormat="1">
      <c r="B173" s="47"/>
      <c r="C173" s="75"/>
      <c r="D173" s="249" t="s">
        <v>207</v>
      </c>
      <c r="E173" s="75"/>
      <c r="F173" s="250" t="s">
        <v>345</v>
      </c>
      <c r="G173" s="75"/>
      <c r="H173" s="75"/>
      <c r="I173" s="205"/>
      <c r="J173" s="75"/>
      <c r="K173" s="75"/>
      <c r="L173" s="73"/>
      <c r="M173" s="251"/>
      <c r="N173" s="48"/>
      <c r="O173" s="48"/>
      <c r="P173" s="48"/>
      <c r="Q173" s="48"/>
      <c r="R173" s="48"/>
      <c r="S173" s="48"/>
      <c r="T173" s="96"/>
      <c r="AT173" s="25" t="s">
        <v>207</v>
      </c>
      <c r="AU173" s="25" t="s">
        <v>79</v>
      </c>
    </row>
    <row r="174" s="12" customFormat="1">
      <c r="B174" s="252"/>
      <c r="C174" s="253"/>
      <c r="D174" s="249" t="s">
        <v>209</v>
      </c>
      <c r="E174" s="254" t="s">
        <v>21</v>
      </c>
      <c r="F174" s="255" t="s">
        <v>1202</v>
      </c>
      <c r="G174" s="253"/>
      <c r="H174" s="256">
        <v>12.25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AT174" s="262" t="s">
        <v>209</v>
      </c>
      <c r="AU174" s="262" t="s">
        <v>79</v>
      </c>
      <c r="AV174" s="12" t="s">
        <v>79</v>
      </c>
      <c r="AW174" s="12" t="s">
        <v>34</v>
      </c>
      <c r="AX174" s="12" t="s">
        <v>77</v>
      </c>
      <c r="AY174" s="262" t="s">
        <v>197</v>
      </c>
    </row>
    <row r="175" s="1" customFormat="1" ht="14.5" customHeight="1">
      <c r="B175" s="47"/>
      <c r="C175" s="237" t="s">
        <v>143</v>
      </c>
      <c r="D175" s="237" t="s">
        <v>200</v>
      </c>
      <c r="E175" s="238" t="s">
        <v>348</v>
      </c>
      <c r="F175" s="239" t="s">
        <v>349</v>
      </c>
      <c r="G175" s="240" t="s">
        <v>213</v>
      </c>
      <c r="H175" s="241">
        <v>8.4710000000000001</v>
      </c>
      <c r="I175" s="242"/>
      <c r="J175" s="243">
        <f>ROUND(I175*H175,2)</f>
        <v>0</v>
      </c>
      <c r="K175" s="239" t="s">
        <v>204</v>
      </c>
      <c r="L175" s="73"/>
      <c r="M175" s="244" t="s">
        <v>21</v>
      </c>
      <c r="N175" s="245" t="s">
        <v>41</v>
      </c>
      <c r="O175" s="48"/>
      <c r="P175" s="246">
        <f>O175*H175</f>
        <v>0</v>
      </c>
      <c r="Q175" s="246">
        <v>0</v>
      </c>
      <c r="R175" s="246">
        <f>Q175*H175</f>
        <v>0</v>
      </c>
      <c r="S175" s="246">
        <v>0.075999999999999998</v>
      </c>
      <c r="T175" s="247">
        <f>S175*H175</f>
        <v>0.64379600000000003</v>
      </c>
      <c r="AR175" s="25" t="s">
        <v>205</v>
      </c>
      <c r="AT175" s="25" t="s">
        <v>200</v>
      </c>
      <c r="AU175" s="25" t="s">
        <v>79</v>
      </c>
      <c r="AY175" s="25" t="s">
        <v>197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25" t="s">
        <v>77</v>
      </c>
      <c r="BK175" s="248">
        <f>ROUND(I175*H175,2)</f>
        <v>0</v>
      </c>
      <c r="BL175" s="25" t="s">
        <v>205</v>
      </c>
      <c r="BM175" s="25" t="s">
        <v>1203</v>
      </c>
    </row>
    <row r="176" s="1" customFormat="1">
      <c r="B176" s="47"/>
      <c r="C176" s="75"/>
      <c r="D176" s="249" t="s">
        <v>207</v>
      </c>
      <c r="E176" s="75"/>
      <c r="F176" s="250" t="s">
        <v>351</v>
      </c>
      <c r="G176" s="75"/>
      <c r="H176" s="75"/>
      <c r="I176" s="205"/>
      <c r="J176" s="75"/>
      <c r="K176" s="75"/>
      <c r="L176" s="73"/>
      <c r="M176" s="251"/>
      <c r="N176" s="48"/>
      <c r="O176" s="48"/>
      <c r="P176" s="48"/>
      <c r="Q176" s="48"/>
      <c r="R176" s="48"/>
      <c r="S176" s="48"/>
      <c r="T176" s="96"/>
      <c r="AT176" s="25" t="s">
        <v>207</v>
      </c>
      <c r="AU176" s="25" t="s">
        <v>79</v>
      </c>
    </row>
    <row r="177" s="12" customFormat="1">
      <c r="B177" s="252"/>
      <c r="C177" s="253"/>
      <c r="D177" s="249" t="s">
        <v>209</v>
      </c>
      <c r="E177" s="254" t="s">
        <v>21</v>
      </c>
      <c r="F177" s="255" t="s">
        <v>1204</v>
      </c>
      <c r="G177" s="253"/>
      <c r="H177" s="256">
        <v>8.4710000000000001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AT177" s="262" t="s">
        <v>209</v>
      </c>
      <c r="AU177" s="262" t="s">
        <v>79</v>
      </c>
      <c r="AV177" s="12" t="s">
        <v>79</v>
      </c>
      <c r="AW177" s="12" t="s">
        <v>34</v>
      </c>
      <c r="AX177" s="12" t="s">
        <v>77</v>
      </c>
      <c r="AY177" s="262" t="s">
        <v>197</v>
      </c>
    </row>
    <row r="178" s="1" customFormat="1" ht="23" customHeight="1">
      <c r="B178" s="47"/>
      <c r="C178" s="237" t="s">
        <v>347</v>
      </c>
      <c r="D178" s="237" t="s">
        <v>200</v>
      </c>
      <c r="E178" s="238" t="s">
        <v>1205</v>
      </c>
      <c r="F178" s="239" t="s">
        <v>1206</v>
      </c>
      <c r="G178" s="240" t="s">
        <v>213</v>
      </c>
      <c r="H178" s="241">
        <v>3</v>
      </c>
      <c r="I178" s="242"/>
      <c r="J178" s="243">
        <f>ROUND(I178*H178,2)</f>
        <v>0</v>
      </c>
      <c r="K178" s="239" t="s">
        <v>204</v>
      </c>
      <c r="L178" s="73"/>
      <c r="M178" s="244" t="s">
        <v>21</v>
      </c>
      <c r="N178" s="245" t="s">
        <v>41</v>
      </c>
      <c r="O178" s="48"/>
      <c r="P178" s="246">
        <f>O178*H178</f>
        <v>0</v>
      </c>
      <c r="Q178" s="246">
        <v>0</v>
      </c>
      <c r="R178" s="246">
        <f>Q178*H178</f>
        <v>0</v>
      </c>
      <c r="S178" s="246">
        <v>0.27000000000000002</v>
      </c>
      <c r="T178" s="247">
        <f>S178*H178</f>
        <v>0.81000000000000005</v>
      </c>
      <c r="AR178" s="25" t="s">
        <v>205</v>
      </c>
      <c r="AT178" s="25" t="s">
        <v>200</v>
      </c>
      <c r="AU178" s="25" t="s">
        <v>79</v>
      </c>
      <c r="AY178" s="25" t="s">
        <v>197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25" t="s">
        <v>77</v>
      </c>
      <c r="BK178" s="248">
        <f>ROUND(I178*H178,2)</f>
        <v>0</v>
      </c>
      <c r="BL178" s="25" t="s">
        <v>205</v>
      </c>
      <c r="BM178" s="25" t="s">
        <v>1207</v>
      </c>
    </row>
    <row r="179" s="1" customFormat="1">
      <c r="B179" s="47"/>
      <c r="C179" s="75"/>
      <c r="D179" s="249" t="s">
        <v>207</v>
      </c>
      <c r="E179" s="75"/>
      <c r="F179" s="250" t="s">
        <v>1208</v>
      </c>
      <c r="G179" s="75"/>
      <c r="H179" s="75"/>
      <c r="I179" s="205"/>
      <c r="J179" s="75"/>
      <c r="K179" s="75"/>
      <c r="L179" s="73"/>
      <c r="M179" s="251"/>
      <c r="N179" s="48"/>
      <c r="O179" s="48"/>
      <c r="P179" s="48"/>
      <c r="Q179" s="48"/>
      <c r="R179" s="48"/>
      <c r="S179" s="48"/>
      <c r="T179" s="96"/>
      <c r="AT179" s="25" t="s">
        <v>207</v>
      </c>
      <c r="AU179" s="25" t="s">
        <v>79</v>
      </c>
    </row>
    <row r="180" s="12" customFormat="1">
      <c r="B180" s="252"/>
      <c r="C180" s="253"/>
      <c r="D180" s="249" t="s">
        <v>209</v>
      </c>
      <c r="E180" s="254" t="s">
        <v>21</v>
      </c>
      <c r="F180" s="255" t="s">
        <v>1209</v>
      </c>
      <c r="G180" s="253"/>
      <c r="H180" s="256">
        <v>3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AT180" s="262" t="s">
        <v>209</v>
      </c>
      <c r="AU180" s="262" t="s">
        <v>79</v>
      </c>
      <c r="AV180" s="12" t="s">
        <v>79</v>
      </c>
      <c r="AW180" s="12" t="s">
        <v>34</v>
      </c>
      <c r="AX180" s="12" t="s">
        <v>77</v>
      </c>
      <c r="AY180" s="262" t="s">
        <v>197</v>
      </c>
    </row>
    <row r="181" s="1" customFormat="1" ht="23" customHeight="1">
      <c r="B181" s="47"/>
      <c r="C181" s="237" t="s">
        <v>353</v>
      </c>
      <c r="D181" s="237" t="s">
        <v>200</v>
      </c>
      <c r="E181" s="238" t="s">
        <v>354</v>
      </c>
      <c r="F181" s="239" t="s">
        <v>355</v>
      </c>
      <c r="G181" s="240" t="s">
        <v>223</v>
      </c>
      <c r="H181" s="241">
        <v>8</v>
      </c>
      <c r="I181" s="242"/>
      <c r="J181" s="243">
        <f>ROUND(I181*H181,2)</f>
        <v>0</v>
      </c>
      <c r="K181" s="239" t="s">
        <v>204</v>
      </c>
      <c r="L181" s="73"/>
      <c r="M181" s="244" t="s">
        <v>21</v>
      </c>
      <c r="N181" s="245" t="s">
        <v>41</v>
      </c>
      <c r="O181" s="48"/>
      <c r="P181" s="246">
        <f>O181*H181</f>
        <v>0</v>
      </c>
      <c r="Q181" s="246">
        <v>0</v>
      </c>
      <c r="R181" s="246">
        <f>Q181*H181</f>
        <v>0</v>
      </c>
      <c r="S181" s="246">
        <v>0.017999999999999999</v>
      </c>
      <c r="T181" s="247">
        <f>S181*H181</f>
        <v>0.14399999999999999</v>
      </c>
      <c r="AR181" s="25" t="s">
        <v>205</v>
      </c>
      <c r="AT181" s="25" t="s">
        <v>200</v>
      </c>
      <c r="AU181" s="25" t="s">
        <v>79</v>
      </c>
      <c r="AY181" s="25" t="s">
        <v>197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25" t="s">
        <v>77</v>
      </c>
      <c r="BK181" s="248">
        <f>ROUND(I181*H181,2)</f>
        <v>0</v>
      </c>
      <c r="BL181" s="25" t="s">
        <v>205</v>
      </c>
      <c r="BM181" s="25" t="s">
        <v>1210</v>
      </c>
    </row>
    <row r="182" s="1" customFormat="1">
      <c r="B182" s="47"/>
      <c r="C182" s="75"/>
      <c r="D182" s="249" t="s">
        <v>207</v>
      </c>
      <c r="E182" s="75"/>
      <c r="F182" s="250" t="s">
        <v>357</v>
      </c>
      <c r="G182" s="75"/>
      <c r="H182" s="75"/>
      <c r="I182" s="205"/>
      <c r="J182" s="75"/>
      <c r="K182" s="75"/>
      <c r="L182" s="73"/>
      <c r="M182" s="251"/>
      <c r="N182" s="48"/>
      <c r="O182" s="48"/>
      <c r="P182" s="48"/>
      <c r="Q182" s="48"/>
      <c r="R182" s="48"/>
      <c r="S182" s="48"/>
      <c r="T182" s="96"/>
      <c r="AT182" s="25" t="s">
        <v>207</v>
      </c>
      <c r="AU182" s="25" t="s">
        <v>79</v>
      </c>
    </row>
    <row r="183" s="1" customFormat="1" ht="23" customHeight="1">
      <c r="B183" s="47"/>
      <c r="C183" s="237" t="s">
        <v>358</v>
      </c>
      <c r="D183" s="237" t="s">
        <v>200</v>
      </c>
      <c r="E183" s="238" t="s">
        <v>359</v>
      </c>
      <c r="F183" s="239" t="s">
        <v>360</v>
      </c>
      <c r="G183" s="240" t="s">
        <v>223</v>
      </c>
      <c r="H183" s="241">
        <v>1.5</v>
      </c>
      <c r="I183" s="242"/>
      <c r="J183" s="243">
        <f>ROUND(I183*H183,2)</f>
        <v>0</v>
      </c>
      <c r="K183" s="239" t="s">
        <v>204</v>
      </c>
      <c r="L183" s="73"/>
      <c r="M183" s="244" t="s">
        <v>21</v>
      </c>
      <c r="N183" s="245" t="s">
        <v>41</v>
      </c>
      <c r="O183" s="48"/>
      <c r="P183" s="246">
        <f>O183*H183</f>
        <v>0</v>
      </c>
      <c r="Q183" s="246">
        <v>0</v>
      </c>
      <c r="R183" s="246">
        <f>Q183*H183</f>
        <v>0</v>
      </c>
      <c r="S183" s="246">
        <v>0.037999999999999999</v>
      </c>
      <c r="T183" s="247">
        <f>S183*H183</f>
        <v>0.056999999999999995</v>
      </c>
      <c r="AR183" s="25" t="s">
        <v>205</v>
      </c>
      <c r="AT183" s="25" t="s">
        <v>200</v>
      </c>
      <c r="AU183" s="25" t="s">
        <v>79</v>
      </c>
      <c r="AY183" s="25" t="s">
        <v>197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25" t="s">
        <v>77</v>
      </c>
      <c r="BK183" s="248">
        <f>ROUND(I183*H183,2)</f>
        <v>0</v>
      </c>
      <c r="BL183" s="25" t="s">
        <v>205</v>
      </c>
      <c r="BM183" s="25" t="s">
        <v>1211</v>
      </c>
    </row>
    <row r="184" s="1" customFormat="1">
      <c r="B184" s="47"/>
      <c r="C184" s="75"/>
      <c r="D184" s="249" t="s">
        <v>207</v>
      </c>
      <c r="E184" s="75"/>
      <c r="F184" s="250" t="s">
        <v>362</v>
      </c>
      <c r="G184" s="75"/>
      <c r="H184" s="75"/>
      <c r="I184" s="205"/>
      <c r="J184" s="75"/>
      <c r="K184" s="75"/>
      <c r="L184" s="73"/>
      <c r="M184" s="251"/>
      <c r="N184" s="48"/>
      <c r="O184" s="48"/>
      <c r="P184" s="48"/>
      <c r="Q184" s="48"/>
      <c r="R184" s="48"/>
      <c r="S184" s="48"/>
      <c r="T184" s="96"/>
      <c r="AT184" s="25" t="s">
        <v>207</v>
      </c>
      <c r="AU184" s="25" t="s">
        <v>79</v>
      </c>
    </row>
    <row r="185" s="1" customFormat="1" ht="23" customHeight="1">
      <c r="B185" s="47"/>
      <c r="C185" s="237" t="s">
        <v>363</v>
      </c>
      <c r="D185" s="237" t="s">
        <v>200</v>
      </c>
      <c r="E185" s="238" t="s">
        <v>369</v>
      </c>
      <c r="F185" s="239" t="s">
        <v>370</v>
      </c>
      <c r="G185" s="240" t="s">
        <v>223</v>
      </c>
      <c r="H185" s="241">
        <v>48</v>
      </c>
      <c r="I185" s="242"/>
      <c r="J185" s="243">
        <f>ROUND(I185*H185,2)</f>
        <v>0</v>
      </c>
      <c r="K185" s="239" t="s">
        <v>204</v>
      </c>
      <c r="L185" s="73"/>
      <c r="M185" s="244" t="s">
        <v>21</v>
      </c>
      <c r="N185" s="245" t="s">
        <v>41</v>
      </c>
      <c r="O185" s="48"/>
      <c r="P185" s="246">
        <f>O185*H185</f>
        <v>0</v>
      </c>
      <c r="Q185" s="246">
        <v>0</v>
      </c>
      <c r="R185" s="246">
        <f>Q185*H185</f>
        <v>0</v>
      </c>
      <c r="S185" s="246">
        <v>0.021999999999999999</v>
      </c>
      <c r="T185" s="247">
        <f>S185*H185</f>
        <v>1.0560000000000001</v>
      </c>
      <c r="AR185" s="25" t="s">
        <v>205</v>
      </c>
      <c r="AT185" s="25" t="s">
        <v>200</v>
      </c>
      <c r="AU185" s="25" t="s">
        <v>79</v>
      </c>
      <c r="AY185" s="25" t="s">
        <v>197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25" t="s">
        <v>77</v>
      </c>
      <c r="BK185" s="248">
        <f>ROUND(I185*H185,2)</f>
        <v>0</v>
      </c>
      <c r="BL185" s="25" t="s">
        <v>205</v>
      </c>
      <c r="BM185" s="25" t="s">
        <v>1212</v>
      </c>
    </row>
    <row r="186" s="1" customFormat="1">
      <c r="B186" s="47"/>
      <c r="C186" s="75"/>
      <c r="D186" s="249" t="s">
        <v>207</v>
      </c>
      <c r="E186" s="75"/>
      <c r="F186" s="250" t="s">
        <v>372</v>
      </c>
      <c r="G186" s="75"/>
      <c r="H186" s="75"/>
      <c r="I186" s="205"/>
      <c r="J186" s="75"/>
      <c r="K186" s="75"/>
      <c r="L186" s="73"/>
      <c r="M186" s="251"/>
      <c r="N186" s="48"/>
      <c r="O186" s="48"/>
      <c r="P186" s="48"/>
      <c r="Q186" s="48"/>
      <c r="R186" s="48"/>
      <c r="S186" s="48"/>
      <c r="T186" s="96"/>
      <c r="AT186" s="25" t="s">
        <v>207</v>
      </c>
      <c r="AU186" s="25" t="s">
        <v>79</v>
      </c>
    </row>
    <row r="187" s="12" customFormat="1">
      <c r="B187" s="252"/>
      <c r="C187" s="253"/>
      <c r="D187" s="249" t="s">
        <v>209</v>
      </c>
      <c r="E187" s="254" t="s">
        <v>21</v>
      </c>
      <c r="F187" s="255" t="s">
        <v>1176</v>
      </c>
      <c r="G187" s="253"/>
      <c r="H187" s="256">
        <v>48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AT187" s="262" t="s">
        <v>209</v>
      </c>
      <c r="AU187" s="262" t="s">
        <v>79</v>
      </c>
      <c r="AV187" s="12" t="s">
        <v>79</v>
      </c>
      <c r="AW187" s="12" t="s">
        <v>34</v>
      </c>
      <c r="AX187" s="12" t="s">
        <v>77</v>
      </c>
      <c r="AY187" s="262" t="s">
        <v>197</v>
      </c>
    </row>
    <row r="188" s="1" customFormat="1" ht="23" customHeight="1">
      <c r="B188" s="47"/>
      <c r="C188" s="237" t="s">
        <v>368</v>
      </c>
      <c r="D188" s="237" t="s">
        <v>200</v>
      </c>
      <c r="E188" s="238" t="s">
        <v>1213</v>
      </c>
      <c r="F188" s="239" t="s">
        <v>1214</v>
      </c>
      <c r="G188" s="240" t="s">
        <v>223</v>
      </c>
      <c r="H188" s="241">
        <v>3.2000000000000002</v>
      </c>
      <c r="I188" s="242"/>
      <c r="J188" s="243">
        <f>ROUND(I188*H188,2)</f>
        <v>0</v>
      </c>
      <c r="K188" s="239" t="s">
        <v>204</v>
      </c>
      <c r="L188" s="73"/>
      <c r="M188" s="244" t="s">
        <v>21</v>
      </c>
      <c r="N188" s="245" t="s">
        <v>41</v>
      </c>
      <c r="O188" s="48"/>
      <c r="P188" s="246">
        <f>O188*H188</f>
        <v>0</v>
      </c>
      <c r="Q188" s="246">
        <v>0.00083000000000000001</v>
      </c>
      <c r="R188" s="246">
        <f>Q188*H188</f>
        <v>0.0026560000000000004</v>
      </c>
      <c r="S188" s="246">
        <v>0.014999999999999999</v>
      </c>
      <c r="T188" s="247">
        <f>S188*H188</f>
        <v>0.048000000000000001</v>
      </c>
      <c r="AR188" s="25" t="s">
        <v>205</v>
      </c>
      <c r="AT188" s="25" t="s">
        <v>200</v>
      </c>
      <c r="AU188" s="25" t="s">
        <v>79</v>
      </c>
      <c r="AY188" s="25" t="s">
        <v>197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25" t="s">
        <v>77</v>
      </c>
      <c r="BK188" s="248">
        <f>ROUND(I188*H188,2)</f>
        <v>0</v>
      </c>
      <c r="BL188" s="25" t="s">
        <v>205</v>
      </c>
      <c r="BM188" s="25" t="s">
        <v>1215</v>
      </c>
    </row>
    <row r="189" s="1" customFormat="1">
      <c r="B189" s="47"/>
      <c r="C189" s="75"/>
      <c r="D189" s="249" t="s">
        <v>207</v>
      </c>
      <c r="E189" s="75"/>
      <c r="F189" s="250" t="s">
        <v>1216</v>
      </c>
      <c r="G189" s="75"/>
      <c r="H189" s="75"/>
      <c r="I189" s="205"/>
      <c r="J189" s="75"/>
      <c r="K189" s="75"/>
      <c r="L189" s="73"/>
      <c r="M189" s="251"/>
      <c r="N189" s="48"/>
      <c r="O189" s="48"/>
      <c r="P189" s="48"/>
      <c r="Q189" s="48"/>
      <c r="R189" s="48"/>
      <c r="S189" s="48"/>
      <c r="T189" s="96"/>
      <c r="AT189" s="25" t="s">
        <v>207</v>
      </c>
      <c r="AU189" s="25" t="s">
        <v>79</v>
      </c>
    </row>
    <row r="190" s="12" customFormat="1">
      <c r="B190" s="252"/>
      <c r="C190" s="253"/>
      <c r="D190" s="249" t="s">
        <v>209</v>
      </c>
      <c r="E190" s="254" t="s">
        <v>21</v>
      </c>
      <c r="F190" s="255" t="s">
        <v>1217</v>
      </c>
      <c r="G190" s="253"/>
      <c r="H190" s="256">
        <v>3.2000000000000002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AT190" s="262" t="s">
        <v>209</v>
      </c>
      <c r="AU190" s="262" t="s">
        <v>79</v>
      </c>
      <c r="AV190" s="12" t="s">
        <v>79</v>
      </c>
      <c r="AW190" s="12" t="s">
        <v>34</v>
      </c>
      <c r="AX190" s="12" t="s">
        <v>77</v>
      </c>
      <c r="AY190" s="262" t="s">
        <v>197</v>
      </c>
    </row>
    <row r="191" s="1" customFormat="1" ht="23" customHeight="1">
      <c r="B191" s="47"/>
      <c r="C191" s="237" t="s">
        <v>373</v>
      </c>
      <c r="D191" s="237" t="s">
        <v>200</v>
      </c>
      <c r="E191" s="238" t="s">
        <v>1218</v>
      </c>
      <c r="F191" s="239" t="s">
        <v>1219</v>
      </c>
      <c r="G191" s="240" t="s">
        <v>223</v>
      </c>
      <c r="H191" s="241">
        <v>0.59999999999999998</v>
      </c>
      <c r="I191" s="242"/>
      <c r="J191" s="243">
        <f>ROUND(I191*H191,2)</f>
        <v>0</v>
      </c>
      <c r="K191" s="239" t="s">
        <v>204</v>
      </c>
      <c r="L191" s="73"/>
      <c r="M191" s="244" t="s">
        <v>21</v>
      </c>
      <c r="N191" s="245" t="s">
        <v>41</v>
      </c>
      <c r="O191" s="48"/>
      <c r="P191" s="246">
        <f>O191*H191</f>
        <v>0</v>
      </c>
      <c r="Q191" s="246">
        <v>0.00107</v>
      </c>
      <c r="R191" s="246">
        <f>Q191*H191</f>
        <v>0.00064199999999999999</v>
      </c>
      <c r="S191" s="246">
        <v>0.037999999999999999</v>
      </c>
      <c r="T191" s="247">
        <f>S191*H191</f>
        <v>0.022799999999999997</v>
      </c>
      <c r="AR191" s="25" t="s">
        <v>205</v>
      </c>
      <c r="AT191" s="25" t="s">
        <v>200</v>
      </c>
      <c r="AU191" s="25" t="s">
        <v>79</v>
      </c>
      <c r="AY191" s="25" t="s">
        <v>197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25" t="s">
        <v>77</v>
      </c>
      <c r="BK191" s="248">
        <f>ROUND(I191*H191,2)</f>
        <v>0</v>
      </c>
      <c r="BL191" s="25" t="s">
        <v>205</v>
      </c>
      <c r="BM191" s="25" t="s">
        <v>1220</v>
      </c>
    </row>
    <row r="192" s="1" customFormat="1">
      <c r="B192" s="47"/>
      <c r="C192" s="75"/>
      <c r="D192" s="249" t="s">
        <v>207</v>
      </c>
      <c r="E192" s="75"/>
      <c r="F192" s="250" t="s">
        <v>1221</v>
      </c>
      <c r="G192" s="75"/>
      <c r="H192" s="75"/>
      <c r="I192" s="205"/>
      <c r="J192" s="75"/>
      <c r="K192" s="75"/>
      <c r="L192" s="73"/>
      <c r="M192" s="251"/>
      <c r="N192" s="48"/>
      <c r="O192" s="48"/>
      <c r="P192" s="48"/>
      <c r="Q192" s="48"/>
      <c r="R192" s="48"/>
      <c r="S192" s="48"/>
      <c r="T192" s="96"/>
      <c r="AT192" s="25" t="s">
        <v>207</v>
      </c>
      <c r="AU192" s="25" t="s">
        <v>79</v>
      </c>
    </row>
    <row r="193" s="12" customFormat="1">
      <c r="B193" s="252"/>
      <c r="C193" s="253"/>
      <c r="D193" s="249" t="s">
        <v>209</v>
      </c>
      <c r="E193" s="254" t="s">
        <v>21</v>
      </c>
      <c r="F193" s="255" t="s">
        <v>1222</v>
      </c>
      <c r="G193" s="253"/>
      <c r="H193" s="256">
        <v>0.59999999999999998</v>
      </c>
      <c r="I193" s="257"/>
      <c r="J193" s="253"/>
      <c r="K193" s="253"/>
      <c r="L193" s="258"/>
      <c r="M193" s="259"/>
      <c r="N193" s="260"/>
      <c r="O193" s="260"/>
      <c r="P193" s="260"/>
      <c r="Q193" s="260"/>
      <c r="R193" s="260"/>
      <c r="S193" s="260"/>
      <c r="T193" s="261"/>
      <c r="AT193" s="262" t="s">
        <v>209</v>
      </c>
      <c r="AU193" s="262" t="s">
        <v>79</v>
      </c>
      <c r="AV193" s="12" t="s">
        <v>79</v>
      </c>
      <c r="AW193" s="12" t="s">
        <v>34</v>
      </c>
      <c r="AX193" s="12" t="s">
        <v>77</v>
      </c>
      <c r="AY193" s="262" t="s">
        <v>197</v>
      </c>
    </row>
    <row r="194" s="1" customFormat="1" ht="23" customHeight="1">
      <c r="B194" s="47"/>
      <c r="C194" s="237" t="s">
        <v>379</v>
      </c>
      <c r="D194" s="237" t="s">
        <v>200</v>
      </c>
      <c r="E194" s="238" t="s">
        <v>1223</v>
      </c>
      <c r="F194" s="239" t="s">
        <v>1224</v>
      </c>
      <c r="G194" s="240" t="s">
        <v>223</v>
      </c>
      <c r="H194" s="241">
        <v>0.59999999999999998</v>
      </c>
      <c r="I194" s="242"/>
      <c r="J194" s="243">
        <f>ROUND(I194*H194,2)</f>
        <v>0</v>
      </c>
      <c r="K194" s="239" t="s">
        <v>204</v>
      </c>
      <c r="L194" s="73"/>
      <c r="M194" s="244" t="s">
        <v>21</v>
      </c>
      <c r="N194" s="245" t="s">
        <v>41</v>
      </c>
      <c r="O194" s="48"/>
      <c r="P194" s="246">
        <f>O194*H194</f>
        <v>0</v>
      </c>
      <c r="Q194" s="246">
        <v>0.00282</v>
      </c>
      <c r="R194" s="246">
        <f>Q194*H194</f>
        <v>0.0016919999999999999</v>
      </c>
      <c r="S194" s="246">
        <v>0.10100000000000001</v>
      </c>
      <c r="T194" s="247">
        <f>S194*H194</f>
        <v>0.060600000000000001</v>
      </c>
      <c r="AR194" s="25" t="s">
        <v>205</v>
      </c>
      <c r="AT194" s="25" t="s">
        <v>200</v>
      </c>
      <c r="AU194" s="25" t="s">
        <v>79</v>
      </c>
      <c r="AY194" s="25" t="s">
        <v>197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25" t="s">
        <v>77</v>
      </c>
      <c r="BK194" s="248">
        <f>ROUND(I194*H194,2)</f>
        <v>0</v>
      </c>
      <c r="BL194" s="25" t="s">
        <v>205</v>
      </c>
      <c r="BM194" s="25" t="s">
        <v>1225</v>
      </c>
    </row>
    <row r="195" s="1" customFormat="1">
      <c r="B195" s="47"/>
      <c r="C195" s="75"/>
      <c r="D195" s="249" t="s">
        <v>207</v>
      </c>
      <c r="E195" s="75"/>
      <c r="F195" s="250" t="s">
        <v>1226</v>
      </c>
      <c r="G195" s="75"/>
      <c r="H195" s="75"/>
      <c r="I195" s="205"/>
      <c r="J195" s="75"/>
      <c r="K195" s="75"/>
      <c r="L195" s="73"/>
      <c r="M195" s="251"/>
      <c r="N195" s="48"/>
      <c r="O195" s="48"/>
      <c r="P195" s="48"/>
      <c r="Q195" s="48"/>
      <c r="R195" s="48"/>
      <c r="S195" s="48"/>
      <c r="T195" s="96"/>
      <c r="AT195" s="25" t="s">
        <v>207</v>
      </c>
      <c r="AU195" s="25" t="s">
        <v>79</v>
      </c>
    </row>
    <row r="196" s="12" customFormat="1">
      <c r="B196" s="252"/>
      <c r="C196" s="253"/>
      <c r="D196" s="249" t="s">
        <v>209</v>
      </c>
      <c r="E196" s="254" t="s">
        <v>21</v>
      </c>
      <c r="F196" s="255" t="s">
        <v>1222</v>
      </c>
      <c r="G196" s="253"/>
      <c r="H196" s="256">
        <v>0.59999999999999998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AT196" s="262" t="s">
        <v>209</v>
      </c>
      <c r="AU196" s="262" t="s">
        <v>79</v>
      </c>
      <c r="AV196" s="12" t="s">
        <v>79</v>
      </c>
      <c r="AW196" s="12" t="s">
        <v>34</v>
      </c>
      <c r="AX196" s="12" t="s">
        <v>77</v>
      </c>
      <c r="AY196" s="262" t="s">
        <v>197</v>
      </c>
    </row>
    <row r="197" s="1" customFormat="1" ht="23" customHeight="1">
      <c r="B197" s="47"/>
      <c r="C197" s="237" t="s">
        <v>387</v>
      </c>
      <c r="D197" s="237" t="s">
        <v>200</v>
      </c>
      <c r="E197" s="238" t="s">
        <v>1227</v>
      </c>
      <c r="F197" s="239" t="s">
        <v>1228</v>
      </c>
      <c r="G197" s="240" t="s">
        <v>223</v>
      </c>
      <c r="H197" s="241">
        <v>4.7999999999999998</v>
      </c>
      <c r="I197" s="242"/>
      <c r="J197" s="243">
        <f>ROUND(I197*H197,2)</f>
        <v>0</v>
      </c>
      <c r="K197" s="239" t="s">
        <v>204</v>
      </c>
      <c r="L197" s="73"/>
      <c r="M197" s="244" t="s">
        <v>21</v>
      </c>
      <c r="N197" s="245" t="s">
        <v>41</v>
      </c>
      <c r="O197" s="48"/>
      <c r="P197" s="246">
        <f>O197*H197</f>
        <v>0</v>
      </c>
      <c r="Q197" s="246">
        <v>0.00097000000000000005</v>
      </c>
      <c r="R197" s="246">
        <f>Q197*H197</f>
        <v>0.0046560000000000004</v>
      </c>
      <c r="S197" s="246">
        <v>0.014999999999999999</v>
      </c>
      <c r="T197" s="247">
        <f>S197*H197</f>
        <v>0.071999999999999995</v>
      </c>
      <c r="AR197" s="25" t="s">
        <v>205</v>
      </c>
      <c r="AT197" s="25" t="s">
        <v>200</v>
      </c>
      <c r="AU197" s="25" t="s">
        <v>79</v>
      </c>
      <c r="AY197" s="25" t="s">
        <v>197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25" t="s">
        <v>77</v>
      </c>
      <c r="BK197" s="248">
        <f>ROUND(I197*H197,2)</f>
        <v>0</v>
      </c>
      <c r="BL197" s="25" t="s">
        <v>205</v>
      </c>
      <c r="BM197" s="25" t="s">
        <v>1229</v>
      </c>
    </row>
    <row r="198" s="1" customFormat="1">
      <c r="B198" s="47"/>
      <c r="C198" s="75"/>
      <c r="D198" s="249" t="s">
        <v>207</v>
      </c>
      <c r="E198" s="75"/>
      <c r="F198" s="250" t="s">
        <v>1230</v>
      </c>
      <c r="G198" s="75"/>
      <c r="H198" s="75"/>
      <c r="I198" s="205"/>
      <c r="J198" s="75"/>
      <c r="K198" s="75"/>
      <c r="L198" s="73"/>
      <c r="M198" s="251"/>
      <c r="N198" s="48"/>
      <c r="O198" s="48"/>
      <c r="P198" s="48"/>
      <c r="Q198" s="48"/>
      <c r="R198" s="48"/>
      <c r="S198" s="48"/>
      <c r="T198" s="96"/>
      <c r="AT198" s="25" t="s">
        <v>207</v>
      </c>
      <c r="AU198" s="25" t="s">
        <v>79</v>
      </c>
    </row>
    <row r="199" s="12" customFormat="1">
      <c r="B199" s="252"/>
      <c r="C199" s="253"/>
      <c r="D199" s="249" t="s">
        <v>209</v>
      </c>
      <c r="E199" s="254" t="s">
        <v>21</v>
      </c>
      <c r="F199" s="255" t="s">
        <v>1231</v>
      </c>
      <c r="G199" s="253"/>
      <c r="H199" s="256">
        <v>4.7999999999999998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AT199" s="262" t="s">
        <v>209</v>
      </c>
      <c r="AU199" s="262" t="s">
        <v>79</v>
      </c>
      <c r="AV199" s="12" t="s">
        <v>79</v>
      </c>
      <c r="AW199" s="12" t="s">
        <v>34</v>
      </c>
      <c r="AX199" s="12" t="s">
        <v>77</v>
      </c>
      <c r="AY199" s="262" t="s">
        <v>197</v>
      </c>
    </row>
    <row r="200" s="1" customFormat="1" ht="23" customHeight="1">
      <c r="B200" s="47"/>
      <c r="C200" s="237" t="s">
        <v>395</v>
      </c>
      <c r="D200" s="237" t="s">
        <v>200</v>
      </c>
      <c r="E200" s="238" t="s">
        <v>380</v>
      </c>
      <c r="F200" s="239" t="s">
        <v>381</v>
      </c>
      <c r="G200" s="240" t="s">
        <v>213</v>
      </c>
      <c r="H200" s="241">
        <v>286.81900000000002</v>
      </c>
      <c r="I200" s="242"/>
      <c r="J200" s="243">
        <f>ROUND(I200*H200,2)</f>
        <v>0</v>
      </c>
      <c r="K200" s="239" t="s">
        <v>204</v>
      </c>
      <c r="L200" s="73"/>
      <c r="M200" s="244" t="s">
        <v>21</v>
      </c>
      <c r="N200" s="245" t="s">
        <v>41</v>
      </c>
      <c r="O200" s="48"/>
      <c r="P200" s="246">
        <f>O200*H200</f>
        <v>0</v>
      </c>
      <c r="Q200" s="246">
        <v>0</v>
      </c>
      <c r="R200" s="246">
        <f>Q200*H200</f>
        <v>0</v>
      </c>
      <c r="S200" s="246">
        <v>0.01</v>
      </c>
      <c r="T200" s="247">
        <f>S200*H200</f>
        <v>2.8681900000000002</v>
      </c>
      <c r="AR200" s="25" t="s">
        <v>205</v>
      </c>
      <c r="AT200" s="25" t="s">
        <v>200</v>
      </c>
      <c r="AU200" s="25" t="s">
        <v>79</v>
      </c>
      <c r="AY200" s="25" t="s">
        <v>197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25" t="s">
        <v>77</v>
      </c>
      <c r="BK200" s="248">
        <f>ROUND(I200*H200,2)</f>
        <v>0</v>
      </c>
      <c r="BL200" s="25" t="s">
        <v>205</v>
      </c>
      <c r="BM200" s="25" t="s">
        <v>1232</v>
      </c>
    </row>
    <row r="201" s="1" customFormat="1">
      <c r="B201" s="47"/>
      <c r="C201" s="75"/>
      <c r="D201" s="249" t="s">
        <v>207</v>
      </c>
      <c r="E201" s="75"/>
      <c r="F201" s="250" t="s">
        <v>383</v>
      </c>
      <c r="G201" s="75"/>
      <c r="H201" s="75"/>
      <c r="I201" s="205"/>
      <c r="J201" s="75"/>
      <c r="K201" s="75"/>
      <c r="L201" s="73"/>
      <c r="M201" s="251"/>
      <c r="N201" s="48"/>
      <c r="O201" s="48"/>
      <c r="P201" s="48"/>
      <c r="Q201" s="48"/>
      <c r="R201" s="48"/>
      <c r="S201" s="48"/>
      <c r="T201" s="96"/>
      <c r="AT201" s="25" t="s">
        <v>207</v>
      </c>
      <c r="AU201" s="25" t="s">
        <v>79</v>
      </c>
    </row>
    <row r="202" s="12" customFormat="1">
      <c r="B202" s="252"/>
      <c r="C202" s="253"/>
      <c r="D202" s="249" t="s">
        <v>209</v>
      </c>
      <c r="E202" s="254" t="s">
        <v>1123</v>
      </c>
      <c r="F202" s="255" t="s">
        <v>1233</v>
      </c>
      <c r="G202" s="253"/>
      <c r="H202" s="256">
        <v>21.288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AT202" s="262" t="s">
        <v>209</v>
      </c>
      <c r="AU202" s="262" t="s">
        <v>79</v>
      </c>
      <c r="AV202" s="12" t="s">
        <v>79</v>
      </c>
      <c r="AW202" s="12" t="s">
        <v>34</v>
      </c>
      <c r="AX202" s="12" t="s">
        <v>70</v>
      </c>
      <c r="AY202" s="262" t="s">
        <v>197</v>
      </c>
    </row>
    <row r="203" s="15" customFormat="1">
      <c r="B203" s="302"/>
      <c r="C203" s="303"/>
      <c r="D203" s="249" t="s">
        <v>209</v>
      </c>
      <c r="E203" s="304" t="s">
        <v>21</v>
      </c>
      <c r="F203" s="305" t="s">
        <v>1234</v>
      </c>
      <c r="G203" s="303"/>
      <c r="H203" s="306">
        <v>21.288</v>
      </c>
      <c r="I203" s="307"/>
      <c r="J203" s="303"/>
      <c r="K203" s="303"/>
      <c r="L203" s="308"/>
      <c r="M203" s="309"/>
      <c r="N203" s="310"/>
      <c r="O203" s="310"/>
      <c r="P203" s="310"/>
      <c r="Q203" s="310"/>
      <c r="R203" s="310"/>
      <c r="S203" s="310"/>
      <c r="T203" s="311"/>
      <c r="AT203" s="312" t="s">
        <v>209</v>
      </c>
      <c r="AU203" s="312" t="s">
        <v>79</v>
      </c>
      <c r="AV203" s="15" t="s">
        <v>198</v>
      </c>
      <c r="AW203" s="15" t="s">
        <v>34</v>
      </c>
      <c r="AX203" s="15" t="s">
        <v>70</v>
      </c>
      <c r="AY203" s="312" t="s">
        <v>197</v>
      </c>
    </row>
    <row r="204" s="12" customFormat="1">
      <c r="B204" s="252"/>
      <c r="C204" s="253"/>
      <c r="D204" s="249" t="s">
        <v>209</v>
      </c>
      <c r="E204" s="254" t="s">
        <v>21</v>
      </c>
      <c r="F204" s="255" t="s">
        <v>1235</v>
      </c>
      <c r="G204" s="253"/>
      <c r="H204" s="256">
        <v>175.24000000000001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AT204" s="262" t="s">
        <v>209</v>
      </c>
      <c r="AU204" s="262" t="s">
        <v>79</v>
      </c>
      <c r="AV204" s="12" t="s">
        <v>79</v>
      </c>
      <c r="AW204" s="12" t="s">
        <v>34</v>
      </c>
      <c r="AX204" s="12" t="s">
        <v>70</v>
      </c>
      <c r="AY204" s="262" t="s">
        <v>197</v>
      </c>
    </row>
    <row r="205" s="12" customFormat="1">
      <c r="B205" s="252"/>
      <c r="C205" s="253"/>
      <c r="D205" s="249" t="s">
        <v>209</v>
      </c>
      <c r="E205" s="254" t="s">
        <v>21</v>
      </c>
      <c r="F205" s="255" t="s">
        <v>1236</v>
      </c>
      <c r="G205" s="253"/>
      <c r="H205" s="256">
        <v>90.290999999999997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AT205" s="262" t="s">
        <v>209</v>
      </c>
      <c r="AU205" s="262" t="s">
        <v>79</v>
      </c>
      <c r="AV205" s="12" t="s">
        <v>79</v>
      </c>
      <c r="AW205" s="12" t="s">
        <v>34</v>
      </c>
      <c r="AX205" s="12" t="s">
        <v>70</v>
      </c>
      <c r="AY205" s="262" t="s">
        <v>197</v>
      </c>
    </row>
    <row r="206" s="15" customFormat="1">
      <c r="B206" s="302"/>
      <c r="C206" s="303"/>
      <c r="D206" s="249" t="s">
        <v>209</v>
      </c>
      <c r="E206" s="304" t="s">
        <v>1116</v>
      </c>
      <c r="F206" s="305" t="s">
        <v>1234</v>
      </c>
      <c r="G206" s="303"/>
      <c r="H206" s="306">
        <v>265.53100000000001</v>
      </c>
      <c r="I206" s="307"/>
      <c r="J206" s="303"/>
      <c r="K206" s="303"/>
      <c r="L206" s="308"/>
      <c r="M206" s="309"/>
      <c r="N206" s="310"/>
      <c r="O206" s="310"/>
      <c r="P206" s="310"/>
      <c r="Q206" s="310"/>
      <c r="R206" s="310"/>
      <c r="S206" s="310"/>
      <c r="T206" s="311"/>
      <c r="AT206" s="312" t="s">
        <v>209</v>
      </c>
      <c r="AU206" s="312" t="s">
        <v>79</v>
      </c>
      <c r="AV206" s="15" t="s">
        <v>198</v>
      </c>
      <c r="AW206" s="15" t="s">
        <v>34</v>
      </c>
      <c r="AX206" s="15" t="s">
        <v>70</v>
      </c>
      <c r="AY206" s="312" t="s">
        <v>197</v>
      </c>
    </row>
    <row r="207" s="13" customFormat="1">
      <c r="B207" s="273"/>
      <c r="C207" s="274"/>
      <c r="D207" s="249" t="s">
        <v>209</v>
      </c>
      <c r="E207" s="275" t="s">
        <v>21</v>
      </c>
      <c r="F207" s="276" t="s">
        <v>386</v>
      </c>
      <c r="G207" s="274"/>
      <c r="H207" s="277">
        <v>286.81900000000002</v>
      </c>
      <c r="I207" s="278"/>
      <c r="J207" s="274"/>
      <c r="K207" s="274"/>
      <c r="L207" s="279"/>
      <c r="M207" s="280"/>
      <c r="N207" s="281"/>
      <c r="O207" s="281"/>
      <c r="P207" s="281"/>
      <c r="Q207" s="281"/>
      <c r="R207" s="281"/>
      <c r="S207" s="281"/>
      <c r="T207" s="282"/>
      <c r="AT207" s="283" t="s">
        <v>209</v>
      </c>
      <c r="AU207" s="283" t="s">
        <v>79</v>
      </c>
      <c r="AV207" s="13" t="s">
        <v>205</v>
      </c>
      <c r="AW207" s="13" t="s">
        <v>34</v>
      </c>
      <c r="AX207" s="13" t="s">
        <v>77</v>
      </c>
      <c r="AY207" s="283" t="s">
        <v>197</v>
      </c>
    </row>
    <row r="208" s="1" customFormat="1" ht="23" customHeight="1">
      <c r="B208" s="47"/>
      <c r="C208" s="237" t="s">
        <v>403</v>
      </c>
      <c r="D208" s="237" t="s">
        <v>200</v>
      </c>
      <c r="E208" s="238" t="s">
        <v>1237</v>
      </c>
      <c r="F208" s="239" t="s">
        <v>1238</v>
      </c>
      <c r="G208" s="240" t="s">
        <v>213</v>
      </c>
      <c r="H208" s="241">
        <v>28.332000000000001</v>
      </c>
      <c r="I208" s="242"/>
      <c r="J208" s="243">
        <f>ROUND(I208*H208,2)</f>
        <v>0</v>
      </c>
      <c r="K208" s="239" t="s">
        <v>204</v>
      </c>
      <c r="L208" s="73"/>
      <c r="M208" s="244" t="s">
        <v>21</v>
      </c>
      <c r="N208" s="245" t="s">
        <v>41</v>
      </c>
      <c r="O208" s="48"/>
      <c r="P208" s="246">
        <f>O208*H208</f>
        <v>0</v>
      </c>
      <c r="Q208" s="246">
        <v>0</v>
      </c>
      <c r="R208" s="246">
        <f>Q208*H208</f>
        <v>0</v>
      </c>
      <c r="S208" s="246">
        <v>0.068000000000000005</v>
      </c>
      <c r="T208" s="247">
        <f>S208*H208</f>
        <v>1.9265760000000003</v>
      </c>
      <c r="AR208" s="25" t="s">
        <v>205</v>
      </c>
      <c r="AT208" s="25" t="s">
        <v>200</v>
      </c>
      <c r="AU208" s="25" t="s">
        <v>79</v>
      </c>
      <c r="AY208" s="25" t="s">
        <v>197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25" t="s">
        <v>77</v>
      </c>
      <c r="BK208" s="248">
        <f>ROUND(I208*H208,2)</f>
        <v>0</v>
      </c>
      <c r="BL208" s="25" t="s">
        <v>205</v>
      </c>
      <c r="BM208" s="25" t="s">
        <v>1239</v>
      </c>
    </row>
    <row r="209" s="1" customFormat="1">
      <c r="B209" s="47"/>
      <c r="C209" s="75"/>
      <c r="D209" s="249" t="s">
        <v>207</v>
      </c>
      <c r="E209" s="75"/>
      <c r="F209" s="250" t="s">
        <v>1240</v>
      </c>
      <c r="G209" s="75"/>
      <c r="H209" s="75"/>
      <c r="I209" s="205"/>
      <c r="J209" s="75"/>
      <c r="K209" s="75"/>
      <c r="L209" s="73"/>
      <c r="M209" s="251"/>
      <c r="N209" s="48"/>
      <c r="O209" s="48"/>
      <c r="P209" s="48"/>
      <c r="Q209" s="48"/>
      <c r="R209" s="48"/>
      <c r="S209" s="48"/>
      <c r="T209" s="96"/>
      <c r="AT209" s="25" t="s">
        <v>207</v>
      </c>
      <c r="AU209" s="25" t="s">
        <v>79</v>
      </c>
    </row>
    <row r="210" s="12" customFormat="1">
      <c r="B210" s="252"/>
      <c r="C210" s="253"/>
      <c r="D210" s="249" t="s">
        <v>209</v>
      </c>
      <c r="E210" s="254" t="s">
        <v>21</v>
      </c>
      <c r="F210" s="255" t="s">
        <v>1241</v>
      </c>
      <c r="G210" s="253"/>
      <c r="H210" s="256">
        <v>12.384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AT210" s="262" t="s">
        <v>209</v>
      </c>
      <c r="AU210" s="262" t="s">
        <v>79</v>
      </c>
      <c r="AV210" s="12" t="s">
        <v>79</v>
      </c>
      <c r="AW210" s="12" t="s">
        <v>34</v>
      </c>
      <c r="AX210" s="12" t="s">
        <v>70</v>
      </c>
      <c r="AY210" s="262" t="s">
        <v>197</v>
      </c>
    </row>
    <row r="211" s="12" customFormat="1">
      <c r="B211" s="252"/>
      <c r="C211" s="253"/>
      <c r="D211" s="249" t="s">
        <v>209</v>
      </c>
      <c r="E211" s="254" t="s">
        <v>21</v>
      </c>
      <c r="F211" s="255" t="s">
        <v>1242</v>
      </c>
      <c r="G211" s="253"/>
      <c r="H211" s="256">
        <v>15.948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AT211" s="262" t="s">
        <v>209</v>
      </c>
      <c r="AU211" s="262" t="s">
        <v>79</v>
      </c>
      <c r="AV211" s="12" t="s">
        <v>79</v>
      </c>
      <c r="AW211" s="12" t="s">
        <v>34</v>
      </c>
      <c r="AX211" s="12" t="s">
        <v>70</v>
      </c>
      <c r="AY211" s="262" t="s">
        <v>197</v>
      </c>
    </row>
    <row r="212" s="13" customFormat="1">
      <c r="B212" s="273"/>
      <c r="C212" s="274"/>
      <c r="D212" s="249" t="s">
        <v>209</v>
      </c>
      <c r="E212" s="275" t="s">
        <v>1105</v>
      </c>
      <c r="F212" s="276" t="s">
        <v>386</v>
      </c>
      <c r="G212" s="274"/>
      <c r="H212" s="277">
        <v>28.332000000000001</v>
      </c>
      <c r="I212" s="278"/>
      <c r="J212" s="274"/>
      <c r="K212" s="274"/>
      <c r="L212" s="279"/>
      <c r="M212" s="280"/>
      <c r="N212" s="281"/>
      <c r="O212" s="281"/>
      <c r="P212" s="281"/>
      <c r="Q212" s="281"/>
      <c r="R212" s="281"/>
      <c r="S212" s="281"/>
      <c r="T212" s="282"/>
      <c r="AT212" s="283" t="s">
        <v>209</v>
      </c>
      <c r="AU212" s="283" t="s">
        <v>79</v>
      </c>
      <c r="AV212" s="13" t="s">
        <v>205</v>
      </c>
      <c r="AW212" s="13" t="s">
        <v>34</v>
      </c>
      <c r="AX212" s="13" t="s">
        <v>77</v>
      </c>
      <c r="AY212" s="283" t="s">
        <v>197</v>
      </c>
    </row>
    <row r="213" s="1" customFormat="1" ht="23" customHeight="1">
      <c r="B213" s="47"/>
      <c r="C213" s="237" t="s">
        <v>409</v>
      </c>
      <c r="D213" s="237" t="s">
        <v>200</v>
      </c>
      <c r="E213" s="238" t="s">
        <v>396</v>
      </c>
      <c r="F213" s="239" t="s">
        <v>397</v>
      </c>
      <c r="G213" s="240" t="s">
        <v>213</v>
      </c>
      <c r="H213" s="241">
        <v>201.62000000000001</v>
      </c>
      <c r="I213" s="242"/>
      <c r="J213" s="243">
        <f>ROUND(I213*H213,2)</f>
        <v>0</v>
      </c>
      <c r="K213" s="239" t="s">
        <v>204</v>
      </c>
      <c r="L213" s="73"/>
      <c r="M213" s="244" t="s">
        <v>21</v>
      </c>
      <c r="N213" s="245" t="s">
        <v>41</v>
      </c>
      <c r="O213" s="48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AR213" s="25" t="s">
        <v>205</v>
      </c>
      <c r="AT213" s="25" t="s">
        <v>200</v>
      </c>
      <c r="AU213" s="25" t="s">
        <v>79</v>
      </c>
      <c r="AY213" s="25" t="s">
        <v>197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25" t="s">
        <v>77</v>
      </c>
      <c r="BK213" s="248">
        <f>ROUND(I213*H213,2)</f>
        <v>0</v>
      </c>
      <c r="BL213" s="25" t="s">
        <v>205</v>
      </c>
      <c r="BM213" s="25" t="s">
        <v>1243</v>
      </c>
    </row>
    <row r="214" s="1" customFormat="1">
      <c r="B214" s="47"/>
      <c r="C214" s="75"/>
      <c r="D214" s="249" t="s">
        <v>207</v>
      </c>
      <c r="E214" s="75"/>
      <c r="F214" s="250" t="s">
        <v>399</v>
      </c>
      <c r="G214" s="75"/>
      <c r="H214" s="75"/>
      <c r="I214" s="205"/>
      <c r="J214" s="75"/>
      <c r="K214" s="75"/>
      <c r="L214" s="73"/>
      <c r="M214" s="251"/>
      <c r="N214" s="48"/>
      <c r="O214" s="48"/>
      <c r="P214" s="48"/>
      <c r="Q214" s="48"/>
      <c r="R214" s="48"/>
      <c r="S214" s="48"/>
      <c r="T214" s="96"/>
      <c r="AT214" s="25" t="s">
        <v>207</v>
      </c>
      <c r="AU214" s="25" t="s">
        <v>79</v>
      </c>
    </row>
    <row r="215" s="12" customFormat="1">
      <c r="B215" s="252"/>
      <c r="C215" s="253"/>
      <c r="D215" s="249" t="s">
        <v>209</v>
      </c>
      <c r="E215" s="254" t="s">
        <v>21</v>
      </c>
      <c r="F215" s="255" t="s">
        <v>1244</v>
      </c>
      <c r="G215" s="253"/>
      <c r="H215" s="256">
        <v>201.62000000000001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AT215" s="262" t="s">
        <v>209</v>
      </c>
      <c r="AU215" s="262" t="s">
        <v>79</v>
      </c>
      <c r="AV215" s="12" t="s">
        <v>79</v>
      </c>
      <c r="AW215" s="12" t="s">
        <v>34</v>
      </c>
      <c r="AX215" s="12" t="s">
        <v>77</v>
      </c>
      <c r="AY215" s="262" t="s">
        <v>197</v>
      </c>
    </row>
    <row r="216" s="11" customFormat="1" ht="29.88" customHeight="1">
      <c r="B216" s="221"/>
      <c r="C216" s="222"/>
      <c r="D216" s="223" t="s">
        <v>69</v>
      </c>
      <c r="E216" s="235" t="s">
        <v>401</v>
      </c>
      <c r="F216" s="235" t="s">
        <v>402</v>
      </c>
      <c r="G216" s="222"/>
      <c r="H216" s="222"/>
      <c r="I216" s="225"/>
      <c r="J216" s="236">
        <f>BK216</f>
        <v>0</v>
      </c>
      <c r="K216" s="222"/>
      <c r="L216" s="227"/>
      <c r="M216" s="228"/>
      <c r="N216" s="229"/>
      <c r="O216" s="229"/>
      <c r="P216" s="230">
        <f>SUM(P217:P225)</f>
        <v>0</v>
      </c>
      <c r="Q216" s="229"/>
      <c r="R216" s="230">
        <f>SUM(R217:R225)</f>
        <v>0</v>
      </c>
      <c r="S216" s="229"/>
      <c r="T216" s="231">
        <f>SUM(T217:T225)</f>
        <v>0</v>
      </c>
      <c r="AR216" s="232" t="s">
        <v>77</v>
      </c>
      <c r="AT216" s="233" t="s">
        <v>69</v>
      </c>
      <c r="AU216" s="233" t="s">
        <v>77</v>
      </c>
      <c r="AY216" s="232" t="s">
        <v>197</v>
      </c>
      <c r="BK216" s="234">
        <f>SUM(BK217:BK225)</f>
        <v>0</v>
      </c>
    </row>
    <row r="217" s="1" customFormat="1" ht="23" customHeight="1">
      <c r="B217" s="47"/>
      <c r="C217" s="237" t="s">
        <v>414</v>
      </c>
      <c r="D217" s="237" t="s">
        <v>200</v>
      </c>
      <c r="E217" s="238" t="s">
        <v>404</v>
      </c>
      <c r="F217" s="239" t="s">
        <v>405</v>
      </c>
      <c r="G217" s="240" t="s">
        <v>406</v>
      </c>
      <c r="H217" s="241">
        <v>11.584</v>
      </c>
      <c r="I217" s="242"/>
      <c r="J217" s="243">
        <f>ROUND(I217*H217,2)</f>
        <v>0</v>
      </c>
      <c r="K217" s="239" t="s">
        <v>204</v>
      </c>
      <c r="L217" s="73"/>
      <c r="M217" s="244" t="s">
        <v>21</v>
      </c>
      <c r="N217" s="245" t="s">
        <v>41</v>
      </c>
      <c r="O217" s="48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AR217" s="25" t="s">
        <v>205</v>
      </c>
      <c r="AT217" s="25" t="s">
        <v>200</v>
      </c>
      <c r="AU217" s="25" t="s">
        <v>79</v>
      </c>
      <c r="AY217" s="25" t="s">
        <v>197</v>
      </c>
      <c r="BE217" s="248">
        <f>IF(N217="základní",J217,0)</f>
        <v>0</v>
      </c>
      <c r="BF217" s="248">
        <f>IF(N217="snížená",J217,0)</f>
        <v>0</v>
      </c>
      <c r="BG217" s="248">
        <f>IF(N217="zákl. přenesená",J217,0)</f>
        <v>0</v>
      </c>
      <c r="BH217" s="248">
        <f>IF(N217="sníž. přenesená",J217,0)</f>
        <v>0</v>
      </c>
      <c r="BI217" s="248">
        <f>IF(N217="nulová",J217,0)</f>
        <v>0</v>
      </c>
      <c r="BJ217" s="25" t="s">
        <v>77</v>
      </c>
      <c r="BK217" s="248">
        <f>ROUND(I217*H217,2)</f>
        <v>0</v>
      </c>
      <c r="BL217" s="25" t="s">
        <v>205</v>
      </c>
      <c r="BM217" s="25" t="s">
        <v>1245</v>
      </c>
    </row>
    <row r="218" s="1" customFormat="1">
      <c r="B218" s="47"/>
      <c r="C218" s="75"/>
      <c r="D218" s="249" t="s">
        <v>207</v>
      </c>
      <c r="E218" s="75"/>
      <c r="F218" s="250" t="s">
        <v>408</v>
      </c>
      <c r="G218" s="75"/>
      <c r="H218" s="75"/>
      <c r="I218" s="205"/>
      <c r="J218" s="75"/>
      <c r="K218" s="75"/>
      <c r="L218" s="73"/>
      <c r="M218" s="251"/>
      <c r="N218" s="48"/>
      <c r="O218" s="48"/>
      <c r="P218" s="48"/>
      <c r="Q218" s="48"/>
      <c r="R218" s="48"/>
      <c r="S218" s="48"/>
      <c r="T218" s="96"/>
      <c r="AT218" s="25" t="s">
        <v>207</v>
      </c>
      <c r="AU218" s="25" t="s">
        <v>79</v>
      </c>
    </row>
    <row r="219" s="1" customFormat="1" ht="23" customHeight="1">
      <c r="B219" s="47"/>
      <c r="C219" s="237" t="s">
        <v>420</v>
      </c>
      <c r="D219" s="237" t="s">
        <v>200</v>
      </c>
      <c r="E219" s="238" t="s">
        <v>410</v>
      </c>
      <c r="F219" s="239" t="s">
        <v>411</v>
      </c>
      <c r="G219" s="240" t="s">
        <v>406</v>
      </c>
      <c r="H219" s="241">
        <v>11.584</v>
      </c>
      <c r="I219" s="242"/>
      <c r="J219" s="243">
        <f>ROUND(I219*H219,2)</f>
        <v>0</v>
      </c>
      <c r="K219" s="239" t="s">
        <v>204</v>
      </c>
      <c r="L219" s="73"/>
      <c r="M219" s="244" t="s">
        <v>21</v>
      </c>
      <c r="N219" s="245" t="s">
        <v>41</v>
      </c>
      <c r="O219" s="48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AR219" s="25" t="s">
        <v>205</v>
      </c>
      <c r="AT219" s="25" t="s">
        <v>200</v>
      </c>
      <c r="AU219" s="25" t="s">
        <v>79</v>
      </c>
      <c r="AY219" s="25" t="s">
        <v>197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25" t="s">
        <v>77</v>
      </c>
      <c r="BK219" s="248">
        <f>ROUND(I219*H219,2)</f>
        <v>0</v>
      </c>
      <c r="BL219" s="25" t="s">
        <v>205</v>
      </c>
      <c r="BM219" s="25" t="s">
        <v>1246</v>
      </c>
    </row>
    <row r="220" s="1" customFormat="1">
      <c r="B220" s="47"/>
      <c r="C220" s="75"/>
      <c r="D220" s="249" t="s">
        <v>207</v>
      </c>
      <c r="E220" s="75"/>
      <c r="F220" s="250" t="s">
        <v>413</v>
      </c>
      <c r="G220" s="75"/>
      <c r="H220" s="75"/>
      <c r="I220" s="205"/>
      <c r="J220" s="75"/>
      <c r="K220" s="75"/>
      <c r="L220" s="73"/>
      <c r="M220" s="251"/>
      <c r="N220" s="48"/>
      <c r="O220" s="48"/>
      <c r="P220" s="48"/>
      <c r="Q220" s="48"/>
      <c r="R220" s="48"/>
      <c r="S220" s="48"/>
      <c r="T220" s="96"/>
      <c r="AT220" s="25" t="s">
        <v>207</v>
      </c>
      <c r="AU220" s="25" t="s">
        <v>79</v>
      </c>
    </row>
    <row r="221" s="1" customFormat="1" ht="23" customHeight="1">
      <c r="B221" s="47"/>
      <c r="C221" s="237" t="s">
        <v>427</v>
      </c>
      <c r="D221" s="237" t="s">
        <v>200</v>
      </c>
      <c r="E221" s="238" t="s">
        <v>415</v>
      </c>
      <c r="F221" s="239" t="s">
        <v>416</v>
      </c>
      <c r="G221" s="240" t="s">
        <v>406</v>
      </c>
      <c r="H221" s="241">
        <v>104.256</v>
      </c>
      <c r="I221" s="242"/>
      <c r="J221" s="243">
        <f>ROUND(I221*H221,2)</f>
        <v>0</v>
      </c>
      <c r="K221" s="239" t="s">
        <v>204</v>
      </c>
      <c r="L221" s="73"/>
      <c r="M221" s="244" t="s">
        <v>21</v>
      </c>
      <c r="N221" s="245" t="s">
        <v>41</v>
      </c>
      <c r="O221" s="48"/>
      <c r="P221" s="246">
        <f>O221*H221</f>
        <v>0</v>
      </c>
      <c r="Q221" s="246">
        <v>0</v>
      </c>
      <c r="R221" s="246">
        <f>Q221*H221</f>
        <v>0</v>
      </c>
      <c r="S221" s="246">
        <v>0</v>
      </c>
      <c r="T221" s="247">
        <f>S221*H221</f>
        <v>0</v>
      </c>
      <c r="AR221" s="25" t="s">
        <v>205</v>
      </c>
      <c r="AT221" s="25" t="s">
        <v>200</v>
      </c>
      <c r="AU221" s="25" t="s">
        <v>79</v>
      </c>
      <c r="AY221" s="25" t="s">
        <v>197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25" t="s">
        <v>77</v>
      </c>
      <c r="BK221" s="248">
        <f>ROUND(I221*H221,2)</f>
        <v>0</v>
      </c>
      <c r="BL221" s="25" t="s">
        <v>205</v>
      </c>
      <c r="BM221" s="25" t="s">
        <v>1247</v>
      </c>
    </row>
    <row r="222" s="1" customFormat="1">
      <c r="B222" s="47"/>
      <c r="C222" s="75"/>
      <c r="D222" s="249" t="s">
        <v>207</v>
      </c>
      <c r="E222" s="75"/>
      <c r="F222" s="250" t="s">
        <v>418</v>
      </c>
      <c r="G222" s="75"/>
      <c r="H222" s="75"/>
      <c r="I222" s="205"/>
      <c r="J222" s="75"/>
      <c r="K222" s="75"/>
      <c r="L222" s="73"/>
      <c r="M222" s="251"/>
      <c r="N222" s="48"/>
      <c r="O222" s="48"/>
      <c r="P222" s="48"/>
      <c r="Q222" s="48"/>
      <c r="R222" s="48"/>
      <c r="S222" s="48"/>
      <c r="T222" s="96"/>
      <c r="AT222" s="25" t="s">
        <v>207</v>
      </c>
      <c r="AU222" s="25" t="s">
        <v>79</v>
      </c>
    </row>
    <row r="223" s="12" customFormat="1">
      <c r="B223" s="252"/>
      <c r="C223" s="253"/>
      <c r="D223" s="249" t="s">
        <v>209</v>
      </c>
      <c r="E223" s="253"/>
      <c r="F223" s="255" t="s">
        <v>1248</v>
      </c>
      <c r="G223" s="253"/>
      <c r="H223" s="256">
        <v>104.256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AT223" s="262" t="s">
        <v>209</v>
      </c>
      <c r="AU223" s="262" t="s">
        <v>79</v>
      </c>
      <c r="AV223" s="12" t="s">
        <v>79</v>
      </c>
      <c r="AW223" s="12" t="s">
        <v>6</v>
      </c>
      <c r="AX223" s="12" t="s">
        <v>77</v>
      </c>
      <c r="AY223" s="262" t="s">
        <v>197</v>
      </c>
    </row>
    <row r="224" s="1" customFormat="1" ht="23" customHeight="1">
      <c r="B224" s="47"/>
      <c r="C224" s="237" t="s">
        <v>435</v>
      </c>
      <c r="D224" s="237" t="s">
        <v>200</v>
      </c>
      <c r="E224" s="238" t="s">
        <v>421</v>
      </c>
      <c r="F224" s="239" t="s">
        <v>422</v>
      </c>
      <c r="G224" s="240" t="s">
        <v>406</v>
      </c>
      <c r="H224" s="241">
        <v>11.584</v>
      </c>
      <c r="I224" s="242"/>
      <c r="J224" s="243">
        <f>ROUND(I224*H224,2)</f>
        <v>0</v>
      </c>
      <c r="K224" s="239" t="s">
        <v>204</v>
      </c>
      <c r="L224" s="73"/>
      <c r="M224" s="244" t="s">
        <v>21</v>
      </c>
      <c r="N224" s="245" t="s">
        <v>41</v>
      </c>
      <c r="O224" s="48"/>
      <c r="P224" s="246">
        <f>O224*H224</f>
        <v>0</v>
      </c>
      <c r="Q224" s="246">
        <v>0</v>
      </c>
      <c r="R224" s="246">
        <f>Q224*H224</f>
        <v>0</v>
      </c>
      <c r="S224" s="246">
        <v>0</v>
      </c>
      <c r="T224" s="247">
        <f>S224*H224</f>
        <v>0</v>
      </c>
      <c r="AR224" s="25" t="s">
        <v>205</v>
      </c>
      <c r="AT224" s="25" t="s">
        <v>200</v>
      </c>
      <c r="AU224" s="25" t="s">
        <v>79</v>
      </c>
      <c r="AY224" s="25" t="s">
        <v>197</v>
      </c>
      <c r="BE224" s="248">
        <f>IF(N224="základní",J224,0)</f>
        <v>0</v>
      </c>
      <c r="BF224" s="248">
        <f>IF(N224="snížená",J224,0)</f>
        <v>0</v>
      </c>
      <c r="BG224" s="248">
        <f>IF(N224="zákl. přenesená",J224,0)</f>
        <v>0</v>
      </c>
      <c r="BH224" s="248">
        <f>IF(N224="sníž. přenesená",J224,0)</f>
        <v>0</v>
      </c>
      <c r="BI224" s="248">
        <f>IF(N224="nulová",J224,0)</f>
        <v>0</v>
      </c>
      <c r="BJ224" s="25" t="s">
        <v>77</v>
      </c>
      <c r="BK224" s="248">
        <f>ROUND(I224*H224,2)</f>
        <v>0</v>
      </c>
      <c r="BL224" s="25" t="s">
        <v>205</v>
      </c>
      <c r="BM224" s="25" t="s">
        <v>1249</v>
      </c>
    </row>
    <row r="225" s="1" customFormat="1">
      <c r="B225" s="47"/>
      <c r="C225" s="75"/>
      <c r="D225" s="249" t="s">
        <v>207</v>
      </c>
      <c r="E225" s="75"/>
      <c r="F225" s="250" t="s">
        <v>424</v>
      </c>
      <c r="G225" s="75"/>
      <c r="H225" s="75"/>
      <c r="I225" s="205"/>
      <c r="J225" s="75"/>
      <c r="K225" s="75"/>
      <c r="L225" s="73"/>
      <c r="M225" s="251"/>
      <c r="N225" s="48"/>
      <c r="O225" s="48"/>
      <c r="P225" s="48"/>
      <c r="Q225" s="48"/>
      <c r="R225" s="48"/>
      <c r="S225" s="48"/>
      <c r="T225" s="96"/>
      <c r="AT225" s="25" t="s">
        <v>207</v>
      </c>
      <c r="AU225" s="25" t="s">
        <v>79</v>
      </c>
    </row>
    <row r="226" s="11" customFormat="1" ht="29.88" customHeight="1">
      <c r="B226" s="221"/>
      <c r="C226" s="222"/>
      <c r="D226" s="223" t="s">
        <v>69</v>
      </c>
      <c r="E226" s="235" t="s">
        <v>425</v>
      </c>
      <c r="F226" s="235" t="s">
        <v>426</v>
      </c>
      <c r="G226" s="222"/>
      <c r="H226" s="222"/>
      <c r="I226" s="225"/>
      <c r="J226" s="236">
        <f>BK226</f>
        <v>0</v>
      </c>
      <c r="K226" s="222"/>
      <c r="L226" s="227"/>
      <c r="M226" s="228"/>
      <c r="N226" s="229"/>
      <c r="O226" s="229"/>
      <c r="P226" s="230">
        <f>SUM(P227:P228)</f>
        <v>0</v>
      </c>
      <c r="Q226" s="229"/>
      <c r="R226" s="230">
        <f>SUM(R227:R228)</f>
        <v>0</v>
      </c>
      <c r="S226" s="229"/>
      <c r="T226" s="231">
        <f>SUM(T227:T228)</f>
        <v>0</v>
      </c>
      <c r="AR226" s="232" t="s">
        <v>77</v>
      </c>
      <c r="AT226" s="233" t="s">
        <v>69</v>
      </c>
      <c r="AU226" s="233" t="s">
        <v>77</v>
      </c>
      <c r="AY226" s="232" t="s">
        <v>197</v>
      </c>
      <c r="BK226" s="234">
        <f>SUM(BK227:BK228)</f>
        <v>0</v>
      </c>
    </row>
    <row r="227" s="1" customFormat="1" ht="14.5" customHeight="1">
      <c r="B227" s="47"/>
      <c r="C227" s="237" t="s">
        <v>440</v>
      </c>
      <c r="D227" s="237" t="s">
        <v>200</v>
      </c>
      <c r="E227" s="238" t="s">
        <v>428</v>
      </c>
      <c r="F227" s="239" t="s">
        <v>429</v>
      </c>
      <c r="G227" s="240" t="s">
        <v>406</v>
      </c>
      <c r="H227" s="241">
        <v>7.5259999999999998</v>
      </c>
      <c r="I227" s="242"/>
      <c r="J227" s="243">
        <f>ROUND(I227*H227,2)</f>
        <v>0</v>
      </c>
      <c r="K227" s="239" t="s">
        <v>204</v>
      </c>
      <c r="L227" s="73"/>
      <c r="M227" s="244" t="s">
        <v>21</v>
      </c>
      <c r="N227" s="245" t="s">
        <v>41</v>
      </c>
      <c r="O227" s="48"/>
      <c r="P227" s="246">
        <f>O227*H227</f>
        <v>0</v>
      </c>
      <c r="Q227" s="246">
        <v>0</v>
      </c>
      <c r="R227" s="246">
        <f>Q227*H227</f>
        <v>0</v>
      </c>
      <c r="S227" s="246">
        <v>0</v>
      </c>
      <c r="T227" s="247">
        <f>S227*H227</f>
        <v>0</v>
      </c>
      <c r="AR227" s="25" t="s">
        <v>205</v>
      </c>
      <c r="AT227" s="25" t="s">
        <v>200</v>
      </c>
      <c r="AU227" s="25" t="s">
        <v>79</v>
      </c>
      <c r="AY227" s="25" t="s">
        <v>197</v>
      </c>
      <c r="BE227" s="248">
        <f>IF(N227="základní",J227,0)</f>
        <v>0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25" t="s">
        <v>77</v>
      </c>
      <c r="BK227" s="248">
        <f>ROUND(I227*H227,2)</f>
        <v>0</v>
      </c>
      <c r="BL227" s="25" t="s">
        <v>205</v>
      </c>
      <c r="BM227" s="25" t="s">
        <v>1250</v>
      </c>
    </row>
    <row r="228" s="1" customFormat="1">
      <c r="B228" s="47"/>
      <c r="C228" s="75"/>
      <c r="D228" s="249" t="s">
        <v>207</v>
      </c>
      <c r="E228" s="75"/>
      <c r="F228" s="250" t="s">
        <v>429</v>
      </c>
      <c r="G228" s="75"/>
      <c r="H228" s="75"/>
      <c r="I228" s="205"/>
      <c r="J228" s="75"/>
      <c r="K228" s="75"/>
      <c r="L228" s="73"/>
      <c r="M228" s="251"/>
      <c r="N228" s="48"/>
      <c r="O228" s="48"/>
      <c r="P228" s="48"/>
      <c r="Q228" s="48"/>
      <c r="R228" s="48"/>
      <c r="S228" s="48"/>
      <c r="T228" s="96"/>
      <c r="AT228" s="25" t="s">
        <v>207</v>
      </c>
      <c r="AU228" s="25" t="s">
        <v>79</v>
      </c>
    </row>
    <row r="229" s="11" customFormat="1" ht="37.44" customHeight="1">
      <c r="B229" s="221"/>
      <c r="C229" s="222"/>
      <c r="D229" s="223" t="s">
        <v>69</v>
      </c>
      <c r="E229" s="224" t="s">
        <v>431</v>
      </c>
      <c r="F229" s="224" t="s">
        <v>432</v>
      </c>
      <c r="G229" s="222"/>
      <c r="H229" s="222"/>
      <c r="I229" s="225"/>
      <c r="J229" s="226">
        <f>BK229</f>
        <v>0</v>
      </c>
      <c r="K229" s="222"/>
      <c r="L229" s="227"/>
      <c r="M229" s="228"/>
      <c r="N229" s="229"/>
      <c r="O229" s="229"/>
      <c r="P229" s="230">
        <f>P230+P240+P261+P280+P285+P300+P325+P347+P386+P400+P422+P435</f>
        <v>0</v>
      </c>
      <c r="Q229" s="229"/>
      <c r="R229" s="230">
        <f>R230+R240+R261+R280+R285+R300+R325+R347+R386+R400+R422+R435</f>
        <v>4.6693092199999997</v>
      </c>
      <c r="S229" s="229"/>
      <c r="T229" s="231">
        <f>T230+T240+T261+T280+T285+T300+T325+T347+T386+T400+T422+T435</f>
        <v>0.97859980000000002</v>
      </c>
      <c r="AR229" s="232" t="s">
        <v>79</v>
      </c>
      <c r="AT229" s="233" t="s">
        <v>69</v>
      </c>
      <c r="AU229" s="233" t="s">
        <v>70</v>
      </c>
      <c r="AY229" s="232" t="s">
        <v>197</v>
      </c>
      <c r="BK229" s="234">
        <f>BK230+BK240+BK261+BK280+BK285+BK300+BK325+BK347+BK386+BK400+BK422+BK435</f>
        <v>0</v>
      </c>
    </row>
    <row r="230" s="11" customFormat="1" ht="19.92" customHeight="1">
      <c r="B230" s="221"/>
      <c r="C230" s="222"/>
      <c r="D230" s="223" t="s">
        <v>69</v>
      </c>
      <c r="E230" s="235" t="s">
        <v>1251</v>
      </c>
      <c r="F230" s="235" t="s">
        <v>1252</v>
      </c>
      <c r="G230" s="222"/>
      <c r="H230" s="222"/>
      <c r="I230" s="225"/>
      <c r="J230" s="236">
        <f>BK230</f>
        <v>0</v>
      </c>
      <c r="K230" s="222"/>
      <c r="L230" s="227"/>
      <c r="M230" s="228"/>
      <c r="N230" s="229"/>
      <c r="O230" s="229"/>
      <c r="P230" s="230">
        <f>SUM(P231:P239)</f>
        <v>0</v>
      </c>
      <c r="Q230" s="229"/>
      <c r="R230" s="230">
        <f>SUM(R231:R239)</f>
        <v>0.52751110000000001</v>
      </c>
      <c r="S230" s="229"/>
      <c r="T230" s="231">
        <f>SUM(T231:T239)</f>
        <v>0</v>
      </c>
      <c r="AR230" s="232" t="s">
        <v>79</v>
      </c>
      <c r="AT230" s="233" t="s">
        <v>69</v>
      </c>
      <c r="AU230" s="233" t="s">
        <v>77</v>
      </c>
      <c r="AY230" s="232" t="s">
        <v>197</v>
      </c>
      <c r="BK230" s="234">
        <f>SUM(BK231:BK239)</f>
        <v>0</v>
      </c>
    </row>
    <row r="231" s="1" customFormat="1" ht="23" customHeight="1">
      <c r="B231" s="47"/>
      <c r="C231" s="237" t="s">
        <v>444</v>
      </c>
      <c r="D231" s="237" t="s">
        <v>200</v>
      </c>
      <c r="E231" s="238" t="s">
        <v>1253</v>
      </c>
      <c r="F231" s="239" t="s">
        <v>1254</v>
      </c>
      <c r="G231" s="240" t="s">
        <v>213</v>
      </c>
      <c r="H231" s="241">
        <v>183.09999999999999</v>
      </c>
      <c r="I231" s="242"/>
      <c r="J231" s="243">
        <f>ROUND(I231*H231,2)</f>
        <v>0</v>
      </c>
      <c r="K231" s="239" t="s">
        <v>204</v>
      </c>
      <c r="L231" s="73"/>
      <c r="M231" s="244" t="s">
        <v>21</v>
      </c>
      <c r="N231" s="245" t="s">
        <v>41</v>
      </c>
      <c r="O231" s="48"/>
      <c r="P231" s="246">
        <f>O231*H231</f>
        <v>0</v>
      </c>
      <c r="Q231" s="246">
        <v>0.0011800000000000001</v>
      </c>
      <c r="R231" s="246">
        <f>Q231*H231</f>
        <v>0.216058</v>
      </c>
      <c r="S231" s="246">
        <v>0</v>
      </c>
      <c r="T231" s="247">
        <f>S231*H231</f>
        <v>0</v>
      </c>
      <c r="AR231" s="25" t="s">
        <v>290</v>
      </c>
      <c r="AT231" s="25" t="s">
        <v>200</v>
      </c>
      <c r="AU231" s="25" t="s">
        <v>79</v>
      </c>
      <c r="AY231" s="25" t="s">
        <v>197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25" t="s">
        <v>77</v>
      </c>
      <c r="BK231" s="248">
        <f>ROUND(I231*H231,2)</f>
        <v>0</v>
      </c>
      <c r="BL231" s="25" t="s">
        <v>290</v>
      </c>
      <c r="BM231" s="25" t="s">
        <v>1255</v>
      </c>
    </row>
    <row r="232" s="1" customFormat="1">
      <c r="B232" s="47"/>
      <c r="C232" s="75"/>
      <c r="D232" s="249" t="s">
        <v>207</v>
      </c>
      <c r="E232" s="75"/>
      <c r="F232" s="250" t="s">
        <v>1256</v>
      </c>
      <c r="G232" s="75"/>
      <c r="H232" s="75"/>
      <c r="I232" s="205"/>
      <c r="J232" s="75"/>
      <c r="K232" s="75"/>
      <c r="L232" s="73"/>
      <c r="M232" s="251"/>
      <c r="N232" s="48"/>
      <c r="O232" s="48"/>
      <c r="P232" s="48"/>
      <c r="Q232" s="48"/>
      <c r="R232" s="48"/>
      <c r="S232" s="48"/>
      <c r="T232" s="96"/>
      <c r="AT232" s="25" t="s">
        <v>207</v>
      </c>
      <c r="AU232" s="25" t="s">
        <v>79</v>
      </c>
    </row>
    <row r="233" s="12" customFormat="1">
      <c r="B233" s="252"/>
      <c r="C233" s="253"/>
      <c r="D233" s="249" t="s">
        <v>209</v>
      </c>
      <c r="E233" s="254" t="s">
        <v>1113</v>
      </c>
      <c r="F233" s="255" t="s">
        <v>1257</v>
      </c>
      <c r="G233" s="253"/>
      <c r="H233" s="256">
        <v>183.09999999999999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AT233" s="262" t="s">
        <v>209</v>
      </c>
      <c r="AU233" s="262" t="s">
        <v>79</v>
      </c>
      <c r="AV233" s="12" t="s">
        <v>79</v>
      </c>
      <c r="AW233" s="12" t="s">
        <v>34</v>
      </c>
      <c r="AX233" s="12" t="s">
        <v>77</v>
      </c>
      <c r="AY233" s="262" t="s">
        <v>197</v>
      </c>
    </row>
    <row r="234" s="1" customFormat="1" ht="14.5" customHeight="1">
      <c r="B234" s="47"/>
      <c r="C234" s="263" t="s">
        <v>449</v>
      </c>
      <c r="D234" s="263" t="s">
        <v>269</v>
      </c>
      <c r="E234" s="264" t="s">
        <v>1258</v>
      </c>
      <c r="F234" s="265" t="s">
        <v>1259</v>
      </c>
      <c r="G234" s="266" t="s">
        <v>213</v>
      </c>
      <c r="H234" s="267">
        <v>192.255</v>
      </c>
      <c r="I234" s="268"/>
      <c r="J234" s="269">
        <f>ROUND(I234*H234,2)</f>
        <v>0</v>
      </c>
      <c r="K234" s="265" t="s">
        <v>21</v>
      </c>
      <c r="L234" s="270"/>
      <c r="M234" s="271" t="s">
        <v>21</v>
      </c>
      <c r="N234" s="272" t="s">
        <v>41</v>
      </c>
      <c r="O234" s="48"/>
      <c r="P234" s="246">
        <f>O234*H234</f>
        <v>0</v>
      </c>
      <c r="Q234" s="246">
        <v>0.0016199999999999999</v>
      </c>
      <c r="R234" s="246">
        <f>Q234*H234</f>
        <v>0.31145309999999998</v>
      </c>
      <c r="S234" s="246">
        <v>0</v>
      </c>
      <c r="T234" s="247">
        <f>S234*H234</f>
        <v>0</v>
      </c>
      <c r="AR234" s="25" t="s">
        <v>373</v>
      </c>
      <c r="AT234" s="25" t="s">
        <v>269</v>
      </c>
      <c r="AU234" s="25" t="s">
        <v>79</v>
      </c>
      <c r="AY234" s="25" t="s">
        <v>197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25" t="s">
        <v>77</v>
      </c>
      <c r="BK234" s="248">
        <f>ROUND(I234*H234,2)</f>
        <v>0</v>
      </c>
      <c r="BL234" s="25" t="s">
        <v>290</v>
      </c>
      <c r="BM234" s="25" t="s">
        <v>1260</v>
      </c>
    </row>
    <row r="235" s="1" customFormat="1">
      <c r="B235" s="47"/>
      <c r="C235" s="75"/>
      <c r="D235" s="249" t="s">
        <v>207</v>
      </c>
      <c r="E235" s="75"/>
      <c r="F235" s="250" t="s">
        <v>1261</v>
      </c>
      <c r="G235" s="75"/>
      <c r="H235" s="75"/>
      <c r="I235" s="205"/>
      <c r="J235" s="75"/>
      <c r="K235" s="75"/>
      <c r="L235" s="73"/>
      <c r="M235" s="251"/>
      <c r="N235" s="48"/>
      <c r="O235" s="48"/>
      <c r="P235" s="48"/>
      <c r="Q235" s="48"/>
      <c r="R235" s="48"/>
      <c r="S235" s="48"/>
      <c r="T235" s="96"/>
      <c r="AT235" s="25" t="s">
        <v>207</v>
      </c>
      <c r="AU235" s="25" t="s">
        <v>79</v>
      </c>
    </row>
    <row r="236" s="1" customFormat="1">
      <c r="B236" s="47"/>
      <c r="C236" s="75"/>
      <c r="D236" s="249" t="s">
        <v>589</v>
      </c>
      <c r="E236" s="75"/>
      <c r="F236" s="294" t="s">
        <v>1262</v>
      </c>
      <c r="G236" s="75"/>
      <c r="H236" s="75"/>
      <c r="I236" s="205"/>
      <c r="J236" s="75"/>
      <c r="K236" s="75"/>
      <c r="L236" s="73"/>
      <c r="M236" s="251"/>
      <c r="N236" s="48"/>
      <c r="O236" s="48"/>
      <c r="P236" s="48"/>
      <c r="Q236" s="48"/>
      <c r="R236" s="48"/>
      <c r="S236" s="48"/>
      <c r="T236" s="96"/>
      <c r="AT236" s="25" t="s">
        <v>589</v>
      </c>
      <c r="AU236" s="25" t="s">
        <v>79</v>
      </c>
    </row>
    <row r="237" s="12" customFormat="1">
      <c r="B237" s="252"/>
      <c r="C237" s="253"/>
      <c r="D237" s="249" t="s">
        <v>209</v>
      </c>
      <c r="E237" s="254" t="s">
        <v>21</v>
      </c>
      <c r="F237" s="255" t="s">
        <v>1263</v>
      </c>
      <c r="G237" s="253"/>
      <c r="H237" s="256">
        <v>192.255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AT237" s="262" t="s">
        <v>209</v>
      </c>
      <c r="AU237" s="262" t="s">
        <v>79</v>
      </c>
      <c r="AV237" s="12" t="s">
        <v>79</v>
      </c>
      <c r="AW237" s="12" t="s">
        <v>34</v>
      </c>
      <c r="AX237" s="12" t="s">
        <v>77</v>
      </c>
      <c r="AY237" s="262" t="s">
        <v>197</v>
      </c>
    </row>
    <row r="238" s="1" customFormat="1" ht="23" customHeight="1">
      <c r="B238" s="47"/>
      <c r="C238" s="237" t="s">
        <v>454</v>
      </c>
      <c r="D238" s="237" t="s">
        <v>200</v>
      </c>
      <c r="E238" s="238" t="s">
        <v>1264</v>
      </c>
      <c r="F238" s="239" t="s">
        <v>1265</v>
      </c>
      <c r="G238" s="240" t="s">
        <v>406</v>
      </c>
      <c r="H238" s="241">
        <v>0.52800000000000002</v>
      </c>
      <c r="I238" s="242"/>
      <c r="J238" s="243">
        <f>ROUND(I238*H238,2)</f>
        <v>0</v>
      </c>
      <c r="K238" s="239" t="s">
        <v>204</v>
      </c>
      <c r="L238" s="73"/>
      <c r="M238" s="244" t="s">
        <v>21</v>
      </c>
      <c r="N238" s="245" t="s">
        <v>41</v>
      </c>
      <c r="O238" s="48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AR238" s="25" t="s">
        <v>290</v>
      </c>
      <c r="AT238" s="25" t="s">
        <v>200</v>
      </c>
      <c r="AU238" s="25" t="s">
        <v>79</v>
      </c>
      <c r="AY238" s="25" t="s">
        <v>197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25" t="s">
        <v>77</v>
      </c>
      <c r="BK238" s="248">
        <f>ROUND(I238*H238,2)</f>
        <v>0</v>
      </c>
      <c r="BL238" s="25" t="s">
        <v>290</v>
      </c>
      <c r="BM238" s="25" t="s">
        <v>1266</v>
      </c>
    </row>
    <row r="239" s="1" customFormat="1">
      <c r="B239" s="47"/>
      <c r="C239" s="75"/>
      <c r="D239" s="249" t="s">
        <v>207</v>
      </c>
      <c r="E239" s="75"/>
      <c r="F239" s="250" t="s">
        <v>1267</v>
      </c>
      <c r="G239" s="75"/>
      <c r="H239" s="75"/>
      <c r="I239" s="205"/>
      <c r="J239" s="75"/>
      <c r="K239" s="75"/>
      <c r="L239" s="73"/>
      <c r="M239" s="251"/>
      <c r="N239" s="48"/>
      <c r="O239" s="48"/>
      <c r="P239" s="48"/>
      <c r="Q239" s="48"/>
      <c r="R239" s="48"/>
      <c r="S239" s="48"/>
      <c r="T239" s="96"/>
      <c r="AT239" s="25" t="s">
        <v>207</v>
      </c>
      <c r="AU239" s="25" t="s">
        <v>79</v>
      </c>
    </row>
    <row r="240" s="11" customFormat="1" ht="29.88" customHeight="1">
      <c r="B240" s="221"/>
      <c r="C240" s="222"/>
      <c r="D240" s="223" t="s">
        <v>69</v>
      </c>
      <c r="E240" s="235" t="s">
        <v>433</v>
      </c>
      <c r="F240" s="235" t="s">
        <v>434</v>
      </c>
      <c r="G240" s="222"/>
      <c r="H240" s="222"/>
      <c r="I240" s="225"/>
      <c r="J240" s="236">
        <f>BK240</f>
        <v>0</v>
      </c>
      <c r="K240" s="222"/>
      <c r="L240" s="227"/>
      <c r="M240" s="228"/>
      <c r="N240" s="229"/>
      <c r="O240" s="229"/>
      <c r="P240" s="230">
        <f>SUM(P241:P260)</f>
        <v>0</v>
      </c>
      <c r="Q240" s="229"/>
      <c r="R240" s="230">
        <f>SUM(R241:R260)</f>
        <v>0.015080000000000001</v>
      </c>
      <c r="S240" s="229"/>
      <c r="T240" s="231">
        <f>SUM(T241:T260)</f>
        <v>0</v>
      </c>
      <c r="AR240" s="232" t="s">
        <v>79</v>
      </c>
      <c r="AT240" s="233" t="s">
        <v>69</v>
      </c>
      <c r="AU240" s="233" t="s">
        <v>77</v>
      </c>
      <c r="AY240" s="232" t="s">
        <v>197</v>
      </c>
      <c r="BK240" s="234">
        <f>SUM(BK241:BK260)</f>
        <v>0</v>
      </c>
    </row>
    <row r="241" s="1" customFormat="1" ht="23" customHeight="1">
      <c r="B241" s="47"/>
      <c r="C241" s="237" t="s">
        <v>459</v>
      </c>
      <c r="D241" s="237" t="s">
        <v>200</v>
      </c>
      <c r="E241" s="238" t="s">
        <v>436</v>
      </c>
      <c r="F241" s="239" t="s">
        <v>437</v>
      </c>
      <c r="G241" s="240" t="s">
        <v>438</v>
      </c>
      <c r="H241" s="241">
        <v>2</v>
      </c>
      <c r="I241" s="242"/>
      <c r="J241" s="243">
        <f>ROUND(I241*H241,2)</f>
        <v>0</v>
      </c>
      <c r="K241" s="239" t="s">
        <v>204</v>
      </c>
      <c r="L241" s="73"/>
      <c r="M241" s="244" t="s">
        <v>21</v>
      </c>
      <c r="N241" s="245" t="s">
        <v>41</v>
      </c>
      <c r="O241" s="48"/>
      <c r="P241" s="246">
        <f>O241*H241</f>
        <v>0</v>
      </c>
      <c r="Q241" s="246">
        <v>0.00051999999999999995</v>
      </c>
      <c r="R241" s="246">
        <f>Q241*H241</f>
        <v>0.0010399999999999999</v>
      </c>
      <c r="S241" s="246">
        <v>0</v>
      </c>
      <c r="T241" s="247">
        <f>S241*H241</f>
        <v>0</v>
      </c>
      <c r="AR241" s="25" t="s">
        <v>290</v>
      </c>
      <c r="AT241" s="25" t="s">
        <v>200</v>
      </c>
      <c r="AU241" s="25" t="s">
        <v>79</v>
      </c>
      <c r="AY241" s="25" t="s">
        <v>197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25" t="s">
        <v>77</v>
      </c>
      <c r="BK241" s="248">
        <f>ROUND(I241*H241,2)</f>
        <v>0</v>
      </c>
      <c r="BL241" s="25" t="s">
        <v>290</v>
      </c>
      <c r="BM241" s="25" t="s">
        <v>1268</v>
      </c>
    </row>
    <row r="242" s="1" customFormat="1">
      <c r="B242" s="47"/>
      <c r="C242" s="75"/>
      <c r="D242" s="249" t="s">
        <v>207</v>
      </c>
      <c r="E242" s="75"/>
      <c r="F242" s="250" t="s">
        <v>437</v>
      </c>
      <c r="G242" s="75"/>
      <c r="H242" s="75"/>
      <c r="I242" s="205"/>
      <c r="J242" s="75"/>
      <c r="K242" s="75"/>
      <c r="L242" s="73"/>
      <c r="M242" s="251"/>
      <c r="N242" s="48"/>
      <c r="O242" s="48"/>
      <c r="P242" s="48"/>
      <c r="Q242" s="48"/>
      <c r="R242" s="48"/>
      <c r="S242" s="48"/>
      <c r="T242" s="96"/>
      <c r="AT242" s="25" t="s">
        <v>207</v>
      </c>
      <c r="AU242" s="25" t="s">
        <v>79</v>
      </c>
    </row>
    <row r="243" s="1" customFormat="1" ht="23" customHeight="1">
      <c r="B243" s="47"/>
      <c r="C243" s="237" t="s">
        <v>463</v>
      </c>
      <c r="D243" s="237" t="s">
        <v>200</v>
      </c>
      <c r="E243" s="238" t="s">
        <v>441</v>
      </c>
      <c r="F243" s="239" t="s">
        <v>442</v>
      </c>
      <c r="G243" s="240" t="s">
        <v>438</v>
      </c>
      <c r="H243" s="241">
        <v>2</v>
      </c>
      <c r="I243" s="242"/>
      <c r="J243" s="243">
        <f>ROUND(I243*H243,2)</f>
        <v>0</v>
      </c>
      <c r="K243" s="239" t="s">
        <v>204</v>
      </c>
      <c r="L243" s="73"/>
      <c r="M243" s="244" t="s">
        <v>21</v>
      </c>
      <c r="N243" s="245" t="s">
        <v>41</v>
      </c>
      <c r="O243" s="48"/>
      <c r="P243" s="246">
        <f>O243*H243</f>
        <v>0</v>
      </c>
      <c r="Q243" s="246">
        <v>0.00051999999999999995</v>
      </c>
      <c r="R243" s="246">
        <f>Q243*H243</f>
        <v>0.0010399999999999999</v>
      </c>
      <c r="S243" s="246">
        <v>0</v>
      </c>
      <c r="T243" s="247">
        <f>S243*H243</f>
        <v>0</v>
      </c>
      <c r="AR243" s="25" t="s">
        <v>290</v>
      </c>
      <c r="AT243" s="25" t="s">
        <v>200</v>
      </c>
      <c r="AU243" s="25" t="s">
        <v>79</v>
      </c>
      <c r="AY243" s="25" t="s">
        <v>197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25" t="s">
        <v>77</v>
      </c>
      <c r="BK243" s="248">
        <f>ROUND(I243*H243,2)</f>
        <v>0</v>
      </c>
      <c r="BL243" s="25" t="s">
        <v>290</v>
      </c>
      <c r="BM243" s="25" t="s">
        <v>1269</v>
      </c>
    </row>
    <row r="244" s="1" customFormat="1">
      <c r="B244" s="47"/>
      <c r="C244" s="75"/>
      <c r="D244" s="249" t="s">
        <v>207</v>
      </c>
      <c r="E244" s="75"/>
      <c r="F244" s="250" t="s">
        <v>442</v>
      </c>
      <c r="G244" s="75"/>
      <c r="H244" s="75"/>
      <c r="I244" s="205"/>
      <c r="J244" s="75"/>
      <c r="K244" s="75"/>
      <c r="L244" s="73"/>
      <c r="M244" s="251"/>
      <c r="N244" s="48"/>
      <c r="O244" s="48"/>
      <c r="P244" s="48"/>
      <c r="Q244" s="48"/>
      <c r="R244" s="48"/>
      <c r="S244" s="48"/>
      <c r="T244" s="96"/>
      <c r="AT244" s="25" t="s">
        <v>207</v>
      </c>
      <c r="AU244" s="25" t="s">
        <v>79</v>
      </c>
    </row>
    <row r="245" s="1" customFormat="1" ht="23" customHeight="1">
      <c r="B245" s="47"/>
      <c r="C245" s="237" t="s">
        <v>467</v>
      </c>
      <c r="D245" s="237" t="s">
        <v>200</v>
      </c>
      <c r="E245" s="238" t="s">
        <v>445</v>
      </c>
      <c r="F245" s="239" t="s">
        <v>446</v>
      </c>
      <c r="G245" s="240" t="s">
        <v>438</v>
      </c>
      <c r="H245" s="241">
        <v>2</v>
      </c>
      <c r="I245" s="242"/>
      <c r="J245" s="243">
        <f>ROUND(I245*H245,2)</f>
        <v>0</v>
      </c>
      <c r="K245" s="239" t="s">
        <v>204</v>
      </c>
      <c r="L245" s="73"/>
      <c r="M245" s="244" t="s">
        <v>21</v>
      </c>
      <c r="N245" s="245" t="s">
        <v>41</v>
      </c>
      <c r="O245" s="48"/>
      <c r="P245" s="246">
        <f>O245*H245</f>
        <v>0</v>
      </c>
      <c r="Q245" s="246">
        <v>0.00080000000000000004</v>
      </c>
      <c r="R245" s="246">
        <f>Q245*H245</f>
        <v>0.0016000000000000001</v>
      </c>
      <c r="S245" s="246">
        <v>0</v>
      </c>
      <c r="T245" s="247">
        <f>S245*H245</f>
        <v>0</v>
      </c>
      <c r="AR245" s="25" t="s">
        <v>290</v>
      </c>
      <c r="AT245" s="25" t="s">
        <v>200</v>
      </c>
      <c r="AU245" s="25" t="s">
        <v>79</v>
      </c>
      <c r="AY245" s="25" t="s">
        <v>197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25" t="s">
        <v>77</v>
      </c>
      <c r="BK245" s="248">
        <f>ROUND(I245*H245,2)</f>
        <v>0</v>
      </c>
      <c r="BL245" s="25" t="s">
        <v>290</v>
      </c>
      <c r="BM245" s="25" t="s">
        <v>1270</v>
      </c>
    </row>
    <row r="246" s="1" customFormat="1">
      <c r="B246" s="47"/>
      <c r="C246" s="75"/>
      <c r="D246" s="249" t="s">
        <v>207</v>
      </c>
      <c r="E246" s="75"/>
      <c r="F246" s="250" t="s">
        <v>448</v>
      </c>
      <c r="G246" s="75"/>
      <c r="H246" s="75"/>
      <c r="I246" s="205"/>
      <c r="J246" s="75"/>
      <c r="K246" s="75"/>
      <c r="L246" s="73"/>
      <c r="M246" s="251"/>
      <c r="N246" s="48"/>
      <c r="O246" s="48"/>
      <c r="P246" s="48"/>
      <c r="Q246" s="48"/>
      <c r="R246" s="48"/>
      <c r="S246" s="48"/>
      <c r="T246" s="96"/>
      <c r="AT246" s="25" t="s">
        <v>207</v>
      </c>
      <c r="AU246" s="25" t="s">
        <v>79</v>
      </c>
    </row>
    <row r="247" s="1" customFormat="1" ht="23" customHeight="1">
      <c r="B247" s="47"/>
      <c r="C247" s="237" t="s">
        <v>471</v>
      </c>
      <c r="D247" s="237" t="s">
        <v>200</v>
      </c>
      <c r="E247" s="238" t="s">
        <v>450</v>
      </c>
      <c r="F247" s="239" t="s">
        <v>451</v>
      </c>
      <c r="G247" s="240" t="s">
        <v>438</v>
      </c>
      <c r="H247" s="241">
        <v>2</v>
      </c>
      <c r="I247" s="242"/>
      <c r="J247" s="243">
        <f>ROUND(I247*H247,2)</f>
        <v>0</v>
      </c>
      <c r="K247" s="239" t="s">
        <v>204</v>
      </c>
      <c r="L247" s="73"/>
      <c r="M247" s="244" t="s">
        <v>21</v>
      </c>
      <c r="N247" s="245" t="s">
        <v>41</v>
      </c>
      <c r="O247" s="48"/>
      <c r="P247" s="246">
        <f>O247*H247</f>
        <v>0</v>
      </c>
      <c r="Q247" s="246">
        <v>0.00084999999999999995</v>
      </c>
      <c r="R247" s="246">
        <f>Q247*H247</f>
        <v>0.0016999999999999999</v>
      </c>
      <c r="S247" s="246">
        <v>0</v>
      </c>
      <c r="T247" s="247">
        <f>S247*H247</f>
        <v>0</v>
      </c>
      <c r="AR247" s="25" t="s">
        <v>290</v>
      </c>
      <c r="AT247" s="25" t="s">
        <v>200</v>
      </c>
      <c r="AU247" s="25" t="s">
        <v>79</v>
      </c>
      <c r="AY247" s="25" t="s">
        <v>197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25" t="s">
        <v>77</v>
      </c>
      <c r="BK247" s="248">
        <f>ROUND(I247*H247,2)</f>
        <v>0</v>
      </c>
      <c r="BL247" s="25" t="s">
        <v>290</v>
      </c>
      <c r="BM247" s="25" t="s">
        <v>1271</v>
      </c>
    </row>
    <row r="248" s="1" customFormat="1">
      <c r="B248" s="47"/>
      <c r="C248" s="75"/>
      <c r="D248" s="249" t="s">
        <v>207</v>
      </c>
      <c r="E248" s="75"/>
      <c r="F248" s="250" t="s">
        <v>453</v>
      </c>
      <c r="G248" s="75"/>
      <c r="H248" s="75"/>
      <c r="I248" s="205"/>
      <c r="J248" s="75"/>
      <c r="K248" s="75"/>
      <c r="L248" s="73"/>
      <c r="M248" s="251"/>
      <c r="N248" s="48"/>
      <c r="O248" s="48"/>
      <c r="P248" s="48"/>
      <c r="Q248" s="48"/>
      <c r="R248" s="48"/>
      <c r="S248" s="48"/>
      <c r="T248" s="96"/>
      <c r="AT248" s="25" t="s">
        <v>207</v>
      </c>
      <c r="AU248" s="25" t="s">
        <v>79</v>
      </c>
    </row>
    <row r="249" s="1" customFormat="1" ht="23" customHeight="1">
      <c r="B249" s="47"/>
      <c r="C249" s="237" t="s">
        <v>475</v>
      </c>
      <c r="D249" s="237" t="s">
        <v>200</v>
      </c>
      <c r="E249" s="238" t="s">
        <v>455</v>
      </c>
      <c r="F249" s="239" t="s">
        <v>456</v>
      </c>
      <c r="G249" s="240" t="s">
        <v>438</v>
      </c>
      <c r="H249" s="241">
        <v>2</v>
      </c>
      <c r="I249" s="242"/>
      <c r="J249" s="243">
        <f>ROUND(I249*H249,2)</f>
        <v>0</v>
      </c>
      <c r="K249" s="239" t="s">
        <v>204</v>
      </c>
      <c r="L249" s="73"/>
      <c r="M249" s="244" t="s">
        <v>21</v>
      </c>
      <c r="N249" s="245" t="s">
        <v>41</v>
      </c>
      <c r="O249" s="48"/>
      <c r="P249" s="246">
        <f>O249*H249</f>
        <v>0</v>
      </c>
      <c r="Q249" s="246">
        <v>0.00084999999999999995</v>
      </c>
      <c r="R249" s="246">
        <f>Q249*H249</f>
        <v>0.0016999999999999999</v>
      </c>
      <c r="S249" s="246">
        <v>0</v>
      </c>
      <c r="T249" s="247">
        <f>S249*H249</f>
        <v>0</v>
      </c>
      <c r="AR249" s="25" t="s">
        <v>290</v>
      </c>
      <c r="AT249" s="25" t="s">
        <v>200</v>
      </c>
      <c r="AU249" s="25" t="s">
        <v>79</v>
      </c>
      <c r="AY249" s="25" t="s">
        <v>197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25" t="s">
        <v>77</v>
      </c>
      <c r="BK249" s="248">
        <f>ROUND(I249*H249,2)</f>
        <v>0</v>
      </c>
      <c r="BL249" s="25" t="s">
        <v>290</v>
      </c>
      <c r="BM249" s="25" t="s">
        <v>1272</v>
      </c>
    </row>
    <row r="250" s="1" customFormat="1">
      <c r="B250" s="47"/>
      <c r="C250" s="75"/>
      <c r="D250" s="249" t="s">
        <v>207</v>
      </c>
      <c r="E250" s="75"/>
      <c r="F250" s="250" t="s">
        <v>458</v>
      </c>
      <c r="G250" s="75"/>
      <c r="H250" s="75"/>
      <c r="I250" s="205"/>
      <c r="J250" s="75"/>
      <c r="K250" s="75"/>
      <c r="L250" s="73"/>
      <c r="M250" s="251"/>
      <c r="N250" s="48"/>
      <c r="O250" s="48"/>
      <c r="P250" s="48"/>
      <c r="Q250" s="48"/>
      <c r="R250" s="48"/>
      <c r="S250" s="48"/>
      <c r="T250" s="96"/>
      <c r="AT250" s="25" t="s">
        <v>207</v>
      </c>
      <c r="AU250" s="25" t="s">
        <v>79</v>
      </c>
    </row>
    <row r="251" s="1" customFormat="1" ht="34.5" customHeight="1">
      <c r="B251" s="47"/>
      <c r="C251" s="237" t="s">
        <v>482</v>
      </c>
      <c r="D251" s="237" t="s">
        <v>200</v>
      </c>
      <c r="E251" s="238" t="s">
        <v>460</v>
      </c>
      <c r="F251" s="239" t="s">
        <v>461</v>
      </c>
      <c r="G251" s="240" t="s">
        <v>438</v>
      </c>
      <c r="H251" s="241">
        <v>2</v>
      </c>
      <c r="I251" s="242"/>
      <c r="J251" s="243">
        <f>ROUND(I251*H251,2)</f>
        <v>0</v>
      </c>
      <c r="K251" s="239" t="s">
        <v>21</v>
      </c>
      <c r="L251" s="73"/>
      <c r="M251" s="244" t="s">
        <v>21</v>
      </c>
      <c r="N251" s="245" t="s">
        <v>41</v>
      </c>
      <c r="O251" s="48"/>
      <c r="P251" s="246">
        <f>O251*H251</f>
        <v>0</v>
      </c>
      <c r="Q251" s="246">
        <v>0.00080000000000000004</v>
      </c>
      <c r="R251" s="246">
        <f>Q251*H251</f>
        <v>0.0016000000000000001</v>
      </c>
      <c r="S251" s="246">
        <v>0</v>
      </c>
      <c r="T251" s="247">
        <f>S251*H251</f>
        <v>0</v>
      </c>
      <c r="AR251" s="25" t="s">
        <v>290</v>
      </c>
      <c r="AT251" s="25" t="s">
        <v>200</v>
      </c>
      <c r="AU251" s="25" t="s">
        <v>79</v>
      </c>
      <c r="AY251" s="25" t="s">
        <v>197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25" t="s">
        <v>77</v>
      </c>
      <c r="BK251" s="248">
        <f>ROUND(I251*H251,2)</f>
        <v>0</v>
      </c>
      <c r="BL251" s="25" t="s">
        <v>290</v>
      </c>
      <c r="BM251" s="25" t="s">
        <v>1273</v>
      </c>
    </row>
    <row r="252" s="1" customFormat="1">
      <c r="B252" s="47"/>
      <c r="C252" s="75"/>
      <c r="D252" s="249" t="s">
        <v>207</v>
      </c>
      <c r="E252" s="75"/>
      <c r="F252" s="250" t="s">
        <v>461</v>
      </c>
      <c r="G252" s="75"/>
      <c r="H252" s="75"/>
      <c r="I252" s="205"/>
      <c r="J252" s="75"/>
      <c r="K252" s="75"/>
      <c r="L252" s="73"/>
      <c r="M252" s="251"/>
      <c r="N252" s="48"/>
      <c r="O252" s="48"/>
      <c r="P252" s="48"/>
      <c r="Q252" s="48"/>
      <c r="R252" s="48"/>
      <c r="S252" s="48"/>
      <c r="T252" s="96"/>
      <c r="AT252" s="25" t="s">
        <v>207</v>
      </c>
      <c r="AU252" s="25" t="s">
        <v>79</v>
      </c>
    </row>
    <row r="253" s="1" customFormat="1" ht="14.5" customHeight="1">
      <c r="B253" s="47"/>
      <c r="C253" s="237" t="s">
        <v>488</v>
      </c>
      <c r="D253" s="237" t="s">
        <v>200</v>
      </c>
      <c r="E253" s="238" t="s">
        <v>464</v>
      </c>
      <c r="F253" s="239" t="s">
        <v>465</v>
      </c>
      <c r="G253" s="240" t="s">
        <v>438</v>
      </c>
      <c r="H253" s="241">
        <v>2</v>
      </c>
      <c r="I253" s="242"/>
      <c r="J253" s="243">
        <f>ROUND(I253*H253,2)</f>
        <v>0</v>
      </c>
      <c r="K253" s="239" t="s">
        <v>21</v>
      </c>
      <c r="L253" s="73"/>
      <c r="M253" s="244" t="s">
        <v>21</v>
      </c>
      <c r="N253" s="245" t="s">
        <v>41</v>
      </c>
      <c r="O253" s="48"/>
      <c r="P253" s="246">
        <f>O253*H253</f>
        <v>0</v>
      </c>
      <c r="Q253" s="246">
        <v>0.00080000000000000004</v>
      </c>
      <c r="R253" s="246">
        <f>Q253*H253</f>
        <v>0.0016000000000000001</v>
      </c>
      <c r="S253" s="246">
        <v>0</v>
      </c>
      <c r="T253" s="247">
        <f>S253*H253</f>
        <v>0</v>
      </c>
      <c r="AR253" s="25" t="s">
        <v>290</v>
      </c>
      <c r="AT253" s="25" t="s">
        <v>200</v>
      </c>
      <c r="AU253" s="25" t="s">
        <v>79</v>
      </c>
      <c r="AY253" s="25" t="s">
        <v>197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25" t="s">
        <v>77</v>
      </c>
      <c r="BK253" s="248">
        <f>ROUND(I253*H253,2)</f>
        <v>0</v>
      </c>
      <c r="BL253" s="25" t="s">
        <v>290</v>
      </c>
      <c r="BM253" s="25" t="s">
        <v>1274</v>
      </c>
    </row>
    <row r="254" s="1" customFormat="1">
      <c r="B254" s="47"/>
      <c r="C254" s="75"/>
      <c r="D254" s="249" t="s">
        <v>207</v>
      </c>
      <c r="E254" s="75"/>
      <c r="F254" s="250" t="s">
        <v>465</v>
      </c>
      <c r="G254" s="75"/>
      <c r="H254" s="75"/>
      <c r="I254" s="205"/>
      <c r="J254" s="75"/>
      <c r="K254" s="75"/>
      <c r="L254" s="73"/>
      <c r="M254" s="251"/>
      <c r="N254" s="48"/>
      <c r="O254" s="48"/>
      <c r="P254" s="48"/>
      <c r="Q254" s="48"/>
      <c r="R254" s="48"/>
      <c r="S254" s="48"/>
      <c r="T254" s="96"/>
      <c r="AT254" s="25" t="s">
        <v>207</v>
      </c>
      <c r="AU254" s="25" t="s">
        <v>79</v>
      </c>
    </row>
    <row r="255" s="1" customFormat="1" ht="23" customHeight="1">
      <c r="B255" s="47"/>
      <c r="C255" s="237" t="s">
        <v>495</v>
      </c>
      <c r="D255" s="237" t="s">
        <v>200</v>
      </c>
      <c r="E255" s="238" t="s">
        <v>468</v>
      </c>
      <c r="F255" s="239" t="s">
        <v>469</v>
      </c>
      <c r="G255" s="240" t="s">
        <v>438</v>
      </c>
      <c r="H255" s="241">
        <v>2</v>
      </c>
      <c r="I255" s="242"/>
      <c r="J255" s="243">
        <f>ROUND(I255*H255,2)</f>
        <v>0</v>
      </c>
      <c r="K255" s="239" t="s">
        <v>21</v>
      </c>
      <c r="L255" s="73"/>
      <c r="M255" s="244" t="s">
        <v>21</v>
      </c>
      <c r="N255" s="245" t="s">
        <v>41</v>
      </c>
      <c r="O255" s="48"/>
      <c r="P255" s="246">
        <f>O255*H255</f>
        <v>0</v>
      </c>
      <c r="Q255" s="246">
        <v>0.00080000000000000004</v>
      </c>
      <c r="R255" s="246">
        <f>Q255*H255</f>
        <v>0.0016000000000000001</v>
      </c>
      <c r="S255" s="246">
        <v>0</v>
      </c>
      <c r="T255" s="247">
        <f>S255*H255</f>
        <v>0</v>
      </c>
      <c r="AR255" s="25" t="s">
        <v>290</v>
      </c>
      <c r="AT255" s="25" t="s">
        <v>200</v>
      </c>
      <c r="AU255" s="25" t="s">
        <v>79</v>
      </c>
      <c r="AY255" s="25" t="s">
        <v>197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25" t="s">
        <v>77</v>
      </c>
      <c r="BK255" s="248">
        <f>ROUND(I255*H255,2)</f>
        <v>0</v>
      </c>
      <c r="BL255" s="25" t="s">
        <v>290</v>
      </c>
      <c r="BM255" s="25" t="s">
        <v>1275</v>
      </c>
    </row>
    <row r="256" s="1" customFormat="1">
      <c r="B256" s="47"/>
      <c r="C256" s="75"/>
      <c r="D256" s="249" t="s">
        <v>207</v>
      </c>
      <c r="E256" s="75"/>
      <c r="F256" s="250" t="s">
        <v>469</v>
      </c>
      <c r="G256" s="75"/>
      <c r="H256" s="75"/>
      <c r="I256" s="205"/>
      <c r="J256" s="75"/>
      <c r="K256" s="75"/>
      <c r="L256" s="73"/>
      <c r="M256" s="251"/>
      <c r="N256" s="48"/>
      <c r="O256" s="48"/>
      <c r="P256" s="48"/>
      <c r="Q256" s="48"/>
      <c r="R256" s="48"/>
      <c r="S256" s="48"/>
      <c r="T256" s="96"/>
      <c r="AT256" s="25" t="s">
        <v>207</v>
      </c>
      <c r="AU256" s="25" t="s">
        <v>79</v>
      </c>
    </row>
    <row r="257" s="1" customFormat="1" ht="14.5" customHeight="1">
      <c r="B257" s="47"/>
      <c r="C257" s="237" t="s">
        <v>501</v>
      </c>
      <c r="D257" s="237" t="s">
        <v>200</v>
      </c>
      <c r="E257" s="238" t="s">
        <v>472</v>
      </c>
      <c r="F257" s="239" t="s">
        <v>473</v>
      </c>
      <c r="G257" s="240" t="s">
        <v>438</v>
      </c>
      <c r="H257" s="241">
        <v>4</v>
      </c>
      <c r="I257" s="242"/>
      <c r="J257" s="243">
        <f>ROUND(I257*H257,2)</f>
        <v>0</v>
      </c>
      <c r="K257" s="239" t="s">
        <v>21</v>
      </c>
      <c r="L257" s="73"/>
      <c r="M257" s="244" t="s">
        <v>21</v>
      </c>
      <c r="N257" s="245" t="s">
        <v>41</v>
      </c>
      <c r="O257" s="48"/>
      <c r="P257" s="246">
        <f>O257*H257</f>
        <v>0</v>
      </c>
      <c r="Q257" s="246">
        <v>0.00080000000000000004</v>
      </c>
      <c r="R257" s="246">
        <f>Q257*H257</f>
        <v>0.0032000000000000002</v>
      </c>
      <c r="S257" s="246">
        <v>0</v>
      </c>
      <c r="T257" s="247">
        <f>S257*H257</f>
        <v>0</v>
      </c>
      <c r="AR257" s="25" t="s">
        <v>290</v>
      </c>
      <c r="AT257" s="25" t="s">
        <v>200</v>
      </c>
      <c r="AU257" s="25" t="s">
        <v>79</v>
      </c>
      <c r="AY257" s="25" t="s">
        <v>197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25" t="s">
        <v>77</v>
      </c>
      <c r="BK257" s="248">
        <f>ROUND(I257*H257,2)</f>
        <v>0</v>
      </c>
      <c r="BL257" s="25" t="s">
        <v>290</v>
      </c>
      <c r="BM257" s="25" t="s">
        <v>1276</v>
      </c>
    </row>
    <row r="258" s="1" customFormat="1">
      <c r="B258" s="47"/>
      <c r="C258" s="75"/>
      <c r="D258" s="249" t="s">
        <v>207</v>
      </c>
      <c r="E258" s="75"/>
      <c r="F258" s="250" t="s">
        <v>473</v>
      </c>
      <c r="G258" s="75"/>
      <c r="H258" s="75"/>
      <c r="I258" s="205"/>
      <c r="J258" s="75"/>
      <c r="K258" s="75"/>
      <c r="L258" s="73"/>
      <c r="M258" s="251"/>
      <c r="N258" s="48"/>
      <c r="O258" s="48"/>
      <c r="P258" s="48"/>
      <c r="Q258" s="48"/>
      <c r="R258" s="48"/>
      <c r="S258" s="48"/>
      <c r="T258" s="96"/>
      <c r="AT258" s="25" t="s">
        <v>207</v>
      </c>
      <c r="AU258" s="25" t="s">
        <v>79</v>
      </c>
    </row>
    <row r="259" s="1" customFormat="1" ht="23" customHeight="1">
      <c r="B259" s="47"/>
      <c r="C259" s="237" t="s">
        <v>505</v>
      </c>
      <c r="D259" s="237" t="s">
        <v>200</v>
      </c>
      <c r="E259" s="238" t="s">
        <v>476</v>
      </c>
      <c r="F259" s="239" t="s">
        <v>477</v>
      </c>
      <c r="G259" s="240" t="s">
        <v>406</v>
      </c>
      <c r="H259" s="241">
        <v>0.014999999999999999</v>
      </c>
      <c r="I259" s="242"/>
      <c r="J259" s="243">
        <f>ROUND(I259*H259,2)</f>
        <v>0</v>
      </c>
      <c r="K259" s="239" t="s">
        <v>204</v>
      </c>
      <c r="L259" s="73"/>
      <c r="M259" s="244" t="s">
        <v>21</v>
      </c>
      <c r="N259" s="245" t="s">
        <v>41</v>
      </c>
      <c r="O259" s="48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AR259" s="25" t="s">
        <v>290</v>
      </c>
      <c r="AT259" s="25" t="s">
        <v>200</v>
      </c>
      <c r="AU259" s="25" t="s">
        <v>79</v>
      </c>
      <c r="AY259" s="25" t="s">
        <v>197</v>
      </c>
      <c r="BE259" s="248">
        <f>IF(N259="základní",J259,0)</f>
        <v>0</v>
      </c>
      <c r="BF259" s="248">
        <f>IF(N259="snížená",J259,0)</f>
        <v>0</v>
      </c>
      <c r="BG259" s="248">
        <f>IF(N259="zákl. přenesená",J259,0)</f>
        <v>0</v>
      </c>
      <c r="BH259" s="248">
        <f>IF(N259="sníž. přenesená",J259,0)</f>
        <v>0</v>
      </c>
      <c r="BI259" s="248">
        <f>IF(N259="nulová",J259,0)</f>
        <v>0</v>
      </c>
      <c r="BJ259" s="25" t="s">
        <v>77</v>
      </c>
      <c r="BK259" s="248">
        <f>ROUND(I259*H259,2)</f>
        <v>0</v>
      </c>
      <c r="BL259" s="25" t="s">
        <v>290</v>
      </c>
      <c r="BM259" s="25" t="s">
        <v>1277</v>
      </c>
    </row>
    <row r="260" s="1" customFormat="1">
      <c r="B260" s="47"/>
      <c r="C260" s="75"/>
      <c r="D260" s="249" t="s">
        <v>207</v>
      </c>
      <c r="E260" s="75"/>
      <c r="F260" s="250" t="s">
        <v>479</v>
      </c>
      <c r="G260" s="75"/>
      <c r="H260" s="75"/>
      <c r="I260" s="205"/>
      <c r="J260" s="75"/>
      <c r="K260" s="75"/>
      <c r="L260" s="73"/>
      <c r="M260" s="251"/>
      <c r="N260" s="48"/>
      <c r="O260" s="48"/>
      <c r="P260" s="48"/>
      <c r="Q260" s="48"/>
      <c r="R260" s="48"/>
      <c r="S260" s="48"/>
      <c r="T260" s="96"/>
      <c r="AT260" s="25" t="s">
        <v>207</v>
      </c>
      <c r="AU260" s="25" t="s">
        <v>79</v>
      </c>
    </row>
    <row r="261" s="11" customFormat="1" ht="29.88" customHeight="1">
      <c r="B261" s="221"/>
      <c r="C261" s="222"/>
      <c r="D261" s="223" t="s">
        <v>69</v>
      </c>
      <c r="E261" s="235" t="s">
        <v>1278</v>
      </c>
      <c r="F261" s="235" t="s">
        <v>1279</v>
      </c>
      <c r="G261" s="222"/>
      <c r="H261" s="222"/>
      <c r="I261" s="225"/>
      <c r="J261" s="236">
        <f>BK261</f>
        <v>0</v>
      </c>
      <c r="K261" s="222"/>
      <c r="L261" s="227"/>
      <c r="M261" s="228"/>
      <c r="N261" s="229"/>
      <c r="O261" s="229"/>
      <c r="P261" s="230">
        <f>SUM(P262:P279)</f>
        <v>0</v>
      </c>
      <c r="Q261" s="229"/>
      <c r="R261" s="230">
        <f>SUM(R262:R279)</f>
        <v>0.0071999999999999998</v>
      </c>
      <c r="S261" s="229"/>
      <c r="T261" s="231">
        <f>SUM(T262:T279)</f>
        <v>0.027900000000000001</v>
      </c>
      <c r="AR261" s="232" t="s">
        <v>79</v>
      </c>
      <c r="AT261" s="233" t="s">
        <v>69</v>
      </c>
      <c r="AU261" s="233" t="s">
        <v>77</v>
      </c>
      <c r="AY261" s="232" t="s">
        <v>197</v>
      </c>
      <c r="BK261" s="234">
        <f>SUM(BK262:BK279)</f>
        <v>0</v>
      </c>
    </row>
    <row r="262" s="1" customFormat="1" ht="23" customHeight="1">
      <c r="B262" s="47"/>
      <c r="C262" s="237" t="s">
        <v>510</v>
      </c>
      <c r="D262" s="237" t="s">
        <v>200</v>
      </c>
      <c r="E262" s="238" t="s">
        <v>1280</v>
      </c>
      <c r="F262" s="239" t="s">
        <v>1281</v>
      </c>
      <c r="G262" s="240" t="s">
        <v>265</v>
      </c>
      <c r="H262" s="241">
        <v>18</v>
      </c>
      <c r="I262" s="242"/>
      <c r="J262" s="243">
        <f>ROUND(I262*H262,2)</f>
        <v>0</v>
      </c>
      <c r="K262" s="239" t="s">
        <v>204</v>
      </c>
      <c r="L262" s="73"/>
      <c r="M262" s="244" t="s">
        <v>21</v>
      </c>
      <c r="N262" s="245" t="s">
        <v>41</v>
      </c>
      <c r="O262" s="48"/>
      <c r="P262" s="246">
        <f>O262*H262</f>
        <v>0</v>
      </c>
      <c r="Q262" s="246">
        <v>9.0000000000000006E-05</v>
      </c>
      <c r="R262" s="246">
        <f>Q262*H262</f>
        <v>0.0016200000000000001</v>
      </c>
      <c r="S262" s="246">
        <v>0.00044999999999999999</v>
      </c>
      <c r="T262" s="247">
        <f>S262*H262</f>
        <v>0.0080999999999999996</v>
      </c>
      <c r="AR262" s="25" t="s">
        <v>290</v>
      </c>
      <c r="AT262" s="25" t="s">
        <v>200</v>
      </c>
      <c r="AU262" s="25" t="s">
        <v>79</v>
      </c>
      <c r="AY262" s="25" t="s">
        <v>197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25" t="s">
        <v>77</v>
      </c>
      <c r="BK262" s="248">
        <f>ROUND(I262*H262,2)</f>
        <v>0</v>
      </c>
      <c r="BL262" s="25" t="s">
        <v>290</v>
      </c>
      <c r="BM262" s="25" t="s">
        <v>1282</v>
      </c>
    </row>
    <row r="263" s="1" customFormat="1">
      <c r="B263" s="47"/>
      <c r="C263" s="75"/>
      <c r="D263" s="249" t="s">
        <v>207</v>
      </c>
      <c r="E263" s="75"/>
      <c r="F263" s="250" t="s">
        <v>1283</v>
      </c>
      <c r="G263" s="75"/>
      <c r="H263" s="75"/>
      <c r="I263" s="205"/>
      <c r="J263" s="75"/>
      <c r="K263" s="75"/>
      <c r="L263" s="73"/>
      <c r="M263" s="251"/>
      <c r="N263" s="48"/>
      <c r="O263" s="48"/>
      <c r="P263" s="48"/>
      <c r="Q263" s="48"/>
      <c r="R263" s="48"/>
      <c r="S263" s="48"/>
      <c r="T263" s="96"/>
      <c r="AT263" s="25" t="s">
        <v>207</v>
      </c>
      <c r="AU263" s="25" t="s">
        <v>79</v>
      </c>
    </row>
    <row r="264" s="1" customFormat="1" ht="23" customHeight="1">
      <c r="B264" s="47"/>
      <c r="C264" s="237" t="s">
        <v>514</v>
      </c>
      <c r="D264" s="237" t="s">
        <v>200</v>
      </c>
      <c r="E264" s="238" t="s">
        <v>1284</v>
      </c>
      <c r="F264" s="239" t="s">
        <v>1285</v>
      </c>
      <c r="G264" s="240" t="s">
        <v>265</v>
      </c>
      <c r="H264" s="241">
        <v>18</v>
      </c>
      <c r="I264" s="242"/>
      <c r="J264" s="243">
        <f>ROUND(I264*H264,2)</f>
        <v>0</v>
      </c>
      <c r="K264" s="239" t="s">
        <v>204</v>
      </c>
      <c r="L264" s="73"/>
      <c r="M264" s="244" t="s">
        <v>21</v>
      </c>
      <c r="N264" s="245" t="s">
        <v>41</v>
      </c>
      <c r="O264" s="48"/>
      <c r="P264" s="246">
        <f>O264*H264</f>
        <v>0</v>
      </c>
      <c r="Q264" s="246">
        <v>0.00012999999999999999</v>
      </c>
      <c r="R264" s="246">
        <f>Q264*H264</f>
        <v>0.0023399999999999996</v>
      </c>
      <c r="S264" s="246">
        <v>0.0011000000000000001</v>
      </c>
      <c r="T264" s="247">
        <f>S264*H264</f>
        <v>0.019800000000000002</v>
      </c>
      <c r="AR264" s="25" t="s">
        <v>290</v>
      </c>
      <c r="AT264" s="25" t="s">
        <v>200</v>
      </c>
      <c r="AU264" s="25" t="s">
        <v>79</v>
      </c>
      <c r="AY264" s="25" t="s">
        <v>197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25" t="s">
        <v>77</v>
      </c>
      <c r="BK264" s="248">
        <f>ROUND(I264*H264,2)</f>
        <v>0</v>
      </c>
      <c r="BL264" s="25" t="s">
        <v>290</v>
      </c>
      <c r="BM264" s="25" t="s">
        <v>1286</v>
      </c>
    </row>
    <row r="265" s="1" customFormat="1">
      <c r="B265" s="47"/>
      <c r="C265" s="75"/>
      <c r="D265" s="249" t="s">
        <v>207</v>
      </c>
      <c r="E265" s="75"/>
      <c r="F265" s="250" t="s">
        <v>1287</v>
      </c>
      <c r="G265" s="75"/>
      <c r="H265" s="75"/>
      <c r="I265" s="205"/>
      <c r="J265" s="75"/>
      <c r="K265" s="75"/>
      <c r="L265" s="73"/>
      <c r="M265" s="251"/>
      <c r="N265" s="48"/>
      <c r="O265" s="48"/>
      <c r="P265" s="48"/>
      <c r="Q265" s="48"/>
      <c r="R265" s="48"/>
      <c r="S265" s="48"/>
      <c r="T265" s="96"/>
      <c r="AT265" s="25" t="s">
        <v>207</v>
      </c>
      <c r="AU265" s="25" t="s">
        <v>79</v>
      </c>
    </row>
    <row r="266" s="1" customFormat="1" ht="14.5" customHeight="1">
      <c r="B266" s="47"/>
      <c r="C266" s="237" t="s">
        <v>519</v>
      </c>
      <c r="D266" s="237" t="s">
        <v>200</v>
      </c>
      <c r="E266" s="238" t="s">
        <v>1288</v>
      </c>
      <c r="F266" s="239" t="s">
        <v>1289</v>
      </c>
      <c r="G266" s="240" t="s">
        <v>265</v>
      </c>
      <c r="H266" s="241">
        <v>18</v>
      </c>
      <c r="I266" s="242"/>
      <c r="J266" s="243">
        <f>ROUND(I266*H266,2)</f>
        <v>0</v>
      </c>
      <c r="K266" s="239" t="s">
        <v>204</v>
      </c>
      <c r="L266" s="73"/>
      <c r="M266" s="244" t="s">
        <v>21</v>
      </c>
      <c r="N266" s="245" t="s">
        <v>41</v>
      </c>
      <c r="O266" s="48"/>
      <c r="P266" s="246">
        <f>O266*H266</f>
        <v>0</v>
      </c>
      <c r="Q266" s="246">
        <v>8.0000000000000007E-05</v>
      </c>
      <c r="R266" s="246">
        <f>Q266*H266</f>
        <v>0.0014400000000000001</v>
      </c>
      <c r="S266" s="246">
        <v>0</v>
      </c>
      <c r="T266" s="247">
        <f>S266*H266</f>
        <v>0</v>
      </c>
      <c r="AR266" s="25" t="s">
        <v>290</v>
      </c>
      <c r="AT266" s="25" t="s">
        <v>200</v>
      </c>
      <c r="AU266" s="25" t="s">
        <v>79</v>
      </c>
      <c r="AY266" s="25" t="s">
        <v>197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25" t="s">
        <v>77</v>
      </c>
      <c r="BK266" s="248">
        <f>ROUND(I266*H266,2)</f>
        <v>0</v>
      </c>
      <c r="BL266" s="25" t="s">
        <v>290</v>
      </c>
      <c r="BM266" s="25" t="s">
        <v>1290</v>
      </c>
    </row>
    <row r="267" s="1" customFormat="1">
      <c r="B267" s="47"/>
      <c r="C267" s="75"/>
      <c r="D267" s="249" t="s">
        <v>207</v>
      </c>
      <c r="E267" s="75"/>
      <c r="F267" s="250" t="s">
        <v>1291</v>
      </c>
      <c r="G267" s="75"/>
      <c r="H267" s="75"/>
      <c r="I267" s="205"/>
      <c r="J267" s="75"/>
      <c r="K267" s="75"/>
      <c r="L267" s="73"/>
      <c r="M267" s="251"/>
      <c r="N267" s="48"/>
      <c r="O267" s="48"/>
      <c r="P267" s="48"/>
      <c r="Q267" s="48"/>
      <c r="R267" s="48"/>
      <c r="S267" s="48"/>
      <c r="T267" s="96"/>
      <c r="AT267" s="25" t="s">
        <v>207</v>
      </c>
      <c r="AU267" s="25" t="s">
        <v>79</v>
      </c>
    </row>
    <row r="268" s="1" customFormat="1" ht="23" customHeight="1">
      <c r="B268" s="47"/>
      <c r="C268" s="263" t="s">
        <v>524</v>
      </c>
      <c r="D268" s="263" t="s">
        <v>269</v>
      </c>
      <c r="E268" s="264" t="s">
        <v>1292</v>
      </c>
      <c r="F268" s="265" t="s">
        <v>1293</v>
      </c>
      <c r="G268" s="266" t="s">
        <v>265</v>
      </c>
      <c r="H268" s="267">
        <v>9</v>
      </c>
      <c r="I268" s="268"/>
      <c r="J268" s="269">
        <f>ROUND(I268*H268,2)</f>
        <v>0</v>
      </c>
      <c r="K268" s="265" t="s">
        <v>21</v>
      </c>
      <c r="L268" s="270"/>
      <c r="M268" s="271" t="s">
        <v>21</v>
      </c>
      <c r="N268" s="272" t="s">
        <v>41</v>
      </c>
      <c r="O268" s="48"/>
      <c r="P268" s="246">
        <f>O268*H268</f>
        <v>0</v>
      </c>
      <c r="Q268" s="246">
        <v>0</v>
      </c>
      <c r="R268" s="246">
        <f>Q268*H268</f>
        <v>0</v>
      </c>
      <c r="S268" s="246">
        <v>0</v>
      </c>
      <c r="T268" s="247">
        <f>S268*H268</f>
        <v>0</v>
      </c>
      <c r="AR268" s="25" t="s">
        <v>373</v>
      </c>
      <c r="AT268" s="25" t="s">
        <v>269</v>
      </c>
      <c r="AU268" s="25" t="s">
        <v>79</v>
      </c>
      <c r="AY268" s="25" t="s">
        <v>197</v>
      </c>
      <c r="BE268" s="248">
        <f>IF(N268="základní",J268,0)</f>
        <v>0</v>
      </c>
      <c r="BF268" s="248">
        <f>IF(N268="snížená",J268,0)</f>
        <v>0</v>
      </c>
      <c r="BG268" s="248">
        <f>IF(N268="zákl. přenesená",J268,0)</f>
        <v>0</v>
      </c>
      <c r="BH268" s="248">
        <f>IF(N268="sníž. přenesená",J268,0)</f>
        <v>0</v>
      </c>
      <c r="BI268" s="248">
        <f>IF(N268="nulová",J268,0)</f>
        <v>0</v>
      </c>
      <c r="BJ268" s="25" t="s">
        <v>77</v>
      </c>
      <c r="BK268" s="248">
        <f>ROUND(I268*H268,2)</f>
        <v>0</v>
      </c>
      <c r="BL268" s="25" t="s">
        <v>290</v>
      </c>
      <c r="BM268" s="25" t="s">
        <v>1294</v>
      </c>
    </row>
    <row r="269" s="1" customFormat="1">
      <c r="B269" s="47"/>
      <c r="C269" s="75"/>
      <c r="D269" s="249" t="s">
        <v>207</v>
      </c>
      <c r="E269" s="75"/>
      <c r="F269" s="250" t="s">
        <v>1293</v>
      </c>
      <c r="G269" s="75"/>
      <c r="H269" s="75"/>
      <c r="I269" s="205"/>
      <c r="J269" s="75"/>
      <c r="K269" s="75"/>
      <c r="L269" s="73"/>
      <c r="M269" s="251"/>
      <c r="N269" s="48"/>
      <c r="O269" s="48"/>
      <c r="P269" s="48"/>
      <c r="Q269" s="48"/>
      <c r="R269" s="48"/>
      <c r="S269" s="48"/>
      <c r="T269" s="96"/>
      <c r="AT269" s="25" t="s">
        <v>207</v>
      </c>
      <c r="AU269" s="25" t="s">
        <v>79</v>
      </c>
    </row>
    <row r="270" s="1" customFormat="1" ht="23" customHeight="1">
      <c r="B270" s="47"/>
      <c r="C270" s="263" t="s">
        <v>529</v>
      </c>
      <c r="D270" s="263" t="s">
        <v>269</v>
      </c>
      <c r="E270" s="264" t="s">
        <v>1295</v>
      </c>
      <c r="F270" s="265" t="s">
        <v>1296</v>
      </c>
      <c r="G270" s="266" t="s">
        <v>265</v>
      </c>
      <c r="H270" s="267">
        <v>9</v>
      </c>
      <c r="I270" s="268"/>
      <c r="J270" s="269">
        <f>ROUND(I270*H270,2)</f>
        <v>0</v>
      </c>
      <c r="K270" s="265" t="s">
        <v>21</v>
      </c>
      <c r="L270" s="270"/>
      <c r="M270" s="271" t="s">
        <v>21</v>
      </c>
      <c r="N270" s="272" t="s">
        <v>41</v>
      </c>
      <c r="O270" s="48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AR270" s="25" t="s">
        <v>373</v>
      </c>
      <c r="AT270" s="25" t="s">
        <v>269</v>
      </c>
      <c r="AU270" s="25" t="s">
        <v>79</v>
      </c>
      <c r="AY270" s="25" t="s">
        <v>197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25" t="s">
        <v>77</v>
      </c>
      <c r="BK270" s="248">
        <f>ROUND(I270*H270,2)</f>
        <v>0</v>
      </c>
      <c r="BL270" s="25" t="s">
        <v>290</v>
      </c>
      <c r="BM270" s="25" t="s">
        <v>1297</v>
      </c>
    </row>
    <row r="271" s="1" customFormat="1">
      <c r="B271" s="47"/>
      <c r="C271" s="75"/>
      <c r="D271" s="249" t="s">
        <v>207</v>
      </c>
      <c r="E271" s="75"/>
      <c r="F271" s="250" t="s">
        <v>1293</v>
      </c>
      <c r="G271" s="75"/>
      <c r="H271" s="75"/>
      <c r="I271" s="205"/>
      <c r="J271" s="75"/>
      <c r="K271" s="75"/>
      <c r="L271" s="73"/>
      <c r="M271" s="251"/>
      <c r="N271" s="48"/>
      <c r="O271" s="48"/>
      <c r="P271" s="48"/>
      <c r="Q271" s="48"/>
      <c r="R271" s="48"/>
      <c r="S271" s="48"/>
      <c r="T271" s="96"/>
      <c r="AT271" s="25" t="s">
        <v>207</v>
      </c>
      <c r="AU271" s="25" t="s">
        <v>79</v>
      </c>
    </row>
    <row r="272" s="1" customFormat="1" ht="14.5" customHeight="1">
      <c r="B272" s="47"/>
      <c r="C272" s="237" t="s">
        <v>533</v>
      </c>
      <c r="D272" s="237" t="s">
        <v>200</v>
      </c>
      <c r="E272" s="238" t="s">
        <v>1298</v>
      </c>
      <c r="F272" s="239" t="s">
        <v>1299</v>
      </c>
      <c r="G272" s="240" t="s">
        <v>265</v>
      </c>
      <c r="H272" s="241">
        <v>12</v>
      </c>
      <c r="I272" s="242"/>
      <c r="J272" s="243">
        <f>ROUND(I272*H272,2)</f>
        <v>0</v>
      </c>
      <c r="K272" s="239" t="s">
        <v>204</v>
      </c>
      <c r="L272" s="73"/>
      <c r="M272" s="244" t="s">
        <v>21</v>
      </c>
      <c r="N272" s="245" t="s">
        <v>41</v>
      </c>
      <c r="O272" s="48"/>
      <c r="P272" s="246">
        <f>O272*H272</f>
        <v>0</v>
      </c>
      <c r="Q272" s="246">
        <v>0.00014999999999999999</v>
      </c>
      <c r="R272" s="246">
        <f>Q272*H272</f>
        <v>0.0018</v>
      </c>
      <c r="S272" s="246">
        <v>0</v>
      </c>
      <c r="T272" s="247">
        <f>S272*H272</f>
        <v>0</v>
      </c>
      <c r="AR272" s="25" t="s">
        <v>290</v>
      </c>
      <c r="AT272" s="25" t="s">
        <v>200</v>
      </c>
      <c r="AU272" s="25" t="s">
        <v>79</v>
      </c>
      <c r="AY272" s="25" t="s">
        <v>197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25" t="s">
        <v>77</v>
      </c>
      <c r="BK272" s="248">
        <f>ROUND(I272*H272,2)</f>
        <v>0</v>
      </c>
      <c r="BL272" s="25" t="s">
        <v>290</v>
      </c>
      <c r="BM272" s="25" t="s">
        <v>1300</v>
      </c>
    </row>
    <row r="273" s="1" customFormat="1">
      <c r="B273" s="47"/>
      <c r="C273" s="75"/>
      <c r="D273" s="249" t="s">
        <v>207</v>
      </c>
      <c r="E273" s="75"/>
      <c r="F273" s="250" t="s">
        <v>1301</v>
      </c>
      <c r="G273" s="75"/>
      <c r="H273" s="75"/>
      <c r="I273" s="205"/>
      <c r="J273" s="75"/>
      <c r="K273" s="75"/>
      <c r="L273" s="73"/>
      <c r="M273" s="251"/>
      <c r="N273" s="48"/>
      <c r="O273" s="48"/>
      <c r="P273" s="48"/>
      <c r="Q273" s="48"/>
      <c r="R273" s="48"/>
      <c r="S273" s="48"/>
      <c r="T273" s="96"/>
      <c r="AT273" s="25" t="s">
        <v>207</v>
      </c>
      <c r="AU273" s="25" t="s">
        <v>79</v>
      </c>
    </row>
    <row r="274" s="1" customFormat="1" ht="14.5" customHeight="1">
      <c r="B274" s="47"/>
      <c r="C274" s="263" t="s">
        <v>538</v>
      </c>
      <c r="D274" s="263" t="s">
        <v>269</v>
      </c>
      <c r="E274" s="264" t="s">
        <v>1302</v>
      </c>
      <c r="F274" s="265" t="s">
        <v>1303</v>
      </c>
      <c r="G274" s="266" t="s">
        <v>265</v>
      </c>
      <c r="H274" s="267">
        <v>12</v>
      </c>
      <c r="I274" s="268"/>
      <c r="J274" s="269">
        <f>ROUND(I274*H274,2)</f>
        <v>0</v>
      </c>
      <c r="K274" s="265" t="s">
        <v>21</v>
      </c>
      <c r="L274" s="270"/>
      <c r="M274" s="271" t="s">
        <v>21</v>
      </c>
      <c r="N274" s="272" t="s">
        <v>41</v>
      </c>
      <c r="O274" s="48"/>
      <c r="P274" s="246">
        <f>O274*H274</f>
        <v>0</v>
      </c>
      <c r="Q274" s="246">
        <v>0</v>
      </c>
      <c r="R274" s="246">
        <f>Q274*H274</f>
        <v>0</v>
      </c>
      <c r="S274" s="246">
        <v>0</v>
      </c>
      <c r="T274" s="247">
        <f>S274*H274</f>
        <v>0</v>
      </c>
      <c r="AR274" s="25" t="s">
        <v>373</v>
      </c>
      <c r="AT274" s="25" t="s">
        <v>269</v>
      </c>
      <c r="AU274" s="25" t="s">
        <v>79</v>
      </c>
      <c r="AY274" s="25" t="s">
        <v>197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25" t="s">
        <v>77</v>
      </c>
      <c r="BK274" s="248">
        <f>ROUND(I274*H274,2)</f>
        <v>0</v>
      </c>
      <c r="BL274" s="25" t="s">
        <v>290</v>
      </c>
      <c r="BM274" s="25" t="s">
        <v>1304</v>
      </c>
    </row>
    <row r="275" s="1" customFormat="1">
      <c r="B275" s="47"/>
      <c r="C275" s="75"/>
      <c r="D275" s="249" t="s">
        <v>207</v>
      </c>
      <c r="E275" s="75"/>
      <c r="F275" s="250" t="s">
        <v>1303</v>
      </c>
      <c r="G275" s="75"/>
      <c r="H275" s="75"/>
      <c r="I275" s="205"/>
      <c r="J275" s="75"/>
      <c r="K275" s="75"/>
      <c r="L275" s="73"/>
      <c r="M275" s="251"/>
      <c r="N275" s="48"/>
      <c r="O275" s="48"/>
      <c r="P275" s="48"/>
      <c r="Q275" s="48"/>
      <c r="R275" s="48"/>
      <c r="S275" s="48"/>
      <c r="T275" s="96"/>
      <c r="AT275" s="25" t="s">
        <v>207</v>
      </c>
      <c r="AU275" s="25" t="s">
        <v>79</v>
      </c>
    </row>
    <row r="276" s="1" customFormat="1" ht="23" customHeight="1">
      <c r="B276" s="47"/>
      <c r="C276" s="237" t="s">
        <v>542</v>
      </c>
      <c r="D276" s="237" t="s">
        <v>200</v>
      </c>
      <c r="E276" s="238" t="s">
        <v>1305</v>
      </c>
      <c r="F276" s="239" t="s">
        <v>1306</v>
      </c>
      <c r="G276" s="240" t="s">
        <v>265</v>
      </c>
      <c r="H276" s="241">
        <v>9</v>
      </c>
      <c r="I276" s="242"/>
      <c r="J276" s="243">
        <f>ROUND(I276*H276,2)</f>
        <v>0</v>
      </c>
      <c r="K276" s="239" t="s">
        <v>21</v>
      </c>
      <c r="L276" s="73"/>
      <c r="M276" s="244" t="s">
        <v>21</v>
      </c>
      <c r="N276" s="245" t="s">
        <v>41</v>
      </c>
      <c r="O276" s="48"/>
      <c r="P276" s="246">
        <f>O276*H276</f>
        <v>0</v>
      </c>
      <c r="Q276" s="246">
        <v>0</v>
      </c>
      <c r="R276" s="246">
        <f>Q276*H276</f>
        <v>0</v>
      </c>
      <c r="S276" s="246">
        <v>0</v>
      </c>
      <c r="T276" s="247">
        <f>S276*H276</f>
        <v>0</v>
      </c>
      <c r="AR276" s="25" t="s">
        <v>290</v>
      </c>
      <c r="AT276" s="25" t="s">
        <v>200</v>
      </c>
      <c r="AU276" s="25" t="s">
        <v>79</v>
      </c>
      <c r="AY276" s="25" t="s">
        <v>197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25" t="s">
        <v>77</v>
      </c>
      <c r="BK276" s="248">
        <f>ROUND(I276*H276,2)</f>
        <v>0</v>
      </c>
      <c r="BL276" s="25" t="s">
        <v>290</v>
      </c>
      <c r="BM276" s="25" t="s">
        <v>1307</v>
      </c>
    </row>
    <row r="277" s="1" customFormat="1">
      <c r="B277" s="47"/>
      <c r="C277" s="75"/>
      <c r="D277" s="249" t="s">
        <v>207</v>
      </c>
      <c r="E277" s="75"/>
      <c r="F277" s="250" t="s">
        <v>1306</v>
      </c>
      <c r="G277" s="75"/>
      <c r="H277" s="75"/>
      <c r="I277" s="205"/>
      <c r="J277" s="75"/>
      <c r="K277" s="75"/>
      <c r="L277" s="73"/>
      <c r="M277" s="251"/>
      <c r="N277" s="48"/>
      <c r="O277" s="48"/>
      <c r="P277" s="48"/>
      <c r="Q277" s="48"/>
      <c r="R277" s="48"/>
      <c r="S277" s="48"/>
      <c r="T277" s="96"/>
      <c r="AT277" s="25" t="s">
        <v>207</v>
      </c>
      <c r="AU277" s="25" t="s">
        <v>79</v>
      </c>
    </row>
    <row r="278" s="1" customFormat="1" ht="14.5" customHeight="1">
      <c r="B278" s="47"/>
      <c r="C278" s="237" t="s">
        <v>547</v>
      </c>
      <c r="D278" s="237" t="s">
        <v>200</v>
      </c>
      <c r="E278" s="238" t="s">
        <v>1308</v>
      </c>
      <c r="F278" s="239" t="s">
        <v>1309</v>
      </c>
      <c r="G278" s="240" t="s">
        <v>310</v>
      </c>
      <c r="H278" s="241">
        <v>8.5</v>
      </c>
      <c r="I278" s="242"/>
      <c r="J278" s="243">
        <f>ROUND(I278*H278,2)</f>
        <v>0</v>
      </c>
      <c r="K278" s="239" t="s">
        <v>21</v>
      </c>
      <c r="L278" s="73"/>
      <c r="M278" s="244" t="s">
        <v>21</v>
      </c>
      <c r="N278" s="245" t="s">
        <v>41</v>
      </c>
      <c r="O278" s="48"/>
      <c r="P278" s="246">
        <f>O278*H278</f>
        <v>0</v>
      </c>
      <c r="Q278" s="246">
        <v>0</v>
      </c>
      <c r="R278" s="246">
        <f>Q278*H278</f>
        <v>0</v>
      </c>
      <c r="S278" s="246">
        <v>0</v>
      </c>
      <c r="T278" s="247">
        <f>S278*H278</f>
        <v>0</v>
      </c>
      <c r="AR278" s="25" t="s">
        <v>290</v>
      </c>
      <c r="AT278" s="25" t="s">
        <v>200</v>
      </c>
      <c r="AU278" s="25" t="s">
        <v>79</v>
      </c>
      <c r="AY278" s="25" t="s">
        <v>197</v>
      </c>
      <c r="BE278" s="248">
        <f>IF(N278="základní",J278,0)</f>
        <v>0</v>
      </c>
      <c r="BF278" s="248">
        <f>IF(N278="snížená",J278,0)</f>
        <v>0</v>
      </c>
      <c r="BG278" s="248">
        <f>IF(N278="zákl. přenesená",J278,0)</f>
        <v>0</v>
      </c>
      <c r="BH278" s="248">
        <f>IF(N278="sníž. přenesená",J278,0)</f>
        <v>0</v>
      </c>
      <c r="BI278" s="248">
        <f>IF(N278="nulová",J278,0)</f>
        <v>0</v>
      </c>
      <c r="BJ278" s="25" t="s">
        <v>77</v>
      </c>
      <c r="BK278" s="248">
        <f>ROUND(I278*H278,2)</f>
        <v>0</v>
      </c>
      <c r="BL278" s="25" t="s">
        <v>290</v>
      </c>
      <c r="BM278" s="25" t="s">
        <v>1310</v>
      </c>
    </row>
    <row r="279" s="1" customFormat="1">
      <c r="B279" s="47"/>
      <c r="C279" s="75"/>
      <c r="D279" s="249" t="s">
        <v>207</v>
      </c>
      <c r="E279" s="75"/>
      <c r="F279" s="250" t="s">
        <v>1309</v>
      </c>
      <c r="G279" s="75"/>
      <c r="H279" s="75"/>
      <c r="I279" s="205"/>
      <c r="J279" s="75"/>
      <c r="K279" s="75"/>
      <c r="L279" s="73"/>
      <c r="M279" s="251"/>
      <c r="N279" s="48"/>
      <c r="O279" s="48"/>
      <c r="P279" s="48"/>
      <c r="Q279" s="48"/>
      <c r="R279" s="48"/>
      <c r="S279" s="48"/>
      <c r="T279" s="96"/>
      <c r="AT279" s="25" t="s">
        <v>207</v>
      </c>
      <c r="AU279" s="25" t="s">
        <v>79</v>
      </c>
    </row>
    <row r="280" s="11" customFormat="1" ht="29.88" customHeight="1">
      <c r="B280" s="221"/>
      <c r="C280" s="222"/>
      <c r="D280" s="223" t="s">
        <v>69</v>
      </c>
      <c r="E280" s="235" t="s">
        <v>1311</v>
      </c>
      <c r="F280" s="235" t="s">
        <v>1312</v>
      </c>
      <c r="G280" s="222"/>
      <c r="H280" s="222"/>
      <c r="I280" s="225"/>
      <c r="J280" s="236">
        <f>BK280</f>
        <v>0</v>
      </c>
      <c r="K280" s="222"/>
      <c r="L280" s="227"/>
      <c r="M280" s="228"/>
      <c r="N280" s="229"/>
      <c r="O280" s="229"/>
      <c r="P280" s="230">
        <f>SUM(P281:P284)</f>
        <v>0</v>
      </c>
      <c r="Q280" s="229"/>
      <c r="R280" s="230">
        <f>SUM(R281:R284)</f>
        <v>0</v>
      </c>
      <c r="S280" s="229"/>
      <c r="T280" s="231">
        <f>SUM(T281:T284)</f>
        <v>0</v>
      </c>
      <c r="AR280" s="232" t="s">
        <v>79</v>
      </c>
      <c r="AT280" s="233" t="s">
        <v>69</v>
      </c>
      <c r="AU280" s="233" t="s">
        <v>77</v>
      </c>
      <c r="AY280" s="232" t="s">
        <v>197</v>
      </c>
      <c r="BK280" s="234">
        <f>SUM(BK281:BK284)</f>
        <v>0</v>
      </c>
    </row>
    <row r="281" s="1" customFormat="1" ht="14.5" customHeight="1">
      <c r="B281" s="47"/>
      <c r="C281" s="237" t="s">
        <v>554</v>
      </c>
      <c r="D281" s="237" t="s">
        <v>200</v>
      </c>
      <c r="E281" s="238" t="s">
        <v>1313</v>
      </c>
      <c r="F281" s="239" t="s">
        <v>1314</v>
      </c>
      <c r="G281" s="240" t="s">
        <v>213</v>
      </c>
      <c r="H281" s="241">
        <v>92</v>
      </c>
      <c r="I281" s="242"/>
      <c r="J281" s="243">
        <f>ROUND(I281*H281,2)</f>
        <v>0</v>
      </c>
      <c r="K281" s="239" t="s">
        <v>204</v>
      </c>
      <c r="L281" s="73"/>
      <c r="M281" s="244" t="s">
        <v>21</v>
      </c>
      <c r="N281" s="245" t="s">
        <v>41</v>
      </c>
      <c r="O281" s="48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AR281" s="25" t="s">
        <v>290</v>
      </c>
      <c r="AT281" s="25" t="s">
        <v>200</v>
      </c>
      <c r="AU281" s="25" t="s">
        <v>79</v>
      </c>
      <c r="AY281" s="25" t="s">
        <v>197</v>
      </c>
      <c r="BE281" s="248">
        <f>IF(N281="základní",J281,0)</f>
        <v>0</v>
      </c>
      <c r="BF281" s="248">
        <f>IF(N281="snížená",J281,0)</f>
        <v>0</v>
      </c>
      <c r="BG281" s="248">
        <f>IF(N281="zákl. přenesená",J281,0)</f>
        <v>0</v>
      </c>
      <c r="BH281" s="248">
        <f>IF(N281="sníž. přenesená",J281,0)</f>
        <v>0</v>
      </c>
      <c r="BI281" s="248">
        <f>IF(N281="nulová",J281,0)</f>
        <v>0</v>
      </c>
      <c r="BJ281" s="25" t="s">
        <v>77</v>
      </c>
      <c r="BK281" s="248">
        <f>ROUND(I281*H281,2)</f>
        <v>0</v>
      </c>
      <c r="BL281" s="25" t="s">
        <v>290</v>
      </c>
      <c r="BM281" s="25" t="s">
        <v>1315</v>
      </c>
    </row>
    <row r="282" s="1" customFormat="1">
      <c r="B282" s="47"/>
      <c r="C282" s="75"/>
      <c r="D282" s="249" t="s">
        <v>207</v>
      </c>
      <c r="E282" s="75"/>
      <c r="F282" s="250" t="s">
        <v>1316</v>
      </c>
      <c r="G282" s="75"/>
      <c r="H282" s="75"/>
      <c r="I282" s="205"/>
      <c r="J282" s="75"/>
      <c r="K282" s="75"/>
      <c r="L282" s="73"/>
      <c r="M282" s="251"/>
      <c r="N282" s="48"/>
      <c r="O282" s="48"/>
      <c r="P282" s="48"/>
      <c r="Q282" s="48"/>
      <c r="R282" s="48"/>
      <c r="S282" s="48"/>
      <c r="T282" s="96"/>
      <c r="AT282" s="25" t="s">
        <v>207</v>
      </c>
      <c r="AU282" s="25" t="s">
        <v>79</v>
      </c>
    </row>
    <row r="283" s="1" customFormat="1" ht="14.5" customHeight="1">
      <c r="B283" s="47"/>
      <c r="C283" s="237" t="s">
        <v>561</v>
      </c>
      <c r="D283" s="237" t="s">
        <v>200</v>
      </c>
      <c r="E283" s="238" t="s">
        <v>1317</v>
      </c>
      <c r="F283" s="239" t="s">
        <v>1318</v>
      </c>
      <c r="G283" s="240" t="s">
        <v>213</v>
      </c>
      <c r="H283" s="241">
        <v>92</v>
      </c>
      <c r="I283" s="242"/>
      <c r="J283" s="243">
        <f>ROUND(I283*H283,2)</f>
        <v>0</v>
      </c>
      <c r="K283" s="239" t="s">
        <v>204</v>
      </c>
      <c r="L283" s="73"/>
      <c r="M283" s="244" t="s">
        <v>21</v>
      </c>
      <c r="N283" s="245" t="s">
        <v>41</v>
      </c>
      <c r="O283" s="48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AR283" s="25" t="s">
        <v>290</v>
      </c>
      <c r="AT283" s="25" t="s">
        <v>200</v>
      </c>
      <c r="AU283" s="25" t="s">
        <v>79</v>
      </c>
      <c r="AY283" s="25" t="s">
        <v>197</v>
      </c>
      <c r="BE283" s="248">
        <f>IF(N283="základní",J283,0)</f>
        <v>0</v>
      </c>
      <c r="BF283" s="248">
        <f>IF(N283="snížená",J283,0)</f>
        <v>0</v>
      </c>
      <c r="BG283" s="248">
        <f>IF(N283="zákl. přenesená",J283,0)</f>
        <v>0</v>
      </c>
      <c r="BH283" s="248">
        <f>IF(N283="sníž. přenesená",J283,0)</f>
        <v>0</v>
      </c>
      <c r="BI283" s="248">
        <f>IF(N283="nulová",J283,0)</f>
        <v>0</v>
      </c>
      <c r="BJ283" s="25" t="s">
        <v>77</v>
      </c>
      <c r="BK283" s="248">
        <f>ROUND(I283*H283,2)</f>
        <v>0</v>
      </c>
      <c r="BL283" s="25" t="s">
        <v>290</v>
      </c>
      <c r="BM283" s="25" t="s">
        <v>1319</v>
      </c>
    </row>
    <row r="284" s="1" customFormat="1">
      <c r="B284" s="47"/>
      <c r="C284" s="75"/>
      <c r="D284" s="249" t="s">
        <v>207</v>
      </c>
      <c r="E284" s="75"/>
      <c r="F284" s="250" t="s">
        <v>1320</v>
      </c>
      <c r="G284" s="75"/>
      <c r="H284" s="75"/>
      <c r="I284" s="205"/>
      <c r="J284" s="75"/>
      <c r="K284" s="75"/>
      <c r="L284" s="73"/>
      <c r="M284" s="251"/>
      <c r="N284" s="48"/>
      <c r="O284" s="48"/>
      <c r="P284" s="48"/>
      <c r="Q284" s="48"/>
      <c r="R284" s="48"/>
      <c r="S284" s="48"/>
      <c r="T284" s="96"/>
      <c r="AT284" s="25" t="s">
        <v>207</v>
      </c>
      <c r="AU284" s="25" t="s">
        <v>79</v>
      </c>
    </row>
    <row r="285" s="11" customFormat="1" ht="29.88" customHeight="1">
      <c r="B285" s="221"/>
      <c r="C285" s="222"/>
      <c r="D285" s="223" t="s">
        <v>69</v>
      </c>
      <c r="E285" s="235" t="s">
        <v>480</v>
      </c>
      <c r="F285" s="235" t="s">
        <v>481</v>
      </c>
      <c r="G285" s="222"/>
      <c r="H285" s="222"/>
      <c r="I285" s="225"/>
      <c r="J285" s="236">
        <f>BK285</f>
        <v>0</v>
      </c>
      <c r="K285" s="222"/>
      <c r="L285" s="227"/>
      <c r="M285" s="228"/>
      <c r="N285" s="229"/>
      <c r="O285" s="229"/>
      <c r="P285" s="230">
        <f>SUM(P286:P299)</f>
        <v>0</v>
      </c>
      <c r="Q285" s="229"/>
      <c r="R285" s="230">
        <f>SUM(R286:R299)</f>
        <v>0.64837113999999996</v>
      </c>
      <c r="S285" s="229"/>
      <c r="T285" s="231">
        <f>SUM(T286:T299)</f>
        <v>0.15523419999999999</v>
      </c>
      <c r="AR285" s="232" t="s">
        <v>79</v>
      </c>
      <c r="AT285" s="233" t="s">
        <v>69</v>
      </c>
      <c r="AU285" s="233" t="s">
        <v>77</v>
      </c>
      <c r="AY285" s="232" t="s">
        <v>197</v>
      </c>
      <c r="BK285" s="234">
        <f>SUM(BK286:BK299)</f>
        <v>0</v>
      </c>
    </row>
    <row r="286" s="1" customFormat="1" ht="23" customHeight="1">
      <c r="B286" s="47"/>
      <c r="C286" s="237" t="s">
        <v>567</v>
      </c>
      <c r="D286" s="237" t="s">
        <v>200</v>
      </c>
      <c r="E286" s="238" t="s">
        <v>1321</v>
      </c>
      <c r="F286" s="239" t="s">
        <v>1322</v>
      </c>
      <c r="G286" s="240" t="s">
        <v>213</v>
      </c>
      <c r="H286" s="241">
        <v>13.037000000000001</v>
      </c>
      <c r="I286" s="242"/>
      <c r="J286" s="243">
        <f>ROUND(I286*H286,2)</f>
        <v>0</v>
      </c>
      <c r="K286" s="239" t="s">
        <v>204</v>
      </c>
      <c r="L286" s="73"/>
      <c r="M286" s="244" t="s">
        <v>21</v>
      </c>
      <c r="N286" s="245" t="s">
        <v>41</v>
      </c>
      <c r="O286" s="48"/>
      <c r="P286" s="246">
        <f>O286*H286</f>
        <v>0</v>
      </c>
      <c r="Q286" s="246">
        <v>0.028219999999999999</v>
      </c>
      <c r="R286" s="246">
        <f>Q286*H286</f>
        <v>0.36790413999999999</v>
      </c>
      <c r="S286" s="246">
        <v>0</v>
      </c>
      <c r="T286" s="247">
        <f>S286*H286</f>
        <v>0</v>
      </c>
      <c r="AR286" s="25" t="s">
        <v>290</v>
      </c>
      <c r="AT286" s="25" t="s">
        <v>200</v>
      </c>
      <c r="AU286" s="25" t="s">
        <v>79</v>
      </c>
      <c r="AY286" s="25" t="s">
        <v>197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25" t="s">
        <v>77</v>
      </c>
      <c r="BK286" s="248">
        <f>ROUND(I286*H286,2)</f>
        <v>0</v>
      </c>
      <c r="BL286" s="25" t="s">
        <v>290</v>
      </c>
      <c r="BM286" s="25" t="s">
        <v>1323</v>
      </c>
    </row>
    <row r="287" s="1" customFormat="1">
      <c r="B287" s="47"/>
      <c r="C287" s="75"/>
      <c r="D287" s="249" t="s">
        <v>207</v>
      </c>
      <c r="E287" s="75"/>
      <c r="F287" s="250" t="s">
        <v>1324</v>
      </c>
      <c r="G287" s="75"/>
      <c r="H287" s="75"/>
      <c r="I287" s="205"/>
      <c r="J287" s="75"/>
      <c r="K287" s="75"/>
      <c r="L287" s="73"/>
      <c r="M287" s="251"/>
      <c r="N287" s="48"/>
      <c r="O287" s="48"/>
      <c r="P287" s="48"/>
      <c r="Q287" s="48"/>
      <c r="R287" s="48"/>
      <c r="S287" s="48"/>
      <c r="T287" s="96"/>
      <c r="AT287" s="25" t="s">
        <v>207</v>
      </c>
      <c r="AU287" s="25" t="s">
        <v>79</v>
      </c>
    </row>
    <row r="288" s="12" customFormat="1">
      <c r="B288" s="252"/>
      <c r="C288" s="253"/>
      <c r="D288" s="249" t="s">
        <v>209</v>
      </c>
      <c r="E288" s="254" t="s">
        <v>1118</v>
      </c>
      <c r="F288" s="255" t="s">
        <v>1325</v>
      </c>
      <c r="G288" s="253"/>
      <c r="H288" s="256">
        <v>13.037000000000001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AT288" s="262" t="s">
        <v>209</v>
      </c>
      <c r="AU288" s="262" t="s">
        <v>79</v>
      </c>
      <c r="AV288" s="12" t="s">
        <v>79</v>
      </c>
      <c r="AW288" s="12" t="s">
        <v>34</v>
      </c>
      <c r="AX288" s="12" t="s">
        <v>77</v>
      </c>
      <c r="AY288" s="262" t="s">
        <v>197</v>
      </c>
    </row>
    <row r="289" s="1" customFormat="1" ht="23" customHeight="1">
      <c r="B289" s="47"/>
      <c r="C289" s="237" t="s">
        <v>573</v>
      </c>
      <c r="D289" s="237" t="s">
        <v>200</v>
      </c>
      <c r="E289" s="238" t="s">
        <v>483</v>
      </c>
      <c r="F289" s="239" t="s">
        <v>484</v>
      </c>
      <c r="G289" s="240" t="s">
        <v>213</v>
      </c>
      <c r="H289" s="241">
        <v>5.9400000000000004</v>
      </c>
      <c r="I289" s="242"/>
      <c r="J289" s="243">
        <f>ROUND(I289*H289,2)</f>
        <v>0</v>
      </c>
      <c r="K289" s="239" t="s">
        <v>204</v>
      </c>
      <c r="L289" s="73"/>
      <c r="M289" s="244" t="s">
        <v>21</v>
      </c>
      <c r="N289" s="245" t="s">
        <v>41</v>
      </c>
      <c r="O289" s="48"/>
      <c r="P289" s="246">
        <f>O289*H289</f>
        <v>0</v>
      </c>
      <c r="Q289" s="246">
        <v>0.027709999999999999</v>
      </c>
      <c r="R289" s="246">
        <f>Q289*H289</f>
        <v>0.16459740000000001</v>
      </c>
      <c r="S289" s="246">
        <v>0</v>
      </c>
      <c r="T289" s="247">
        <f>S289*H289</f>
        <v>0</v>
      </c>
      <c r="AR289" s="25" t="s">
        <v>290</v>
      </c>
      <c r="AT289" s="25" t="s">
        <v>200</v>
      </c>
      <c r="AU289" s="25" t="s">
        <v>79</v>
      </c>
      <c r="AY289" s="25" t="s">
        <v>197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25" t="s">
        <v>77</v>
      </c>
      <c r="BK289" s="248">
        <f>ROUND(I289*H289,2)</f>
        <v>0</v>
      </c>
      <c r="BL289" s="25" t="s">
        <v>290</v>
      </c>
      <c r="BM289" s="25" t="s">
        <v>1326</v>
      </c>
    </row>
    <row r="290" s="1" customFormat="1">
      <c r="B290" s="47"/>
      <c r="C290" s="75"/>
      <c r="D290" s="249" t="s">
        <v>207</v>
      </c>
      <c r="E290" s="75"/>
      <c r="F290" s="250" t="s">
        <v>486</v>
      </c>
      <c r="G290" s="75"/>
      <c r="H290" s="75"/>
      <c r="I290" s="205"/>
      <c r="J290" s="75"/>
      <c r="K290" s="75"/>
      <c r="L290" s="73"/>
      <c r="M290" s="251"/>
      <c r="N290" s="48"/>
      <c r="O290" s="48"/>
      <c r="P290" s="48"/>
      <c r="Q290" s="48"/>
      <c r="R290" s="48"/>
      <c r="S290" s="48"/>
      <c r="T290" s="96"/>
      <c r="AT290" s="25" t="s">
        <v>207</v>
      </c>
      <c r="AU290" s="25" t="s">
        <v>79</v>
      </c>
    </row>
    <row r="291" s="12" customFormat="1">
      <c r="B291" s="252"/>
      <c r="C291" s="253"/>
      <c r="D291" s="249" t="s">
        <v>209</v>
      </c>
      <c r="E291" s="254" t="s">
        <v>21</v>
      </c>
      <c r="F291" s="255" t="s">
        <v>1327</v>
      </c>
      <c r="G291" s="253"/>
      <c r="H291" s="256">
        <v>5.9400000000000004</v>
      </c>
      <c r="I291" s="257"/>
      <c r="J291" s="253"/>
      <c r="K291" s="253"/>
      <c r="L291" s="258"/>
      <c r="M291" s="259"/>
      <c r="N291" s="260"/>
      <c r="O291" s="260"/>
      <c r="P291" s="260"/>
      <c r="Q291" s="260"/>
      <c r="R291" s="260"/>
      <c r="S291" s="260"/>
      <c r="T291" s="261"/>
      <c r="AT291" s="262" t="s">
        <v>209</v>
      </c>
      <c r="AU291" s="262" t="s">
        <v>79</v>
      </c>
      <c r="AV291" s="12" t="s">
        <v>79</v>
      </c>
      <c r="AW291" s="12" t="s">
        <v>34</v>
      </c>
      <c r="AX291" s="12" t="s">
        <v>77</v>
      </c>
      <c r="AY291" s="262" t="s">
        <v>197</v>
      </c>
    </row>
    <row r="292" s="1" customFormat="1" ht="23" customHeight="1">
      <c r="B292" s="47"/>
      <c r="C292" s="237" t="s">
        <v>578</v>
      </c>
      <c r="D292" s="237" t="s">
        <v>200</v>
      </c>
      <c r="E292" s="238" t="s">
        <v>1328</v>
      </c>
      <c r="F292" s="239" t="s">
        <v>1329</v>
      </c>
      <c r="G292" s="240" t="s">
        <v>213</v>
      </c>
      <c r="H292" s="241">
        <v>9.2400000000000002</v>
      </c>
      <c r="I292" s="242"/>
      <c r="J292" s="243">
        <f>ROUND(I292*H292,2)</f>
        <v>0</v>
      </c>
      <c r="K292" s="239" t="s">
        <v>204</v>
      </c>
      <c r="L292" s="73"/>
      <c r="M292" s="244" t="s">
        <v>21</v>
      </c>
      <c r="N292" s="245" t="s">
        <v>41</v>
      </c>
      <c r="O292" s="48"/>
      <c r="P292" s="246">
        <f>O292*H292</f>
        <v>0</v>
      </c>
      <c r="Q292" s="246">
        <v>0.012540000000000001</v>
      </c>
      <c r="R292" s="246">
        <f>Q292*H292</f>
        <v>0.1158696</v>
      </c>
      <c r="S292" s="246">
        <v>0</v>
      </c>
      <c r="T292" s="247">
        <f>S292*H292</f>
        <v>0</v>
      </c>
      <c r="AR292" s="25" t="s">
        <v>290</v>
      </c>
      <c r="AT292" s="25" t="s">
        <v>200</v>
      </c>
      <c r="AU292" s="25" t="s">
        <v>79</v>
      </c>
      <c r="AY292" s="25" t="s">
        <v>197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25" t="s">
        <v>77</v>
      </c>
      <c r="BK292" s="248">
        <f>ROUND(I292*H292,2)</f>
        <v>0</v>
      </c>
      <c r="BL292" s="25" t="s">
        <v>290</v>
      </c>
      <c r="BM292" s="25" t="s">
        <v>1330</v>
      </c>
    </row>
    <row r="293" s="1" customFormat="1">
      <c r="B293" s="47"/>
      <c r="C293" s="75"/>
      <c r="D293" s="249" t="s">
        <v>207</v>
      </c>
      <c r="E293" s="75"/>
      <c r="F293" s="250" t="s">
        <v>1331</v>
      </c>
      <c r="G293" s="75"/>
      <c r="H293" s="75"/>
      <c r="I293" s="205"/>
      <c r="J293" s="75"/>
      <c r="K293" s="75"/>
      <c r="L293" s="73"/>
      <c r="M293" s="251"/>
      <c r="N293" s="48"/>
      <c r="O293" s="48"/>
      <c r="P293" s="48"/>
      <c r="Q293" s="48"/>
      <c r="R293" s="48"/>
      <c r="S293" s="48"/>
      <c r="T293" s="96"/>
      <c r="AT293" s="25" t="s">
        <v>207</v>
      </c>
      <c r="AU293" s="25" t="s">
        <v>79</v>
      </c>
    </row>
    <row r="294" s="12" customFormat="1">
      <c r="B294" s="252"/>
      <c r="C294" s="253"/>
      <c r="D294" s="249" t="s">
        <v>209</v>
      </c>
      <c r="E294" s="254" t="s">
        <v>1122</v>
      </c>
      <c r="F294" s="255" t="s">
        <v>1332</v>
      </c>
      <c r="G294" s="253"/>
      <c r="H294" s="256">
        <v>9.2400000000000002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AT294" s="262" t="s">
        <v>209</v>
      </c>
      <c r="AU294" s="262" t="s">
        <v>79</v>
      </c>
      <c r="AV294" s="12" t="s">
        <v>79</v>
      </c>
      <c r="AW294" s="12" t="s">
        <v>34</v>
      </c>
      <c r="AX294" s="12" t="s">
        <v>77</v>
      </c>
      <c r="AY294" s="262" t="s">
        <v>197</v>
      </c>
    </row>
    <row r="295" s="1" customFormat="1" ht="23" customHeight="1">
      <c r="B295" s="47"/>
      <c r="C295" s="237" t="s">
        <v>584</v>
      </c>
      <c r="D295" s="237" t="s">
        <v>200</v>
      </c>
      <c r="E295" s="238" t="s">
        <v>1333</v>
      </c>
      <c r="F295" s="239" t="s">
        <v>1334</v>
      </c>
      <c r="G295" s="240" t="s">
        <v>213</v>
      </c>
      <c r="H295" s="241">
        <v>9.0199999999999996</v>
      </c>
      <c r="I295" s="242"/>
      <c r="J295" s="243">
        <f>ROUND(I295*H295,2)</f>
        <v>0</v>
      </c>
      <c r="K295" s="239" t="s">
        <v>204</v>
      </c>
      <c r="L295" s="73"/>
      <c r="M295" s="244" t="s">
        <v>21</v>
      </c>
      <c r="N295" s="245" t="s">
        <v>41</v>
      </c>
      <c r="O295" s="48"/>
      <c r="P295" s="246">
        <f>O295*H295</f>
        <v>0</v>
      </c>
      <c r="Q295" s="246">
        <v>0</v>
      </c>
      <c r="R295" s="246">
        <f>Q295*H295</f>
        <v>0</v>
      </c>
      <c r="S295" s="246">
        <v>0.01721</v>
      </c>
      <c r="T295" s="247">
        <f>S295*H295</f>
        <v>0.15523419999999999</v>
      </c>
      <c r="AR295" s="25" t="s">
        <v>290</v>
      </c>
      <c r="AT295" s="25" t="s">
        <v>200</v>
      </c>
      <c r="AU295" s="25" t="s">
        <v>79</v>
      </c>
      <c r="AY295" s="25" t="s">
        <v>197</v>
      </c>
      <c r="BE295" s="248">
        <f>IF(N295="základní",J295,0)</f>
        <v>0</v>
      </c>
      <c r="BF295" s="248">
        <f>IF(N295="snížená",J295,0)</f>
        <v>0</v>
      </c>
      <c r="BG295" s="248">
        <f>IF(N295="zákl. přenesená",J295,0)</f>
        <v>0</v>
      </c>
      <c r="BH295" s="248">
        <f>IF(N295="sníž. přenesená",J295,0)</f>
        <v>0</v>
      </c>
      <c r="BI295" s="248">
        <f>IF(N295="nulová",J295,0)</f>
        <v>0</v>
      </c>
      <c r="BJ295" s="25" t="s">
        <v>77</v>
      </c>
      <c r="BK295" s="248">
        <f>ROUND(I295*H295,2)</f>
        <v>0</v>
      </c>
      <c r="BL295" s="25" t="s">
        <v>290</v>
      </c>
      <c r="BM295" s="25" t="s">
        <v>1335</v>
      </c>
    </row>
    <row r="296" s="1" customFormat="1">
      <c r="B296" s="47"/>
      <c r="C296" s="75"/>
      <c r="D296" s="249" t="s">
        <v>207</v>
      </c>
      <c r="E296" s="75"/>
      <c r="F296" s="250" t="s">
        <v>1336</v>
      </c>
      <c r="G296" s="75"/>
      <c r="H296" s="75"/>
      <c r="I296" s="205"/>
      <c r="J296" s="75"/>
      <c r="K296" s="75"/>
      <c r="L296" s="73"/>
      <c r="M296" s="251"/>
      <c r="N296" s="48"/>
      <c r="O296" s="48"/>
      <c r="P296" s="48"/>
      <c r="Q296" s="48"/>
      <c r="R296" s="48"/>
      <c r="S296" s="48"/>
      <c r="T296" s="96"/>
      <c r="AT296" s="25" t="s">
        <v>207</v>
      </c>
      <c r="AU296" s="25" t="s">
        <v>79</v>
      </c>
    </row>
    <row r="297" s="12" customFormat="1">
      <c r="B297" s="252"/>
      <c r="C297" s="253"/>
      <c r="D297" s="249" t="s">
        <v>209</v>
      </c>
      <c r="E297" s="254" t="s">
        <v>21</v>
      </c>
      <c r="F297" s="255" t="s">
        <v>1120</v>
      </c>
      <c r="G297" s="253"/>
      <c r="H297" s="256">
        <v>9.0199999999999996</v>
      </c>
      <c r="I297" s="257"/>
      <c r="J297" s="253"/>
      <c r="K297" s="253"/>
      <c r="L297" s="258"/>
      <c r="M297" s="259"/>
      <c r="N297" s="260"/>
      <c r="O297" s="260"/>
      <c r="P297" s="260"/>
      <c r="Q297" s="260"/>
      <c r="R297" s="260"/>
      <c r="S297" s="260"/>
      <c r="T297" s="261"/>
      <c r="AT297" s="262" t="s">
        <v>209</v>
      </c>
      <c r="AU297" s="262" t="s">
        <v>79</v>
      </c>
      <c r="AV297" s="12" t="s">
        <v>79</v>
      </c>
      <c r="AW297" s="12" t="s">
        <v>34</v>
      </c>
      <c r="AX297" s="12" t="s">
        <v>77</v>
      </c>
      <c r="AY297" s="262" t="s">
        <v>197</v>
      </c>
    </row>
    <row r="298" s="1" customFormat="1" ht="23" customHeight="1">
      <c r="B298" s="47"/>
      <c r="C298" s="237" t="s">
        <v>592</v>
      </c>
      <c r="D298" s="237" t="s">
        <v>200</v>
      </c>
      <c r="E298" s="238" t="s">
        <v>489</v>
      </c>
      <c r="F298" s="239" t="s">
        <v>490</v>
      </c>
      <c r="G298" s="240" t="s">
        <v>406</v>
      </c>
      <c r="H298" s="241">
        <v>0.64800000000000002</v>
      </c>
      <c r="I298" s="242"/>
      <c r="J298" s="243">
        <f>ROUND(I298*H298,2)</f>
        <v>0</v>
      </c>
      <c r="K298" s="239" t="s">
        <v>204</v>
      </c>
      <c r="L298" s="73"/>
      <c r="M298" s="244" t="s">
        <v>21</v>
      </c>
      <c r="N298" s="245" t="s">
        <v>41</v>
      </c>
      <c r="O298" s="48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AR298" s="25" t="s">
        <v>290</v>
      </c>
      <c r="AT298" s="25" t="s">
        <v>200</v>
      </c>
      <c r="AU298" s="25" t="s">
        <v>79</v>
      </c>
      <c r="AY298" s="25" t="s">
        <v>197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25" t="s">
        <v>77</v>
      </c>
      <c r="BK298" s="248">
        <f>ROUND(I298*H298,2)</f>
        <v>0</v>
      </c>
      <c r="BL298" s="25" t="s">
        <v>290</v>
      </c>
      <c r="BM298" s="25" t="s">
        <v>1337</v>
      </c>
    </row>
    <row r="299" s="1" customFormat="1">
      <c r="B299" s="47"/>
      <c r="C299" s="75"/>
      <c r="D299" s="249" t="s">
        <v>207</v>
      </c>
      <c r="E299" s="75"/>
      <c r="F299" s="250" t="s">
        <v>492</v>
      </c>
      <c r="G299" s="75"/>
      <c r="H299" s="75"/>
      <c r="I299" s="205"/>
      <c r="J299" s="75"/>
      <c r="K299" s="75"/>
      <c r="L299" s="73"/>
      <c r="M299" s="251"/>
      <c r="N299" s="48"/>
      <c r="O299" s="48"/>
      <c r="P299" s="48"/>
      <c r="Q299" s="48"/>
      <c r="R299" s="48"/>
      <c r="S299" s="48"/>
      <c r="T299" s="96"/>
      <c r="AT299" s="25" t="s">
        <v>207</v>
      </c>
      <c r="AU299" s="25" t="s">
        <v>79</v>
      </c>
    </row>
    <row r="300" s="11" customFormat="1" ht="29.88" customHeight="1">
      <c r="B300" s="221"/>
      <c r="C300" s="222"/>
      <c r="D300" s="223" t="s">
        <v>69</v>
      </c>
      <c r="E300" s="235" t="s">
        <v>493</v>
      </c>
      <c r="F300" s="235" t="s">
        <v>494</v>
      </c>
      <c r="G300" s="222"/>
      <c r="H300" s="222"/>
      <c r="I300" s="225"/>
      <c r="J300" s="236">
        <f>BK300</f>
        <v>0</v>
      </c>
      <c r="K300" s="222"/>
      <c r="L300" s="227"/>
      <c r="M300" s="228"/>
      <c r="N300" s="229"/>
      <c r="O300" s="229"/>
      <c r="P300" s="230">
        <f>SUM(P301:P324)</f>
        <v>0</v>
      </c>
      <c r="Q300" s="229"/>
      <c r="R300" s="230">
        <f>SUM(R301:R324)</f>
        <v>0.13539999999999999</v>
      </c>
      <c r="S300" s="229"/>
      <c r="T300" s="231">
        <f>SUM(T301:T324)</f>
        <v>0.12</v>
      </c>
      <c r="AR300" s="232" t="s">
        <v>79</v>
      </c>
      <c r="AT300" s="233" t="s">
        <v>69</v>
      </c>
      <c r="AU300" s="233" t="s">
        <v>77</v>
      </c>
      <c r="AY300" s="232" t="s">
        <v>197</v>
      </c>
      <c r="BK300" s="234">
        <f>SUM(BK301:BK324)</f>
        <v>0</v>
      </c>
    </row>
    <row r="301" s="1" customFormat="1" ht="23" customHeight="1">
      <c r="B301" s="47"/>
      <c r="C301" s="237" t="s">
        <v>597</v>
      </c>
      <c r="D301" s="237" t="s">
        <v>200</v>
      </c>
      <c r="E301" s="238" t="s">
        <v>506</v>
      </c>
      <c r="F301" s="239" t="s">
        <v>507</v>
      </c>
      <c r="G301" s="240" t="s">
        <v>223</v>
      </c>
      <c r="H301" s="241">
        <v>72</v>
      </c>
      <c r="I301" s="242"/>
      <c r="J301" s="243">
        <f>ROUND(I301*H301,2)</f>
        <v>0</v>
      </c>
      <c r="K301" s="239" t="s">
        <v>204</v>
      </c>
      <c r="L301" s="73"/>
      <c r="M301" s="244" t="s">
        <v>21</v>
      </c>
      <c r="N301" s="245" t="s">
        <v>41</v>
      </c>
      <c r="O301" s="48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AR301" s="25" t="s">
        <v>290</v>
      </c>
      <c r="AT301" s="25" t="s">
        <v>200</v>
      </c>
      <c r="AU301" s="25" t="s">
        <v>79</v>
      </c>
      <c r="AY301" s="25" t="s">
        <v>197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25" t="s">
        <v>77</v>
      </c>
      <c r="BK301" s="248">
        <f>ROUND(I301*H301,2)</f>
        <v>0</v>
      </c>
      <c r="BL301" s="25" t="s">
        <v>290</v>
      </c>
      <c r="BM301" s="25" t="s">
        <v>1338</v>
      </c>
    </row>
    <row r="302" s="1" customFormat="1">
      <c r="B302" s="47"/>
      <c r="C302" s="75"/>
      <c r="D302" s="249" t="s">
        <v>207</v>
      </c>
      <c r="E302" s="75"/>
      <c r="F302" s="250" t="s">
        <v>509</v>
      </c>
      <c r="G302" s="75"/>
      <c r="H302" s="75"/>
      <c r="I302" s="205"/>
      <c r="J302" s="75"/>
      <c r="K302" s="75"/>
      <c r="L302" s="73"/>
      <c r="M302" s="251"/>
      <c r="N302" s="48"/>
      <c r="O302" s="48"/>
      <c r="P302" s="48"/>
      <c r="Q302" s="48"/>
      <c r="R302" s="48"/>
      <c r="S302" s="48"/>
      <c r="T302" s="96"/>
      <c r="AT302" s="25" t="s">
        <v>207</v>
      </c>
      <c r="AU302" s="25" t="s">
        <v>79</v>
      </c>
    </row>
    <row r="303" s="12" customFormat="1">
      <c r="B303" s="252"/>
      <c r="C303" s="253"/>
      <c r="D303" s="249" t="s">
        <v>209</v>
      </c>
      <c r="E303" s="254" t="s">
        <v>1112</v>
      </c>
      <c r="F303" s="255" t="s">
        <v>1339</v>
      </c>
      <c r="G303" s="253"/>
      <c r="H303" s="256">
        <v>72</v>
      </c>
      <c r="I303" s="257"/>
      <c r="J303" s="253"/>
      <c r="K303" s="253"/>
      <c r="L303" s="258"/>
      <c r="M303" s="259"/>
      <c r="N303" s="260"/>
      <c r="O303" s="260"/>
      <c r="P303" s="260"/>
      <c r="Q303" s="260"/>
      <c r="R303" s="260"/>
      <c r="S303" s="260"/>
      <c r="T303" s="261"/>
      <c r="AT303" s="262" t="s">
        <v>209</v>
      </c>
      <c r="AU303" s="262" t="s">
        <v>79</v>
      </c>
      <c r="AV303" s="12" t="s">
        <v>79</v>
      </c>
      <c r="AW303" s="12" t="s">
        <v>34</v>
      </c>
      <c r="AX303" s="12" t="s">
        <v>77</v>
      </c>
      <c r="AY303" s="262" t="s">
        <v>197</v>
      </c>
    </row>
    <row r="304" s="1" customFormat="1" ht="23" customHeight="1">
      <c r="B304" s="47"/>
      <c r="C304" s="263" t="s">
        <v>604</v>
      </c>
      <c r="D304" s="263" t="s">
        <v>269</v>
      </c>
      <c r="E304" s="264" t="s">
        <v>511</v>
      </c>
      <c r="F304" s="265" t="s">
        <v>512</v>
      </c>
      <c r="G304" s="266" t="s">
        <v>223</v>
      </c>
      <c r="H304" s="267">
        <v>72</v>
      </c>
      <c r="I304" s="268"/>
      <c r="J304" s="269">
        <f>ROUND(I304*H304,2)</f>
        <v>0</v>
      </c>
      <c r="K304" s="265" t="s">
        <v>21</v>
      </c>
      <c r="L304" s="270"/>
      <c r="M304" s="271" t="s">
        <v>21</v>
      </c>
      <c r="N304" s="272" t="s">
        <v>41</v>
      </c>
      <c r="O304" s="48"/>
      <c r="P304" s="246">
        <f>O304*H304</f>
        <v>0</v>
      </c>
      <c r="Q304" s="246">
        <v>0</v>
      </c>
      <c r="R304" s="246">
        <f>Q304*H304</f>
        <v>0</v>
      </c>
      <c r="S304" s="246">
        <v>0</v>
      </c>
      <c r="T304" s="247">
        <f>S304*H304</f>
        <v>0</v>
      </c>
      <c r="AR304" s="25" t="s">
        <v>373</v>
      </c>
      <c r="AT304" s="25" t="s">
        <v>269</v>
      </c>
      <c r="AU304" s="25" t="s">
        <v>79</v>
      </c>
      <c r="AY304" s="25" t="s">
        <v>197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25" t="s">
        <v>77</v>
      </c>
      <c r="BK304" s="248">
        <f>ROUND(I304*H304,2)</f>
        <v>0</v>
      </c>
      <c r="BL304" s="25" t="s">
        <v>290</v>
      </c>
      <c r="BM304" s="25" t="s">
        <v>1340</v>
      </c>
    </row>
    <row r="305" s="1" customFormat="1">
      <c r="B305" s="47"/>
      <c r="C305" s="75"/>
      <c r="D305" s="249" t="s">
        <v>207</v>
      </c>
      <c r="E305" s="75"/>
      <c r="F305" s="250" t="s">
        <v>512</v>
      </c>
      <c r="G305" s="75"/>
      <c r="H305" s="75"/>
      <c r="I305" s="205"/>
      <c r="J305" s="75"/>
      <c r="K305" s="75"/>
      <c r="L305" s="73"/>
      <c r="M305" s="251"/>
      <c r="N305" s="48"/>
      <c r="O305" s="48"/>
      <c r="P305" s="48"/>
      <c r="Q305" s="48"/>
      <c r="R305" s="48"/>
      <c r="S305" s="48"/>
      <c r="T305" s="96"/>
      <c r="AT305" s="25" t="s">
        <v>207</v>
      </c>
      <c r="AU305" s="25" t="s">
        <v>79</v>
      </c>
    </row>
    <row r="306" s="12" customFormat="1">
      <c r="B306" s="252"/>
      <c r="C306" s="253"/>
      <c r="D306" s="249" t="s">
        <v>209</v>
      </c>
      <c r="E306" s="254" t="s">
        <v>21</v>
      </c>
      <c r="F306" s="255" t="s">
        <v>1112</v>
      </c>
      <c r="G306" s="253"/>
      <c r="H306" s="256">
        <v>72</v>
      </c>
      <c r="I306" s="257"/>
      <c r="J306" s="253"/>
      <c r="K306" s="253"/>
      <c r="L306" s="258"/>
      <c r="M306" s="259"/>
      <c r="N306" s="260"/>
      <c r="O306" s="260"/>
      <c r="P306" s="260"/>
      <c r="Q306" s="260"/>
      <c r="R306" s="260"/>
      <c r="S306" s="260"/>
      <c r="T306" s="261"/>
      <c r="AT306" s="262" t="s">
        <v>209</v>
      </c>
      <c r="AU306" s="262" t="s">
        <v>79</v>
      </c>
      <c r="AV306" s="12" t="s">
        <v>79</v>
      </c>
      <c r="AW306" s="12" t="s">
        <v>34</v>
      </c>
      <c r="AX306" s="12" t="s">
        <v>77</v>
      </c>
      <c r="AY306" s="262" t="s">
        <v>197</v>
      </c>
    </row>
    <row r="307" s="1" customFormat="1" ht="23" customHeight="1">
      <c r="B307" s="47"/>
      <c r="C307" s="237" t="s">
        <v>609</v>
      </c>
      <c r="D307" s="237" t="s">
        <v>200</v>
      </c>
      <c r="E307" s="238" t="s">
        <v>1341</v>
      </c>
      <c r="F307" s="239" t="s">
        <v>1342</v>
      </c>
      <c r="G307" s="240" t="s">
        <v>265</v>
      </c>
      <c r="H307" s="241">
        <v>2</v>
      </c>
      <c r="I307" s="242"/>
      <c r="J307" s="243">
        <f>ROUND(I307*H307,2)</f>
        <v>0</v>
      </c>
      <c r="K307" s="239" t="s">
        <v>204</v>
      </c>
      <c r="L307" s="73"/>
      <c r="M307" s="244" t="s">
        <v>21</v>
      </c>
      <c r="N307" s="245" t="s">
        <v>41</v>
      </c>
      <c r="O307" s="48"/>
      <c r="P307" s="246">
        <f>O307*H307</f>
        <v>0</v>
      </c>
      <c r="Q307" s="246">
        <v>0</v>
      </c>
      <c r="R307" s="246">
        <f>Q307*H307</f>
        <v>0</v>
      </c>
      <c r="S307" s="246">
        <v>0</v>
      </c>
      <c r="T307" s="247">
        <f>S307*H307</f>
        <v>0</v>
      </c>
      <c r="AR307" s="25" t="s">
        <v>290</v>
      </c>
      <c r="AT307" s="25" t="s">
        <v>200</v>
      </c>
      <c r="AU307" s="25" t="s">
        <v>79</v>
      </c>
      <c r="AY307" s="25" t="s">
        <v>197</v>
      </c>
      <c r="BE307" s="248">
        <f>IF(N307="základní",J307,0)</f>
        <v>0</v>
      </c>
      <c r="BF307" s="248">
        <f>IF(N307="snížená",J307,0)</f>
        <v>0</v>
      </c>
      <c r="BG307" s="248">
        <f>IF(N307="zákl. přenesená",J307,0)</f>
        <v>0</v>
      </c>
      <c r="BH307" s="248">
        <f>IF(N307="sníž. přenesená",J307,0)</f>
        <v>0</v>
      </c>
      <c r="BI307" s="248">
        <f>IF(N307="nulová",J307,0)</f>
        <v>0</v>
      </c>
      <c r="BJ307" s="25" t="s">
        <v>77</v>
      </c>
      <c r="BK307" s="248">
        <f>ROUND(I307*H307,2)</f>
        <v>0</v>
      </c>
      <c r="BL307" s="25" t="s">
        <v>290</v>
      </c>
      <c r="BM307" s="25" t="s">
        <v>1343</v>
      </c>
    </row>
    <row r="308" s="1" customFormat="1">
      <c r="B308" s="47"/>
      <c r="C308" s="75"/>
      <c r="D308" s="249" t="s">
        <v>207</v>
      </c>
      <c r="E308" s="75"/>
      <c r="F308" s="250" t="s">
        <v>1344</v>
      </c>
      <c r="G308" s="75"/>
      <c r="H308" s="75"/>
      <c r="I308" s="205"/>
      <c r="J308" s="75"/>
      <c r="K308" s="75"/>
      <c r="L308" s="73"/>
      <c r="M308" s="251"/>
      <c r="N308" s="48"/>
      <c r="O308" s="48"/>
      <c r="P308" s="48"/>
      <c r="Q308" s="48"/>
      <c r="R308" s="48"/>
      <c r="S308" s="48"/>
      <c r="T308" s="96"/>
      <c r="AT308" s="25" t="s">
        <v>207</v>
      </c>
      <c r="AU308" s="25" t="s">
        <v>79</v>
      </c>
    </row>
    <row r="309" s="1" customFormat="1" ht="34.5" customHeight="1">
      <c r="B309" s="47"/>
      <c r="C309" s="263" t="s">
        <v>614</v>
      </c>
      <c r="D309" s="263" t="s">
        <v>269</v>
      </c>
      <c r="E309" s="264" t="s">
        <v>1345</v>
      </c>
      <c r="F309" s="265" t="s">
        <v>1346</v>
      </c>
      <c r="G309" s="266" t="s">
        <v>265</v>
      </c>
      <c r="H309" s="267">
        <v>2</v>
      </c>
      <c r="I309" s="268"/>
      <c r="J309" s="269">
        <f>ROUND(I309*H309,2)</f>
        <v>0</v>
      </c>
      <c r="K309" s="265" t="s">
        <v>21</v>
      </c>
      <c r="L309" s="270"/>
      <c r="M309" s="271" t="s">
        <v>21</v>
      </c>
      <c r="N309" s="272" t="s">
        <v>41</v>
      </c>
      <c r="O309" s="48"/>
      <c r="P309" s="246">
        <f>O309*H309</f>
        <v>0</v>
      </c>
      <c r="Q309" s="246">
        <v>0.021499999999999998</v>
      </c>
      <c r="R309" s="246">
        <f>Q309*H309</f>
        <v>0.042999999999999997</v>
      </c>
      <c r="S309" s="246">
        <v>0</v>
      </c>
      <c r="T309" s="247">
        <f>S309*H309</f>
        <v>0</v>
      </c>
      <c r="AR309" s="25" t="s">
        <v>373</v>
      </c>
      <c r="AT309" s="25" t="s">
        <v>269</v>
      </c>
      <c r="AU309" s="25" t="s">
        <v>79</v>
      </c>
      <c r="AY309" s="25" t="s">
        <v>197</v>
      </c>
      <c r="BE309" s="248">
        <f>IF(N309="základní",J309,0)</f>
        <v>0</v>
      </c>
      <c r="BF309" s="248">
        <f>IF(N309="snížená",J309,0)</f>
        <v>0</v>
      </c>
      <c r="BG309" s="248">
        <f>IF(N309="zákl. přenesená",J309,0)</f>
        <v>0</v>
      </c>
      <c r="BH309" s="248">
        <f>IF(N309="sníž. přenesená",J309,0)</f>
        <v>0</v>
      </c>
      <c r="BI309" s="248">
        <f>IF(N309="nulová",J309,0)</f>
        <v>0</v>
      </c>
      <c r="BJ309" s="25" t="s">
        <v>77</v>
      </c>
      <c r="BK309" s="248">
        <f>ROUND(I309*H309,2)</f>
        <v>0</v>
      </c>
      <c r="BL309" s="25" t="s">
        <v>290</v>
      </c>
      <c r="BM309" s="25" t="s">
        <v>1347</v>
      </c>
    </row>
    <row r="310" s="1" customFormat="1">
      <c r="B310" s="47"/>
      <c r="C310" s="75"/>
      <c r="D310" s="249" t="s">
        <v>207</v>
      </c>
      <c r="E310" s="75"/>
      <c r="F310" s="250" t="s">
        <v>523</v>
      </c>
      <c r="G310" s="75"/>
      <c r="H310" s="75"/>
      <c r="I310" s="205"/>
      <c r="J310" s="75"/>
      <c r="K310" s="75"/>
      <c r="L310" s="73"/>
      <c r="M310" s="251"/>
      <c r="N310" s="48"/>
      <c r="O310" s="48"/>
      <c r="P310" s="48"/>
      <c r="Q310" s="48"/>
      <c r="R310" s="48"/>
      <c r="S310" s="48"/>
      <c r="T310" s="96"/>
      <c r="AT310" s="25" t="s">
        <v>207</v>
      </c>
      <c r="AU310" s="25" t="s">
        <v>79</v>
      </c>
    </row>
    <row r="311" s="1" customFormat="1" ht="23" customHeight="1">
      <c r="B311" s="47"/>
      <c r="C311" s="237" t="s">
        <v>619</v>
      </c>
      <c r="D311" s="237" t="s">
        <v>200</v>
      </c>
      <c r="E311" s="238" t="s">
        <v>525</v>
      </c>
      <c r="F311" s="239" t="s">
        <v>526</v>
      </c>
      <c r="G311" s="240" t="s">
        <v>265</v>
      </c>
      <c r="H311" s="241">
        <v>3</v>
      </c>
      <c r="I311" s="242"/>
      <c r="J311" s="243">
        <f>ROUND(I311*H311,2)</f>
        <v>0</v>
      </c>
      <c r="K311" s="239" t="s">
        <v>204</v>
      </c>
      <c r="L311" s="73"/>
      <c r="M311" s="244" t="s">
        <v>21</v>
      </c>
      <c r="N311" s="245" t="s">
        <v>41</v>
      </c>
      <c r="O311" s="48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AR311" s="25" t="s">
        <v>290</v>
      </c>
      <c r="AT311" s="25" t="s">
        <v>200</v>
      </c>
      <c r="AU311" s="25" t="s">
        <v>79</v>
      </c>
      <c r="AY311" s="25" t="s">
        <v>197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25" t="s">
        <v>77</v>
      </c>
      <c r="BK311" s="248">
        <f>ROUND(I311*H311,2)</f>
        <v>0</v>
      </c>
      <c r="BL311" s="25" t="s">
        <v>290</v>
      </c>
      <c r="BM311" s="25" t="s">
        <v>1348</v>
      </c>
    </row>
    <row r="312" s="1" customFormat="1">
      <c r="B312" s="47"/>
      <c r="C312" s="75"/>
      <c r="D312" s="249" t="s">
        <v>207</v>
      </c>
      <c r="E312" s="75"/>
      <c r="F312" s="250" t="s">
        <v>528</v>
      </c>
      <c r="G312" s="75"/>
      <c r="H312" s="75"/>
      <c r="I312" s="205"/>
      <c r="J312" s="75"/>
      <c r="K312" s="75"/>
      <c r="L312" s="73"/>
      <c r="M312" s="251"/>
      <c r="N312" s="48"/>
      <c r="O312" s="48"/>
      <c r="P312" s="48"/>
      <c r="Q312" s="48"/>
      <c r="R312" s="48"/>
      <c r="S312" s="48"/>
      <c r="T312" s="96"/>
      <c r="AT312" s="25" t="s">
        <v>207</v>
      </c>
      <c r="AU312" s="25" t="s">
        <v>79</v>
      </c>
    </row>
    <row r="313" s="1" customFormat="1" ht="46" customHeight="1">
      <c r="B313" s="47"/>
      <c r="C313" s="263" t="s">
        <v>624</v>
      </c>
      <c r="D313" s="263" t="s">
        <v>269</v>
      </c>
      <c r="E313" s="264" t="s">
        <v>530</v>
      </c>
      <c r="F313" s="265" t="s">
        <v>531</v>
      </c>
      <c r="G313" s="266" t="s">
        <v>265</v>
      </c>
      <c r="H313" s="267">
        <v>3</v>
      </c>
      <c r="I313" s="268"/>
      <c r="J313" s="269">
        <f>ROUND(I313*H313,2)</f>
        <v>0</v>
      </c>
      <c r="K313" s="265" t="s">
        <v>21</v>
      </c>
      <c r="L313" s="270"/>
      <c r="M313" s="271" t="s">
        <v>21</v>
      </c>
      <c r="N313" s="272" t="s">
        <v>41</v>
      </c>
      <c r="O313" s="48"/>
      <c r="P313" s="246">
        <f>O313*H313</f>
        <v>0</v>
      </c>
      <c r="Q313" s="246">
        <v>0.027</v>
      </c>
      <c r="R313" s="246">
        <f>Q313*H313</f>
        <v>0.081000000000000003</v>
      </c>
      <c r="S313" s="246">
        <v>0</v>
      </c>
      <c r="T313" s="247">
        <f>S313*H313</f>
        <v>0</v>
      </c>
      <c r="AR313" s="25" t="s">
        <v>373</v>
      </c>
      <c r="AT313" s="25" t="s">
        <v>269</v>
      </c>
      <c r="AU313" s="25" t="s">
        <v>79</v>
      </c>
      <c r="AY313" s="25" t="s">
        <v>197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25" t="s">
        <v>77</v>
      </c>
      <c r="BK313" s="248">
        <f>ROUND(I313*H313,2)</f>
        <v>0</v>
      </c>
      <c r="BL313" s="25" t="s">
        <v>290</v>
      </c>
      <c r="BM313" s="25" t="s">
        <v>1349</v>
      </c>
    </row>
    <row r="314" s="1" customFormat="1">
      <c r="B314" s="47"/>
      <c r="C314" s="75"/>
      <c r="D314" s="249" t="s">
        <v>207</v>
      </c>
      <c r="E314" s="75"/>
      <c r="F314" s="250" t="s">
        <v>531</v>
      </c>
      <c r="G314" s="75"/>
      <c r="H314" s="75"/>
      <c r="I314" s="205"/>
      <c r="J314" s="75"/>
      <c r="K314" s="75"/>
      <c r="L314" s="73"/>
      <c r="M314" s="251"/>
      <c r="N314" s="48"/>
      <c r="O314" s="48"/>
      <c r="P314" s="48"/>
      <c r="Q314" s="48"/>
      <c r="R314" s="48"/>
      <c r="S314" s="48"/>
      <c r="T314" s="96"/>
      <c r="AT314" s="25" t="s">
        <v>207</v>
      </c>
      <c r="AU314" s="25" t="s">
        <v>79</v>
      </c>
    </row>
    <row r="315" s="12" customFormat="1">
      <c r="B315" s="252"/>
      <c r="C315" s="253"/>
      <c r="D315" s="249" t="s">
        <v>209</v>
      </c>
      <c r="E315" s="254" t="s">
        <v>21</v>
      </c>
      <c r="F315" s="255" t="s">
        <v>198</v>
      </c>
      <c r="G315" s="253"/>
      <c r="H315" s="256">
        <v>3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AT315" s="262" t="s">
        <v>209</v>
      </c>
      <c r="AU315" s="262" t="s">
        <v>79</v>
      </c>
      <c r="AV315" s="12" t="s">
        <v>79</v>
      </c>
      <c r="AW315" s="12" t="s">
        <v>34</v>
      </c>
      <c r="AX315" s="12" t="s">
        <v>77</v>
      </c>
      <c r="AY315" s="262" t="s">
        <v>197</v>
      </c>
    </row>
    <row r="316" s="1" customFormat="1" ht="23" customHeight="1">
      <c r="B316" s="47"/>
      <c r="C316" s="237" t="s">
        <v>630</v>
      </c>
      <c r="D316" s="237" t="s">
        <v>200</v>
      </c>
      <c r="E316" s="238" t="s">
        <v>534</v>
      </c>
      <c r="F316" s="239" t="s">
        <v>535</v>
      </c>
      <c r="G316" s="240" t="s">
        <v>265</v>
      </c>
      <c r="H316" s="241">
        <v>3</v>
      </c>
      <c r="I316" s="242"/>
      <c r="J316" s="243">
        <f>ROUND(I316*H316,2)</f>
        <v>0</v>
      </c>
      <c r="K316" s="239" t="s">
        <v>204</v>
      </c>
      <c r="L316" s="73"/>
      <c r="M316" s="244" t="s">
        <v>21</v>
      </c>
      <c r="N316" s="245" t="s">
        <v>41</v>
      </c>
      <c r="O316" s="48"/>
      <c r="P316" s="246">
        <f>O316*H316</f>
        <v>0</v>
      </c>
      <c r="Q316" s="246">
        <v>0</v>
      </c>
      <c r="R316" s="246">
        <f>Q316*H316</f>
        <v>0</v>
      </c>
      <c r="S316" s="246">
        <v>0</v>
      </c>
      <c r="T316" s="247">
        <f>S316*H316</f>
        <v>0</v>
      </c>
      <c r="AR316" s="25" t="s">
        <v>290</v>
      </c>
      <c r="AT316" s="25" t="s">
        <v>200</v>
      </c>
      <c r="AU316" s="25" t="s">
        <v>79</v>
      </c>
      <c r="AY316" s="25" t="s">
        <v>197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25" t="s">
        <v>77</v>
      </c>
      <c r="BK316" s="248">
        <f>ROUND(I316*H316,2)</f>
        <v>0</v>
      </c>
      <c r="BL316" s="25" t="s">
        <v>290</v>
      </c>
      <c r="BM316" s="25" t="s">
        <v>1350</v>
      </c>
    </row>
    <row r="317" s="1" customFormat="1">
      <c r="B317" s="47"/>
      <c r="C317" s="75"/>
      <c r="D317" s="249" t="s">
        <v>207</v>
      </c>
      <c r="E317" s="75"/>
      <c r="F317" s="250" t="s">
        <v>537</v>
      </c>
      <c r="G317" s="75"/>
      <c r="H317" s="75"/>
      <c r="I317" s="205"/>
      <c r="J317" s="75"/>
      <c r="K317" s="75"/>
      <c r="L317" s="73"/>
      <c r="M317" s="251"/>
      <c r="N317" s="48"/>
      <c r="O317" s="48"/>
      <c r="P317" s="48"/>
      <c r="Q317" s="48"/>
      <c r="R317" s="48"/>
      <c r="S317" s="48"/>
      <c r="T317" s="96"/>
      <c r="AT317" s="25" t="s">
        <v>207</v>
      </c>
      <c r="AU317" s="25" t="s">
        <v>79</v>
      </c>
    </row>
    <row r="318" s="1" customFormat="1" ht="14.5" customHeight="1">
      <c r="B318" s="47"/>
      <c r="C318" s="263" t="s">
        <v>636</v>
      </c>
      <c r="D318" s="263" t="s">
        <v>269</v>
      </c>
      <c r="E318" s="264" t="s">
        <v>539</v>
      </c>
      <c r="F318" s="265" t="s">
        <v>540</v>
      </c>
      <c r="G318" s="266" t="s">
        <v>265</v>
      </c>
      <c r="H318" s="267">
        <v>3</v>
      </c>
      <c r="I318" s="268"/>
      <c r="J318" s="269">
        <f>ROUND(I318*H318,2)</f>
        <v>0</v>
      </c>
      <c r="K318" s="265" t="s">
        <v>21</v>
      </c>
      <c r="L318" s="270"/>
      <c r="M318" s="271" t="s">
        <v>21</v>
      </c>
      <c r="N318" s="272" t="s">
        <v>41</v>
      </c>
      <c r="O318" s="48"/>
      <c r="P318" s="246">
        <f>O318*H318</f>
        <v>0</v>
      </c>
      <c r="Q318" s="246">
        <v>0.0038</v>
      </c>
      <c r="R318" s="246">
        <f>Q318*H318</f>
        <v>0.0114</v>
      </c>
      <c r="S318" s="246">
        <v>0</v>
      </c>
      <c r="T318" s="247">
        <f>S318*H318</f>
        <v>0</v>
      </c>
      <c r="AR318" s="25" t="s">
        <v>373</v>
      </c>
      <c r="AT318" s="25" t="s">
        <v>269</v>
      </c>
      <c r="AU318" s="25" t="s">
        <v>79</v>
      </c>
      <c r="AY318" s="25" t="s">
        <v>197</v>
      </c>
      <c r="BE318" s="248">
        <f>IF(N318="základní",J318,0)</f>
        <v>0</v>
      </c>
      <c r="BF318" s="248">
        <f>IF(N318="snížená",J318,0)</f>
        <v>0</v>
      </c>
      <c r="BG318" s="248">
        <f>IF(N318="zákl. přenesená",J318,0)</f>
        <v>0</v>
      </c>
      <c r="BH318" s="248">
        <f>IF(N318="sníž. přenesená",J318,0)</f>
        <v>0</v>
      </c>
      <c r="BI318" s="248">
        <f>IF(N318="nulová",J318,0)</f>
        <v>0</v>
      </c>
      <c r="BJ318" s="25" t="s">
        <v>77</v>
      </c>
      <c r="BK318" s="248">
        <f>ROUND(I318*H318,2)</f>
        <v>0</v>
      </c>
      <c r="BL318" s="25" t="s">
        <v>290</v>
      </c>
      <c r="BM318" s="25" t="s">
        <v>1351</v>
      </c>
    </row>
    <row r="319" s="1" customFormat="1">
      <c r="B319" s="47"/>
      <c r="C319" s="75"/>
      <c r="D319" s="249" t="s">
        <v>207</v>
      </c>
      <c r="E319" s="75"/>
      <c r="F319" s="250" t="s">
        <v>540</v>
      </c>
      <c r="G319" s="75"/>
      <c r="H319" s="75"/>
      <c r="I319" s="205"/>
      <c r="J319" s="75"/>
      <c r="K319" s="75"/>
      <c r="L319" s="73"/>
      <c r="M319" s="251"/>
      <c r="N319" s="48"/>
      <c r="O319" s="48"/>
      <c r="P319" s="48"/>
      <c r="Q319" s="48"/>
      <c r="R319" s="48"/>
      <c r="S319" s="48"/>
      <c r="T319" s="96"/>
      <c r="AT319" s="25" t="s">
        <v>207</v>
      </c>
      <c r="AU319" s="25" t="s">
        <v>79</v>
      </c>
    </row>
    <row r="320" s="12" customFormat="1">
      <c r="B320" s="252"/>
      <c r="C320" s="253"/>
      <c r="D320" s="249" t="s">
        <v>209</v>
      </c>
      <c r="E320" s="254" t="s">
        <v>21</v>
      </c>
      <c r="F320" s="255" t="s">
        <v>198</v>
      </c>
      <c r="G320" s="253"/>
      <c r="H320" s="256">
        <v>3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AT320" s="262" t="s">
        <v>209</v>
      </c>
      <c r="AU320" s="262" t="s">
        <v>79</v>
      </c>
      <c r="AV320" s="12" t="s">
        <v>79</v>
      </c>
      <c r="AW320" s="12" t="s">
        <v>34</v>
      </c>
      <c r="AX320" s="12" t="s">
        <v>77</v>
      </c>
      <c r="AY320" s="262" t="s">
        <v>197</v>
      </c>
    </row>
    <row r="321" s="1" customFormat="1" ht="23" customHeight="1">
      <c r="B321" s="47"/>
      <c r="C321" s="237" t="s">
        <v>642</v>
      </c>
      <c r="D321" s="237" t="s">
        <v>200</v>
      </c>
      <c r="E321" s="238" t="s">
        <v>543</v>
      </c>
      <c r="F321" s="239" t="s">
        <v>544</v>
      </c>
      <c r="G321" s="240" t="s">
        <v>265</v>
      </c>
      <c r="H321" s="241">
        <v>5</v>
      </c>
      <c r="I321" s="242"/>
      <c r="J321" s="243">
        <f>ROUND(I321*H321,2)</f>
        <v>0</v>
      </c>
      <c r="K321" s="239" t="s">
        <v>204</v>
      </c>
      <c r="L321" s="73"/>
      <c r="M321" s="244" t="s">
        <v>21</v>
      </c>
      <c r="N321" s="245" t="s">
        <v>41</v>
      </c>
      <c r="O321" s="48"/>
      <c r="P321" s="246">
        <f>O321*H321</f>
        <v>0</v>
      </c>
      <c r="Q321" s="246">
        <v>0</v>
      </c>
      <c r="R321" s="246">
        <f>Q321*H321</f>
        <v>0</v>
      </c>
      <c r="S321" s="246">
        <v>0.024</v>
      </c>
      <c r="T321" s="247">
        <f>S321*H321</f>
        <v>0.12</v>
      </c>
      <c r="AR321" s="25" t="s">
        <v>290</v>
      </c>
      <c r="AT321" s="25" t="s">
        <v>200</v>
      </c>
      <c r="AU321" s="25" t="s">
        <v>79</v>
      </c>
      <c r="AY321" s="25" t="s">
        <v>197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25" t="s">
        <v>77</v>
      </c>
      <c r="BK321" s="248">
        <f>ROUND(I321*H321,2)</f>
        <v>0</v>
      </c>
      <c r="BL321" s="25" t="s">
        <v>290</v>
      </c>
      <c r="BM321" s="25" t="s">
        <v>1352</v>
      </c>
    </row>
    <row r="322" s="1" customFormat="1">
      <c r="B322" s="47"/>
      <c r="C322" s="75"/>
      <c r="D322" s="249" t="s">
        <v>207</v>
      </c>
      <c r="E322" s="75"/>
      <c r="F322" s="250" t="s">
        <v>546</v>
      </c>
      <c r="G322" s="75"/>
      <c r="H322" s="75"/>
      <c r="I322" s="205"/>
      <c r="J322" s="75"/>
      <c r="K322" s="75"/>
      <c r="L322" s="73"/>
      <c r="M322" s="251"/>
      <c r="N322" s="48"/>
      <c r="O322" s="48"/>
      <c r="P322" s="48"/>
      <c r="Q322" s="48"/>
      <c r="R322" s="48"/>
      <c r="S322" s="48"/>
      <c r="T322" s="96"/>
      <c r="AT322" s="25" t="s">
        <v>207</v>
      </c>
      <c r="AU322" s="25" t="s">
        <v>79</v>
      </c>
    </row>
    <row r="323" s="1" customFormat="1" ht="23" customHeight="1">
      <c r="B323" s="47"/>
      <c r="C323" s="237" t="s">
        <v>648</v>
      </c>
      <c r="D323" s="237" t="s">
        <v>200</v>
      </c>
      <c r="E323" s="238" t="s">
        <v>548</v>
      </c>
      <c r="F323" s="239" t="s">
        <v>549</v>
      </c>
      <c r="G323" s="240" t="s">
        <v>406</v>
      </c>
      <c r="H323" s="241">
        <v>0.13500000000000001</v>
      </c>
      <c r="I323" s="242"/>
      <c r="J323" s="243">
        <f>ROUND(I323*H323,2)</f>
        <v>0</v>
      </c>
      <c r="K323" s="239" t="s">
        <v>204</v>
      </c>
      <c r="L323" s="73"/>
      <c r="M323" s="244" t="s">
        <v>21</v>
      </c>
      <c r="N323" s="245" t="s">
        <v>41</v>
      </c>
      <c r="O323" s="48"/>
      <c r="P323" s="246">
        <f>O323*H323</f>
        <v>0</v>
      </c>
      <c r="Q323" s="246">
        <v>0</v>
      </c>
      <c r="R323" s="246">
        <f>Q323*H323</f>
        <v>0</v>
      </c>
      <c r="S323" s="246">
        <v>0</v>
      </c>
      <c r="T323" s="247">
        <f>S323*H323</f>
        <v>0</v>
      </c>
      <c r="AR323" s="25" t="s">
        <v>290</v>
      </c>
      <c r="AT323" s="25" t="s">
        <v>200</v>
      </c>
      <c r="AU323" s="25" t="s">
        <v>79</v>
      </c>
      <c r="AY323" s="25" t="s">
        <v>197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25" t="s">
        <v>77</v>
      </c>
      <c r="BK323" s="248">
        <f>ROUND(I323*H323,2)</f>
        <v>0</v>
      </c>
      <c r="BL323" s="25" t="s">
        <v>290</v>
      </c>
      <c r="BM323" s="25" t="s">
        <v>1353</v>
      </c>
    </row>
    <row r="324" s="1" customFormat="1">
      <c r="B324" s="47"/>
      <c r="C324" s="75"/>
      <c r="D324" s="249" t="s">
        <v>207</v>
      </c>
      <c r="E324" s="75"/>
      <c r="F324" s="250" t="s">
        <v>551</v>
      </c>
      <c r="G324" s="75"/>
      <c r="H324" s="75"/>
      <c r="I324" s="205"/>
      <c r="J324" s="75"/>
      <c r="K324" s="75"/>
      <c r="L324" s="73"/>
      <c r="M324" s="251"/>
      <c r="N324" s="48"/>
      <c r="O324" s="48"/>
      <c r="P324" s="48"/>
      <c r="Q324" s="48"/>
      <c r="R324" s="48"/>
      <c r="S324" s="48"/>
      <c r="T324" s="96"/>
      <c r="AT324" s="25" t="s">
        <v>207</v>
      </c>
      <c r="AU324" s="25" t="s">
        <v>79</v>
      </c>
    </row>
    <row r="325" s="11" customFormat="1" ht="29.88" customHeight="1">
      <c r="B325" s="221"/>
      <c r="C325" s="222"/>
      <c r="D325" s="223" t="s">
        <v>69</v>
      </c>
      <c r="E325" s="235" t="s">
        <v>552</v>
      </c>
      <c r="F325" s="235" t="s">
        <v>553</v>
      </c>
      <c r="G325" s="222"/>
      <c r="H325" s="222"/>
      <c r="I325" s="225"/>
      <c r="J325" s="236">
        <f>BK325</f>
        <v>0</v>
      </c>
      <c r="K325" s="222"/>
      <c r="L325" s="227"/>
      <c r="M325" s="228"/>
      <c r="N325" s="229"/>
      <c r="O325" s="229"/>
      <c r="P325" s="230">
        <f>SUM(P326:P346)</f>
        <v>0</v>
      </c>
      <c r="Q325" s="229"/>
      <c r="R325" s="230">
        <f>SUM(R326:R346)</f>
        <v>0.30135139999999999</v>
      </c>
      <c r="S325" s="229"/>
      <c r="T325" s="231">
        <f>SUM(T326:T346)</f>
        <v>0</v>
      </c>
      <c r="AR325" s="232" t="s">
        <v>79</v>
      </c>
      <c r="AT325" s="233" t="s">
        <v>69</v>
      </c>
      <c r="AU325" s="233" t="s">
        <v>77</v>
      </c>
      <c r="AY325" s="232" t="s">
        <v>197</v>
      </c>
      <c r="BK325" s="234">
        <f>SUM(BK326:BK346)</f>
        <v>0</v>
      </c>
    </row>
    <row r="326" s="1" customFormat="1" ht="23" customHeight="1">
      <c r="B326" s="47"/>
      <c r="C326" s="237" t="s">
        <v>653</v>
      </c>
      <c r="D326" s="237" t="s">
        <v>200</v>
      </c>
      <c r="E326" s="238" t="s">
        <v>562</v>
      </c>
      <c r="F326" s="239" t="s">
        <v>563</v>
      </c>
      <c r="G326" s="240" t="s">
        <v>213</v>
      </c>
      <c r="H326" s="241">
        <v>9.2400000000000002</v>
      </c>
      <c r="I326" s="242"/>
      <c r="J326" s="243">
        <f>ROUND(I326*H326,2)</f>
        <v>0</v>
      </c>
      <c r="K326" s="239" t="s">
        <v>204</v>
      </c>
      <c r="L326" s="73"/>
      <c r="M326" s="244" t="s">
        <v>21</v>
      </c>
      <c r="N326" s="245" t="s">
        <v>41</v>
      </c>
      <c r="O326" s="48"/>
      <c r="P326" s="246">
        <f>O326*H326</f>
        <v>0</v>
      </c>
      <c r="Q326" s="246">
        <v>0.0039199999999999999</v>
      </c>
      <c r="R326" s="246">
        <f>Q326*H326</f>
        <v>0.036220799999999997</v>
      </c>
      <c r="S326" s="246">
        <v>0</v>
      </c>
      <c r="T326" s="247">
        <f>S326*H326</f>
        <v>0</v>
      </c>
      <c r="AR326" s="25" t="s">
        <v>290</v>
      </c>
      <c r="AT326" s="25" t="s">
        <v>200</v>
      </c>
      <c r="AU326" s="25" t="s">
        <v>79</v>
      </c>
      <c r="AY326" s="25" t="s">
        <v>197</v>
      </c>
      <c r="BE326" s="248">
        <f>IF(N326="základní",J326,0)</f>
        <v>0</v>
      </c>
      <c r="BF326" s="248">
        <f>IF(N326="snížená",J326,0)</f>
        <v>0</v>
      </c>
      <c r="BG326" s="248">
        <f>IF(N326="zákl. přenesená",J326,0)</f>
        <v>0</v>
      </c>
      <c r="BH326" s="248">
        <f>IF(N326="sníž. přenesená",J326,0)</f>
        <v>0</v>
      </c>
      <c r="BI326" s="248">
        <f>IF(N326="nulová",J326,0)</f>
        <v>0</v>
      </c>
      <c r="BJ326" s="25" t="s">
        <v>77</v>
      </c>
      <c r="BK326" s="248">
        <f>ROUND(I326*H326,2)</f>
        <v>0</v>
      </c>
      <c r="BL326" s="25" t="s">
        <v>290</v>
      </c>
      <c r="BM326" s="25" t="s">
        <v>1354</v>
      </c>
    </row>
    <row r="327" s="1" customFormat="1">
      <c r="B327" s="47"/>
      <c r="C327" s="75"/>
      <c r="D327" s="249" t="s">
        <v>207</v>
      </c>
      <c r="E327" s="75"/>
      <c r="F327" s="250" t="s">
        <v>565</v>
      </c>
      <c r="G327" s="75"/>
      <c r="H327" s="75"/>
      <c r="I327" s="205"/>
      <c r="J327" s="75"/>
      <c r="K327" s="75"/>
      <c r="L327" s="73"/>
      <c r="M327" s="251"/>
      <c r="N327" s="48"/>
      <c r="O327" s="48"/>
      <c r="P327" s="48"/>
      <c r="Q327" s="48"/>
      <c r="R327" s="48"/>
      <c r="S327" s="48"/>
      <c r="T327" s="96"/>
      <c r="AT327" s="25" t="s">
        <v>207</v>
      </c>
      <c r="AU327" s="25" t="s">
        <v>79</v>
      </c>
    </row>
    <row r="328" s="12" customFormat="1">
      <c r="B328" s="252"/>
      <c r="C328" s="253"/>
      <c r="D328" s="249" t="s">
        <v>209</v>
      </c>
      <c r="E328" s="254" t="s">
        <v>150</v>
      </c>
      <c r="F328" s="255" t="s">
        <v>1122</v>
      </c>
      <c r="G328" s="253"/>
      <c r="H328" s="256">
        <v>9.2400000000000002</v>
      </c>
      <c r="I328" s="257"/>
      <c r="J328" s="253"/>
      <c r="K328" s="253"/>
      <c r="L328" s="258"/>
      <c r="M328" s="259"/>
      <c r="N328" s="260"/>
      <c r="O328" s="260"/>
      <c r="P328" s="260"/>
      <c r="Q328" s="260"/>
      <c r="R328" s="260"/>
      <c r="S328" s="260"/>
      <c r="T328" s="261"/>
      <c r="AT328" s="262" t="s">
        <v>209</v>
      </c>
      <c r="AU328" s="262" t="s">
        <v>79</v>
      </c>
      <c r="AV328" s="12" t="s">
        <v>79</v>
      </c>
      <c r="AW328" s="12" t="s">
        <v>34</v>
      </c>
      <c r="AX328" s="12" t="s">
        <v>77</v>
      </c>
      <c r="AY328" s="262" t="s">
        <v>197</v>
      </c>
    </row>
    <row r="329" s="1" customFormat="1" ht="23" customHeight="1">
      <c r="B329" s="47"/>
      <c r="C329" s="263" t="s">
        <v>659</v>
      </c>
      <c r="D329" s="263" t="s">
        <v>269</v>
      </c>
      <c r="E329" s="264" t="s">
        <v>568</v>
      </c>
      <c r="F329" s="265" t="s">
        <v>569</v>
      </c>
      <c r="G329" s="266" t="s">
        <v>213</v>
      </c>
      <c r="H329" s="267">
        <v>10.164</v>
      </c>
      <c r="I329" s="268"/>
      <c r="J329" s="269">
        <f>ROUND(I329*H329,2)</f>
        <v>0</v>
      </c>
      <c r="K329" s="265" t="s">
        <v>21</v>
      </c>
      <c r="L329" s="270"/>
      <c r="M329" s="271" t="s">
        <v>21</v>
      </c>
      <c r="N329" s="272" t="s">
        <v>41</v>
      </c>
      <c r="O329" s="48"/>
      <c r="P329" s="246">
        <f>O329*H329</f>
        <v>0</v>
      </c>
      <c r="Q329" s="246">
        <v>0.019199999999999998</v>
      </c>
      <c r="R329" s="246">
        <f>Q329*H329</f>
        <v>0.19514879999999998</v>
      </c>
      <c r="S329" s="246">
        <v>0</v>
      </c>
      <c r="T329" s="247">
        <f>S329*H329</f>
        <v>0</v>
      </c>
      <c r="AR329" s="25" t="s">
        <v>373</v>
      </c>
      <c r="AT329" s="25" t="s">
        <v>269</v>
      </c>
      <c r="AU329" s="25" t="s">
        <v>79</v>
      </c>
      <c r="AY329" s="25" t="s">
        <v>197</v>
      </c>
      <c r="BE329" s="248">
        <f>IF(N329="základní",J329,0)</f>
        <v>0</v>
      </c>
      <c r="BF329" s="248">
        <f>IF(N329="snížená",J329,0)</f>
        <v>0</v>
      </c>
      <c r="BG329" s="248">
        <f>IF(N329="zákl. přenesená",J329,0)</f>
        <v>0</v>
      </c>
      <c r="BH329" s="248">
        <f>IF(N329="sníž. přenesená",J329,0)</f>
        <v>0</v>
      </c>
      <c r="BI329" s="248">
        <f>IF(N329="nulová",J329,0)</f>
        <v>0</v>
      </c>
      <c r="BJ329" s="25" t="s">
        <v>77</v>
      </c>
      <c r="BK329" s="248">
        <f>ROUND(I329*H329,2)</f>
        <v>0</v>
      </c>
      <c r="BL329" s="25" t="s">
        <v>290</v>
      </c>
      <c r="BM329" s="25" t="s">
        <v>1355</v>
      </c>
    </row>
    <row r="330" s="1" customFormat="1">
      <c r="B330" s="47"/>
      <c r="C330" s="75"/>
      <c r="D330" s="249" t="s">
        <v>207</v>
      </c>
      <c r="E330" s="75"/>
      <c r="F330" s="250" t="s">
        <v>571</v>
      </c>
      <c r="G330" s="75"/>
      <c r="H330" s="75"/>
      <c r="I330" s="205"/>
      <c r="J330" s="75"/>
      <c r="K330" s="75"/>
      <c r="L330" s="73"/>
      <c r="M330" s="251"/>
      <c r="N330" s="48"/>
      <c r="O330" s="48"/>
      <c r="P330" s="48"/>
      <c r="Q330" s="48"/>
      <c r="R330" s="48"/>
      <c r="S330" s="48"/>
      <c r="T330" s="96"/>
      <c r="AT330" s="25" t="s">
        <v>207</v>
      </c>
      <c r="AU330" s="25" t="s">
        <v>79</v>
      </c>
    </row>
    <row r="331" s="12" customFormat="1">
      <c r="B331" s="252"/>
      <c r="C331" s="253"/>
      <c r="D331" s="249" t="s">
        <v>209</v>
      </c>
      <c r="E331" s="254" t="s">
        <v>21</v>
      </c>
      <c r="F331" s="255" t="s">
        <v>1356</v>
      </c>
      <c r="G331" s="253"/>
      <c r="H331" s="256">
        <v>10.164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AT331" s="262" t="s">
        <v>209</v>
      </c>
      <c r="AU331" s="262" t="s">
        <v>79</v>
      </c>
      <c r="AV331" s="12" t="s">
        <v>79</v>
      </c>
      <c r="AW331" s="12" t="s">
        <v>34</v>
      </c>
      <c r="AX331" s="12" t="s">
        <v>77</v>
      </c>
      <c r="AY331" s="262" t="s">
        <v>197</v>
      </c>
    </row>
    <row r="332" s="1" customFormat="1" ht="14.5" customHeight="1">
      <c r="B332" s="47"/>
      <c r="C332" s="237" t="s">
        <v>664</v>
      </c>
      <c r="D332" s="237" t="s">
        <v>200</v>
      </c>
      <c r="E332" s="238" t="s">
        <v>574</v>
      </c>
      <c r="F332" s="239" t="s">
        <v>575</v>
      </c>
      <c r="G332" s="240" t="s">
        <v>213</v>
      </c>
      <c r="H332" s="241">
        <v>9.2400000000000002</v>
      </c>
      <c r="I332" s="242"/>
      <c r="J332" s="243">
        <f>ROUND(I332*H332,2)</f>
        <v>0</v>
      </c>
      <c r="K332" s="239" t="s">
        <v>204</v>
      </c>
      <c r="L332" s="73"/>
      <c r="M332" s="244" t="s">
        <v>21</v>
      </c>
      <c r="N332" s="245" t="s">
        <v>41</v>
      </c>
      <c r="O332" s="48"/>
      <c r="P332" s="246">
        <f>O332*H332</f>
        <v>0</v>
      </c>
      <c r="Q332" s="246">
        <v>0.00029999999999999997</v>
      </c>
      <c r="R332" s="246">
        <f>Q332*H332</f>
        <v>0.0027719999999999997</v>
      </c>
      <c r="S332" s="246">
        <v>0</v>
      </c>
      <c r="T332" s="247">
        <f>S332*H332</f>
        <v>0</v>
      </c>
      <c r="AR332" s="25" t="s">
        <v>290</v>
      </c>
      <c r="AT332" s="25" t="s">
        <v>200</v>
      </c>
      <c r="AU332" s="25" t="s">
        <v>79</v>
      </c>
      <c r="AY332" s="25" t="s">
        <v>197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25" t="s">
        <v>77</v>
      </c>
      <c r="BK332" s="248">
        <f>ROUND(I332*H332,2)</f>
        <v>0</v>
      </c>
      <c r="BL332" s="25" t="s">
        <v>290</v>
      </c>
      <c r="BM332" s="25" t="s">
        <v>1357</v>
      </c>
    </row>
    <row r="333" s="1" customFormat="1">
      <c r="B333" s="47"/>
      <c r="C333" s="75"/>
      <c r="D333" s="249" t="s">
        <v>207</v>
      </c>
      <c r="E333" s="75"/>
      <c r="F333" s="250" t="s">
        <v>577</v>
      </c>
      <c r="G333" s="75"/>
      <c r="H333" s="75"/>
      <c r="I333" s="205"/>
      <c r="J333" s="75"/>
      <c r="K333" s="75"/>
      <c r="L333" s="73"/>
      <c r="M333" s="251"/>
      <c r="N333" s="48"/>
      <c r="O333" s="48"/>
      <c r="P333" s="48"/>
      <c r="Q333" s="48"/>
      <c r="R333" s="48"/>
      <c r="S333" s="48"/>
      <c r="T333" s="96"/>
      <c r="AT333" s="25" t="s">
        <v>207</v>
      </c>
      <c r="AU333" s="25" t="s">
        <v>79</v>
      </c>
    </row>
    <row r="334" s="12" customFormat="1">
      <c r="B334" s="252"/>
      <c r="C334" s="253"/>
      <c r="D334" s="249" t="s">
        <v>209</v>
      </c>
      <c r="E334" s="254" t="s">
        <v>21</v>
      </c>
      <c r="F334" s="255" t="s">
        <v>150</v>
      </c>
      <c r="G334" s="253"/>
      <c r="H334" s="256">
        <v>9.2400000000000002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AT334" s="262" t="s">
        <v>209</v>
      </c>
      <c r="AU334" s="262" t="s">
        <v>79</v>
      </c>
      <c r="AV334" s="12" t="s">
        <v>79</v>
      </c>
      <c r="AW334" s="12" t="s">
        <v>34</v>
      </c>
      <c r="AX334" s="12" t="s">
        <v>77</v>
      </c>
      <c r="AY334" s="262" t="s">
        <v>197</v>
      </c>
    </row>
    <row r="335" s="1" customFormat="1" ht="23" customHeight="1">
      <c r="B335" s="47"/>
      <c r="C335" s="237" t="s">
        <v>671</v>
      </c>
      <c r="D335" s="237" t="s">
        <v>200</v>
      </c>
      <c r="E335" s="238" t="s">
        <v>579</v>
      </c>
      <c r="F335" s="239" t="s">
        <v>580</v>
      </c>
      <c r="G335" s="240" t="s">
        <v>223</v>
      </c>
      <c r="H335" s="241">
        <v>4.2999999999999998</v>
      </c>
      <c r="I335" s="242"/>
      <c r="J335" s="243">
        <f>ROUND(I335*H335,2)</f>
        <v>0</v>
      </c>
      <c r="K335" s="239" t="s">
        <v>204</v>
      </c>
      <c r="L335" s="73"/>
      <c r="M335" s="244" t="s">
        <v>21</v>
      </c>
      <c r="N335" s="245" t="s">
        <v>41</v>
      </c>
      <c r="O335" s="48"/>
      <c r="P335" s="246">
        <f>O335*H335</f>
        <v>0</v>
      </c>
      <c r="Q335" s="246">
        <v>0.00020000000000000001</v>
      </c>
      <c r="R335" s="246">
        <f>Q335*H335</f>
        <v>0.00085999999999999998</v>
      </c>
      <c r="S335" s="246">
        <v>0</v>
      </c>
      <c r="T335" s="247">
        <f>S335*H335</f>
        <v>0</v>
      </c>
      <c r="AR335" s="25" t="s">
        <v>290</v>
      </c>
      <c r="AT335" s="25" t="s">
        <v>200</v>
      </c>
      <c r="AU335" s="25" t="s">
        <v>79</v>
      </c>
      <c r="AY335" s="25" t="s">
        <v>197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25" t="s">
        <v>77</v>
      </c>
      <c r="BK335" s="248">
        <f>ROUND(I335*H335,2)</f>
        <v>0</v>
      </c>
      <c r="BL335" s="25" t="s">
        <v>290</v>
      </c>
      <c r="BM335" s="25" t="s">
        <v>1358</v>
      </c>
    </row>
    <row r="336" s="1" customFormat="1">
      <c r="B336" s="47"/>
      <c r="C336" s="75"/>
      <c r="D336" s="249" t="s">
        <v>207</v>
      </c>
      <c r="E336" s="75"/>
      <c r="F336" s="250" t="s">
        <v>582</v>
      </c>
      <c r="G336" s="75"/>
      <c r="H336" s="75"/>
      <c r="I336" s="205"/>
      <c r="J336" s="75"/>
      <c r="K336" s="75"/>
      <c r="L336" s="73"/>
      <c r="M336" s="251"/>
      <c r="N336" s="48"/>
      <c r="O336" s="48"/>
      <c r="P336" s="48"/>
      <c r="Q336" s="48"/>
      <c r="R336" s="48"/>
      <c r="S336" s="48"/>
      <c r="T336" s="96"/>
      <c r="AT336" s="25" t="s">
        <v>207</v>
      </c>
      <c r="AU336" s="25" t="s">
        <v>79</v>
      </c>
    </row>
    <row r="337" s="12" customFormat="1">
      <c r="B337" s="252"/>
      <c r="C337" s="253"/>
      <c r="D337" s="249" t="s">
        <v>209</v>
      </c>
      <c r="E337" s="254" t="s">
        <v>21</v>
      </c>
      <c r="F337" s="255" t="s">
        <v>1359</v>
      </c>
      <c r="G337" s="253"/>
      <c r="H337" s="256">
        <v>4.2999999999999998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AT337" s="262" t="s">
        <v>209</v>
      </c>
      <c r="AU337" s="262" t="s">
        <v>79</v>
      </c>
      <c r="AV337" s="12" t="s">
        <v>79</v>
      </c>
      <c r="AW337" s="12" t="s">
        <v>34</v>
      </c>
      <c r="AX337" s="12" t="s">
        <v>77</v>
      </c>
      <c r="AY337" s="262" t="s">
        <v>197</v>
      </c>
    </row>
    <row r="338" s="1" customFormat="1" ht="14.5" customHeight="1">
      <c r="B338" s="47"/>
      <c r="C338" s="263" t="s">
        <v>677</v>
      </c>
      <c r="D338" s="263" t="s">
        <v>269</v>
      </c>
      <c r="E338" s="264" t="s">
        <v>585</v>
      </c>
      <c r="F338" s="265" t="s">
        <v>586</v>
      </c>
      <c r="G338" s="266" t="s">
        <v>223</v>
      </c>
      <c r="H338" s="267">
        <v>4.7300000000000004</v>
      </c>
      <c r="I338" s="268"/>
      <c r="J338" s="269">
        <f>ROUND(I338*H338,2)</f>
        <v>0</v>
      </c>
      <c r="K338" s="265" t="s">
        <v>21</v>
      </c>
      <c r="L338" s="270"/>
      <c r="M338" s="271" t="s">
        <v>21</v>
      </c>
      <c r="N338" s="272" t="s">
        <v>41</v>
      </c>
      <c r="O338" s="48"/>
      <c r="P338" s="246">
        <f>O338*H338</f>
        <v>0</v>
      </c>
      <c r="Q338" s="246">
        <v>6.0000000000000002E-05</v>
      </c>
      <c r="R338" s="246">
        <f>Q338*H338</f>
        <v>0.00028380000000000001</v>
      </c>
      <c r="S338" s="246">
        <v>0</v>
      </c>
      <c r="T338" s="247">
        <f>S338*H338</f>
        <v>0</v>
      </c>
      <c r="AR338" s="25" t="s">
        <v>373</v>
      </c>
      <c r="AT338" s="25" t="s">
        <v>269</v>
      </c>
      <c r="AU338" s="25" t="s">
        <v>79</v>
      </c>
      <c r="AY338" s="25" t="s">
        <v>197</v>
      </c>
      <c r="BE338" s="248">
        <f>IF(N338="základní",J338,0)</f>
        <v>0</v>
      </c>
      <c r="BF338" s="248">
        <f>IF(N338="snížená",J338,0)</f>
        <v>0</v>
      </c>
      <c r="BG338" s="248">
        <f>IF(N338="zákl. přenesená",J338,0)</f>
        <v>0</v>
      </c>
      <c r="BH338" s="248">
        <f>IF(N338="sníž. přenesená",J338,0)</f>
        <v>0</v>
      </c>
      <c r="BI338" s="248">
        <f>IF(N338="nulová",J338,0)</f>
        <v>0</v>
      </c>
      <c r="BJ338" s="25" t="s">
        <v>77</v>
      </c>
      <c r="BK338" s="248">
        <f>ROUND(I338*H338,2)</f>
        <v>0</v>
      </c>
      <c r="BL338" s="25" t="s">
        <v>290</v>
      </c>
      <c r="BM338" s="25" t="s">
        <v>1360</v>
      </c>
    </row>
    <row r="339" s="1" customFormat="1">
      <c r="B339" s="47"/>
      <c r="C339" s="75"/>
      <c r="D339" s="249" t="s">
        <v>207</v>
      </c>
      <c r="E339" s="75"/>
      <c r="F339" s="250" t="s">
        <v>588</v>
      </c>
      <c r="G339" s="75"/>
      <c r="H339" s="75"/>
      <c r="I339" s="205"/>
      <c r="J339" s="75"/>
      <c r="K339" s="75"/>
      <c r="L339" s="73"/>
      <c r="M339" s="251"/>
      <c r="N339" s="48"/>
      <c r="O339" s="48"/>
      <c r="P339" s="48"/>
      <c r="Q339" s="48"/>
      <c r="R339" s="48"/>
      <c r="S339" s="48"/>
      <c r="T339" s="96"/>
      <c r="AT339" s="25" t="s">
        <v>207</v>
      </c>
      <c r="AU339" s="25" t="s">
        <v>79</v>
      </c>
    </row>
    <row r="340" s="1" customFormat="1">
      <c r="B340" s="47"/>
      <c r="C340" s="75"/>
      <c r="D340" s="249" t="s">
        <v>589</v>
      </c>
      <c r="E340" s="75"/>
      <c r="F340" s="294" t="s">
        <v>590</v>
      </c>
      <c r="G340" s="75"/>
      <c r="H340" s="75"/>
      <c r="I340" s="205"/>
      <c r="J340" s="75"/>
      <c r="K340" s="75"/>
      <c r="L340" s="73"/>
      <c r="M340" s="251"/>
      <c r="N340" s="48"/>
      <c r="O340" s="48"/>
      <c r="P340" s="48"/>
      <c r="Q340" s="48"/>
      <c r="R340" s="48"/>
      <c r="S340" s="48"/>
      <c r="T340" s="96"/>
      <c r="AT340" s="25" t="s">
        <v>589</v>
      </c>
      <c r="AU340" s="25" t="s">
        <v>79</v>
      </c>
    </row>
    <row r="341" s="12" customFormat="1">
      <c r="B341" s="252"/>
      <c r="C341" s="253"/>
      <c r="D341" s="249" t="s">
        <v>209</v>
      </c>
      <c r="E341" s="254" t="s">
        <v>21</v>
      </c>
      <c r="F341" s="255" t="s">
        <v>1361</v>
      </c>
      <c r="G341" s="253"/>
      <c r="H341" s="256">
        <v>4.7300000000000004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AT341" s="262" t="s">
        <v>209</v>
      </c>
      <c r="AU341" s="262" t="s">
        <v>79</v>
      </c>
      <c r="AV341" s="12" t="s">
        <v>79</v>
      </c>
      <c r="AW341" s="12" t="s">
        <v>34</v>
      </c>
      <c r="AX341" s="12" t="s">
        <v>77</v>
      </c>
      <c r="AY341" s="262" t="s">
        <v>197</v>
      </c>
    </row>
    <row r="342" s="1" customFormat="1" ht="23" customHeight="1">
      <c r="B342" s="47"/>
      <c r="C342" s="237" t="s">
        <v>683</v>
      </c>
      <c r="D342" s="237" t="s">
        <v>200</v>
      </c>
      <c r="E342" s="238" t="s">
        <v>593</v>
      </c>
      <c r="F342" s="239" t="s">
        <v>594</v>
      </c>
      <c r="G342" s="240" t="s">
        <v>213</v>
      </c>
      <c r="H342" s="241">
        <v>9.2400000000000002</v>
      </c>
      <c r="I342" s="242"/>
      <c r="J342" s="243">
        <f>ROUND(I342*H342,2)</f>
        <v>0</v>
      </c>
      <c r="K342" s="239" t="s">
        <v>204</v>
      </c>
      <c r="L342" s="73"/>
      <c r="M342" s="244" t="s">
        <v>21</v>
      </c>
      <c r="N342" s="245" t="s">
        <v>41</v>
      </c>
      <c r="O342" s="48"/>
      <c r="P342" s="246">
        <f>O342*H342</f>
        <v>0</v>
      </c>
      <c r="Q342" s="246">
        <v>0.0071500000000000001</v>
      </c>
      <c r="R342" s="246">
        <f>Q342*H342</f>
        <v>0.066066</v>
      </c>
      <c r="S342" s="246">
        <v>0</v>
      </c>
      <c r="T342" s="247">
        <f>S342*H342</f>
        <v>0</v>
      </c>
      <c r="AR342" s="25" t="s">
        <v>290</v>
      </c>
      <c r="AT342" s="25" t="s">
        <v>200</v>
      </c>
      <c r="AU342" s="25" t="s">
        <v>79</v>
      </c>
      <c r="AY342" s="25" t="s">
        <v>197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25" t="s">
        <v>77</v>
      </c>
      <c r="BK342" s="248">
        <f>ROUND(I342*H342,2)</f>
        <v>0</v>
      </c>
      <c r="BL342" s="25" t="s">
        <v>290</v>
      </c>
      <c r="BM342" s="25" t="s">
        <v>1362</v>
      </c>
    </row>
    <row r="343" s="1" customFormat="1">
      <c r="B343" s="47"/>
      <c r="C343" s="75"/>
      <c r="D343" s="249" t="s">
        <v>207</v>
      </c>
      <c r="E343" s="75"/>
      <c r="F343" s="250" t="s">
        <v>596</v>
      </c>
      <c r="G343" s="75"/>
      <c r="H343" s="75"/>
      <c r="I343" s="205"/>
      <c r="J343" s="75"/>
      <c r="K343" s="75"/>
      <c r="L343" s="73"/>
      <c r="M343" s="251"/>
      <c r="N343" s="48"/>
      <c r="O343" s="48"/>
      <c r="P343" s="48"/>
      <c r="Q343" s="48"/>
      <c r="R343" s="48"/>
      <c r="S343" s="48"/>
      <c r="T343" s="96"/>
      <c r="AT343" s="25" t="s">
        <v>207</v>
      </c>
      <c r="AU343" s="25" t="s">
        <v>79</v>
      </c>
    </row>
    <row r="344" s="12" customFormat="1">
      <c r="B344" s="252"/>
      <c r="C344" s="253"/>
      <c r="D344" s="249" t="s">
        <v>209</v>
      </c>
      <c r="E344" s="254" t="s">
        <v>21</v>
      </c>
      <c r="F344" s="255" t="s">
        <v>150</v>
      </c>
      <c r="G344" s="253"/>
      <c r="H344" s="256">
        <v>9.2400000000000002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AT344" s="262" t="s">
        <v>209</v>
      </c>
      <c r="AU344" s="262" t="s">
        <v>79</v>
      </c>
      <c r="AV344" s="12" t="s">
        <v>79</v>
      </c>
      <c r="AW344" s="12" t="s">
        <v>34</v>
      </c>
      <c r="AX344" s="12" t="s">
        <v>77</v>
      </c>
      <c r="AY344" s="262" t="s">
        <v>197</v>
      </c>
    </row>
    <row r="345" s="1" customFormat="1" ht="23" customHeight="1">
      <c r="B345" s="47"/>
      <c r="C345" s="237" t="s">
        <v>688</v>
      </c>
      <c r="D345" s="237" t="s">
        <v>200</v>
      </c>
      <c r="E345" s="238" t="s">
        <v>598</v>
      </c>
      <c r="F345" s="239" t="s">
        <v>599</v>
      </c>
      <c r="G345" s="240" t="s">
        <v>406</v>
      </c>
      <c r="H345" s="241">
        <v>0.30099999999999999</v>
      </c>
      <c r="I345" s="242"/>
      <c r="J345" s="243">
        <f>ROUND(I345*H345,2)</f>
        <v>0</v>
      </c>
      <c r="K345" s="239" t="s">
        <v>204</v>
      </c>
      <c r="L345" s="73"/>
      <c r="M345" s="244" t="s">
        <v>21</v>
      </c>
      <c r="N345" s="245" t="s">
        <v>41</v>
      </c>
      <c r="O345" s="48"/>
      <c r="P345" s="246">
        <f>O345*H345</f>
        <v>0</v>
      </c>
      <c r="Q345" s="246">
        <v>0</v>
      </c>
      <c r="R345" s="246">
        <f>Q345*H345</f>
        <v>0</v>
      </c>
      <c r="S345" s="246">
        <v>0</v>
      </c>
      <c r="T345" s="247">
        <f>S345*H345</f>
        <v>0</v>
      </c>
      <c r="AR345" s="25" t="s">
        <v>290</v>
      </c>
      <c r="AT345" s="25" t="s">
        <v>200</v>
      </c>
      <c r="AU345" s="25" t="s">
        <v>79</v>
      </c>
      <c r="AY345" s="25" t="s">
        <v>197</v>
      </c>
      <c r="BE345" s="248">
        <f>IF(N345="základní",J345,0)</f>
        <v>0</v>
      </c>
      <c r="BF345" s="248">
        <f>IF(N345="snížená",J345,0)</f>
        <v>0</v>
      </c>
      <c r="BG345" s="248">
        <f>IF(N345="zákl. přenesená",J345,0)</f>
        <v>0</v>
      </c>
      <c r="BH345" s="248">
        <f>IF(N345="sníž. přenesená",J345,0)</f>
        <v>0</v>
      </c>
      <c r="BI345" s="248">
        <f>IF(N345="nulová",J345,0)</f>
        <v>0</v>
      </c>
      <c r="BJ345" s="25" t="s">
        <v>77</v>
      </c>
      <c r="BK345" s="248">
        <f>ROUND(I345*H345,2)</f>
        <v>0</v>
      </c>
      <c r="BL345" s="25" t="s">
        <v>290</v>
      </c>
      <c r="BM345" s="25" t="s">
        <v>1363</v>
      </c>
    </row>
    <row r="346" s="1" customFormat="1">
      <c r="B346" s="47"/>
      <c r="C346" s="75"/>
      <c r="D346" s="249" t="s">
        <v>207</v>
      </c>
      <c r="E346" s="75"/>
      <c r="F346" s="250" t="s">
        <v>601</v>
      </c>
      <c r="G346" s="75"/>
      <c r="H346" s="75"/>
      <c r="I346" s="205"/>
      <c r="J346" s="75"/>
      <c r="K346" s="75"/>
      <c r="L346" s="73"/>
      <c r="M346" s="251"/>
      <c r="N346" s="48"/>
      <c r="O346" s="48"/>
      <c r="P346" s="48"/>
      <c r="Q346" s="48"/>
      <c r="R346" s="48"/>
      <c r="S346" s="48"/>
      <c r="T346" s="96"/>
      <c r="AT346" s="25" t="s">
        <v>207</v>
      </c>
      <c r="AU346" s="25" t="s">
        <v>79</v>
      </c>
    </row>
    <row r="347" s="11" customFormat="1" ht="29.88" customHeight="1">
      <c r="B347" s="221"/>
      <c r="C347" s="222"/>
      <c r="D347" s="223" t="s">
        <v>69</v>
      </c>
      <c r="E347" s="235" t="s">
        <v>602</v>
      </c>
      <c r="F347" s="235" t="s">
        <v>603</v>
      </c>
      <c r="G347" s="222"/>
      <c r="H347" s="222"/>
      <c r="I347" s="225"/>
      <c r="J347" s="236">
        <f>BK347</f>
        <v>0</v>
      </c>
      <c r="K347" s="222"/>
      <c r="L347" s="227"/>
      <c r="M347" s="228"/>
      <c r="N347" s="229"/>
      <c r="O347" s="229"/>
      <c r="P347" s="230">
        <f>SUM(P348:P385)</f>
        <v>0</v>
      </c>
      <c r="Q347" s="229"/>
      <c r="R347" s="230">
        <f>SUM(R348:R385)</f>
        <v>2.13060451</v>
      </c>
      <c r="S347" s="229"/>
      <c r="T347" s="231">
        <f>SUM(T348:T385)</f>
        <v>0.607464</v>
      </c>
      <c r="AR347" s="232" t="s">
        <v>79</v>
      </c>
      <c r="AT347" s="233" t="s">
        <v>69</v>
      </c>
      <c r="AU347" s="233" t="s">
        <v>77</v>
      </c>
      <c r="AY347" s="232" t="s">
        <v>197</v>
      </c>
      <c r="BK347" s="234">
        <f>SUM(BK348:BK385)</f>
        <v>0</v>
      </c>
    </row>
    <row r="348" s="1" customFormat="1" ht="23" customHeight="1">
      <c r="B348" s="47"/>
      <c r="C348" s="237" t="s">
        <v>694</v>
      </c>
      <c r="D348" s="237" t="s">
        <v>200</v>
      </c>
      <c r="E348" s="238" t="s">
        <v>605</v>
      </c>
      <c r="F348" s="239" t="s">
        <v>606</v>
      </c>
      <c r="G348" s="240" t="s">
        <v>213</v>
      </c>
      <c r="H348" s="241">
        <v>192.59999999999999</v>
      </c>
      <c r="I348" s="242"/>
      <c r="J348" s="243">
        <f>ROUND(I348*H348,2)</f>
        <v>0</v>
      </c>
      <c r="K348" s="239" t="s">
        <v>204</v>
      </c>
      <c r="L348" s="73"/>
      <c r="M348" s="244" t="s">
        <v>21</v>
      </c>
      <c r="N348" s="245" t="s">
        <v>41</v>
      </c>
      <c r="O348" s="48"/>
      <c r="P348" s="246">
        <f>O348*H348</f>
        <v>0</v>
      </c>
      <c r="Q348" s="246">
        <v>3.0000000000000001E-05</v>
      </c>
      <c r="R348" s="246">
        <f>Q348*H348</f>
        <v>0.0057780000000000001</v>
      </c>
      <c r="S348" s="246">
        <v>0</v>
      </c>
      <c r="T348" s="247">
        <f>S348*H348</f>
        <v>0</v>
      </c>
      <c r="AR348" s="25" t="s">
        <v>290</v>
      </c>
      <c r="AT348" s="25" t="s">
        <v>200</v>
      </c>
      <c r="AU348" s="25" t="s">
        <v>79</v>
      </c>
      <c r="AY348" s="25" t="s">
        <v>197</v>
      </c>
      <c r="BE348" s="248">
        <f>IF(N348="základní",J348,0)</f>
        <v>0</v>
      </c>
      <c r="BF348" s="248">
        <f>IF(N348="snížená",J348,0)</f>
        <v>0</v>
      </c>
      <c r="BG348" s="248">
        <f>IF(N348="zákl. přenesená",J348,0)</f>
        <v>0</v>
      </c>
      <c r="BH348" s="248">
        <f>IF(N348="sníž. přenesená",J348,0)</f>
        <v>0</v>
      </c>
      <c r="BI348" s="248">
        <f>IF(N348="nulová",J348,0)</f>
        <v>0</v>
      </c>
      <c r="BJ348" s="25" t="s">
        <v>77</v>
      </c>
      <c r="BK348" s="248">
        <f>ROUND(I348*H348,2)</f>
        <v>0</v>
      </c>
      <c r="BL348" s="25" t="s">
        <v>290</v>
      </c>
      <c r="BM348" s="25" t="s">
        <v>1364</v>
      </c>
    </row>
    <row r="349" s="1" customFormat="1">
      <c r="B349" s="47"/>
      <c r="C349" s="75"/>
      <c r="D349" s="249" t="s">
        <v>207</v>
      </c>
      <c r="E349" s="75"/>
      <c r="F349" s="250" t="s">
        <v>608</v>
      </c>
      <c r="G349" s="75"/>
      <c r="H349" s="75"/>
      <c r="I349" s="205"/>
      <c r="J349" s="75"/>
      <c r="K349" s="75"/>
      <c r="L349" s="73"/>
      <c r="M349" s="251"/>
      <c r="N349" s="48"/>
      <c r="O349" s="48"/>
      <c r="P349" s="48"/>
      <c r="Q349" s="48"/>
      <c r="R349" s="48"/>
      <c r="S349" s="48"/>
      <c r="T349" s="96"/>
      <c r="AT349" s="25" t="s">
        <v>207</v>
      </c>
      <c r="AU349" s="25" t="s">
        <v>79</v>
      </c>
    </row>
    <row r="350" s="12" customFormat="1">
      <c r="B350" s="252"/>
      <c r="C350" s="253"/>
      <c r="D350" s="249" t="s">
        <v>209</v>
      </c>
      <c r="E350" s="254" t="s">
        <v>21</v>
      </c>
      <c r="F350" s="255" t="s">
        <v>144</v>
      </c>
      <c r="G350" s="253"/>
      <c r="H350" s="256">
        <v>192.59999999999999</v>
      </c>
      <c r="I350" s="257"/>
      <c r="J350" s="253"/>
      <c r="K350" s="253"/>
      <c r="L350" s="258"/>
      <c r="M350" s="259"/>
      <c r="N350" s="260"/>
      <c r="O350" s="260"/>
      <c r="P350" s="260"/>
      <c r="Q350" s="260"/>
      <c r="R350" s="260"/>
      <c r="S350" s="260"/>
      <c r="T350" s="261"/>
      <c r="AT350" s="262" t="s">
        <v>209</v>
      </c>
      <c r="AU350" s="262" t="s">
        <v>79</v>
      </c>
      <c r="AV350" s="12" t="s">
        <v>79</v>
      </c>
      <c r="AW350" s="12" t="s">
        <v>34</v>
      </c>
      <c r="AX350" s="12" t="s">
        <v>77</v>
      </c>
      <c r="AY350" s="262" t="s">
        <v>197</v>
      </c>
    </row>
    <row r="351" s="1" customFormat="1" ht="23" customHeight="1">
      <c r="B351" s="47"/>
      <c r="C351" s="237" t="s">
        <v>701</v>
      </c>
      <c r="D351" s="237" t="s">
        <v>200</v>
      </c>
      <c r="E351" s="238" t="s">
        <v>610</v>
      </c>
      <c r="F351" s="239" t="s">
        <v>611</v>
      </c>
      <c r="G351" s="240" t="s">
        <v>213</v>
      </c>
      <c r="H351" s="241">
        <v>192.59999999999999</v>
      </c>
      <c r="I351" s="242"/>
      <c r="J351" s="243">
        <f>ROUND(I351*H351,2)</f>
        <v>0</v>
      </c>
      <c r="K351" s="239" t="s">
        <v>204</v>
      </c>
      <c r="L351" s="73"/>
      <c r="M351" s="244" t="s">
        <v>21</v>
      </c>
      <c r="N351" s="245" t="s">
        <v>41</v>
      </c>
      <c r="O351" s="48"/>
      <c r="P351" s="246">
        <f>O351*H351</f>
        <v>0</v>
      </c>
      <c r="Q351" s="246">
        <v>0.0045500000000000002</v>
      </c>
      <c r="R351" s="246">
        <f>Q351*H351</f>
        <v>0.87633000000000005</v>
      </c>
      <c r="S351" s="246">
        <v>0</v>
      </c>
      <c r="T351" s="247">
        <f>S351*H351</f>
        <v>0</v>
      </c>
      <c r="AR351" s="25" t="s">
        <v>290</v>
      </c>
      <c r="AT351" s="25" t="s">
        <v>200</v>
      </c>
      <c r="AU351" s="25" t="s">
        <v>79</v>
      </c>
      <c r="AY351" s="25" t="s">
        <v>197</v>
      </c>
      <c r="BE351" s="248">
        <f>IF(N351="základní",J351,0)</f>
        <v>0</v>
      </c>
      <c r="BF351" s="248">
        <f>IF(N351="snížená",J351,0)</f>
        <v>0</v>
      </c>
      <c r="BG351" s="248">
        <f>IF(N351="zákl. přenesená",J351,0)</f>
        <v>0</v>
      </c>
      <c r="BH351" s="248">
        <f>IF(N351="sníž. přenesená",J351,0)</f>
        <v>0</v>
      </c>
      <c r="BI351" s="248">
        <f>IF(N351="nulová",J351,0)</f>
        <v>0</v>
      </c>
      <c r="BJ351" s="25" t="s">
        <v>77</v>
      </c>
      <c r="BK351" s="248">
        <f>ROUND(I351*H351,2)</f>
        <v>0</v>
      </c>
      <c r="BL351" s="25" t="s">
        <v>290</v>
      </c>
      <c r="BM351" s="25" t="s">
        <v>1365</v>
      </c>
    </row>
    <row r="352" s="1" customFormat="1">
      <c r="B352" s="47"/>
      <c r="C352" s="75"/>
      <c r="D352" s="249" t="s">
        <v>207</v>
      </c>
      <c r="E352" s="75"/>
      <c r="F352" s="250" t="s">
        <v>613</v>
      </c>
      <c r="G352" s="75"/>
      <c r="H352" s="75"/>
      <c r="I352" s="205"/>
      <c r="J352" s="75"/>
      <c r="K352" s="75"/>
      <c r="L352" s="73"/>
      <c r="M352" s="251"/>
      <c r="N352" s="48"/>
      <c r="O352" s="48"/>
      <c r="P352" s="48"/>
      <c r="Q352" s="48"/>
      <c r="R352" s="48"/>
      <c r="S352" s="48"/>
      <c r="T352" s="96"/>
      <c r="AT352" s="25" t="s">
        <v>207</v>
      </c>
      <c r="AU352" s="25" t="s">
        <v>79</v>
      </c>
    </row>
    <row r="353" s="12" customFormat="1">
      <c r="B353" s="252"/>
      <c r="C353" s="253"/>
      <c r="D353" s="249" t="s">
        <v>209</v>
      </c>
      <c r="E353" s="254" t="s">
        <v>21</v>
      </c>
      <c r="F353" s="255" t="s">
        <v>144</v>
      </c>
      <c r="G353" s="253"/>
      <c r="H353" s="256">
        <v>192.59999999999999</v>
      </c>
      <c r="I353" s="257"/>
      <c r="J353" s="253"/>
      <c r="K353" s="253"/>
      <c r="L353" s="258"/>
      <c r="M353" s="259"/>
      <c r="N353" s="260"/>
      <c r="O353" s="260"/>
      <c r="P353" s="260"/>
      <c r="Q353" s="260"/>
      <c r="R353" s="260"/>
      <c r="S353" s="260"/>
      <c r="T353" s="261"/>
      <c r="AT353" s="262" t="s">
        <v>209</v>
      </c>
      <c r="AU353" s="262" t="s">
        <v>79</v>
      </c>
      <c r="AV353" s="12" t="s">
        <v>79</v>
      </c>
      <c r="AW353" s="12" t="s">
        <v>34</v>
      </c>
      <c r="AX353" s="12" t="s">
        <v>77</v>
      </c>
      <c r="AY353" s="262" t="s">
        <v>197</v>
      </c>
    </row>
    <row r="354" s="1" customFormat="1" ht="23" customHeight="1">
      <c r="B354" s="47"/>
      <c r="C354" s="237" t="s">
        <v>707</v>
      </c>
      <c r="D354" s="237" t="s">
        <v>200</v>
      </c>
      <c r="E354" s="238" t="s">
        <v>615</v>
      </c>
      <c r="F354" s="239" t="s">
        <v>616</v>
      </c>
      <c r="G354" s="240" t="s">
        <v>213</v>
      </c>
      <c r="H354" s="241">
        <v>192.59999999999999</v>
      </c>
      <c r="I354" s="242"/>
      <c r="J354" s="243">
        <f>ROUND(I354*H354,2)</f>
        <v>0</v>
      </c>
      <c r="K354" s="239" t="s">
        <v>204</v>
      </c>
      <c r="L354" s="73"/>
      <c r="M354" s="244" t="s">
        <v>21</v>
      </c>
      <c r="N354" s="245" t="s">
        <v>41</v>
      </c>
      <c r="O354" s="48"/>
      <c r="P354" s="246">
        <f>O354*H354</f>
        <v>0</v>
      </c>
      <c r="Q354" s="246">
        <v>0</v>
      </c>
      <c r="R354" s="246">
        <f>Q354*H354</f>
        <v>0</v>
      </c>
      <c r="S354" s="246">
        <v>0.0030000000000000001</v>
      </c>
      <c r="T354" s="247">
        <f>S354*H354</f>
        <v>0.57779999999999998</v>
      </c>
      <c r="AR354" s="25" t="s">
        <v>290</v>
      </c>
      <c r="AT354" s="25" t="s">
        <v>200</v>
      </c>
      <c r="AU354" s="25" t="s">
        <v>79</v>
      </c>
      <c r="AY354" s="25" t="s">
        <v>197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25" t="s">
        <v>77</v>
      </c>
      <c r="BK354" s="248">
        <f>ROUND(I354*H354,2)</f>
        <v>0</v>
      </c>
      <c r="BL354" s="25" t="s">
        <v>290</v>
      </c>
      <c r="BM354" s="25" t="s">
        <v>1366</v>
      </c>
    </row>
    <row r="355" s="1" customFormat="1">
      <c r="B355" s="47"/>
      <c r="C355" s="75"/>
      <c r="D355" s="249" t="s">
        <v>207</v>
      </c>
      <c r="E355" s="75"/>
      <c r="F355" s="250" t="s">
        <v>618</v>
      </c>
      <c r="G355" s="75"/>
      <c r="H355" s="75"/>
      <c r="I355" s="205"/>
      <c r="J355" s="75"/>
      <c r="K355" s="75"/>
      <c r="L355" s="73"/>
      <c r="M355" s="251"/>
      <c r="N355" s="48"/>
      <c r="O355" s="48"/>
      <c r="P355" s="48"/>
      <c r="Q355" s="48"/>
      <c r="R355" s="48"/>
      <c r="S355" s="48"/>
      <c r="T355" s="96"/>
      <c r="AT355" s="25" t="s">
        <v>207</v>
      </c>
      <c r="AU355" s="25" t="s">
        <v>79</v>
      </c>
    </row>
    <row r="356" s="12" customFormat="1">
      <c r="B356" s="252"/>
      <c r="C356" s="253"/>
      <c r="D356" s="249" t="s">
        <v>209</v>
      </c>
      <c r="E356" s="254" t="s">
        <v>1127</v>
      </c>
      <c r="F356" s="255" t="s">
        <v>1367</v>
      </c>
      <c r="G356" s="253"/>
      <c r="H356" s="256">
        <v>192.59999999999999</v>
      </c>
      <c r="I356" s="257"/>
      <c r="J356" s="253"/>
      <c r="K356" s="253"/>
      <c r="L356" s="258"/>
      <c r="M356" s="259"/>
      <c r="N356" s="260"/>
      <c r="O356" s="260"/>
      <c r="P356" s="260"/>
      <c r="Q356" s="260"/>
      <c r="R356" s="260"/>
      <c r="S356" s="260"/>
      <c r="T356" s="261"/>
      <c r="AT356" s="262" t="s">
        <v>209</v>
      </c>
      <c r="AU356" s="262" t="s">
        <v>79</v>
      </c>
      <c r="AV356" s="12" t="s">
        <v>79</v>
      </c>
      <c r="AW356" s="12" t="s">
        <v>34</v>
      </c>
      <c r="AX356" s="12" t="s">
        <v>77</v>
      </c>
      <c r="AY356" s="262" t="s">
        <v>197</v>
      </c>
    </row>
    <row r="357" s="1" customFormat="1" ht="23" customHeight="1">
      <c r="B357" s="47"/>
      <c r="C357" s="237" t="s">
        <v>712</v>
      </c>
      <c r="D357" s="237" t="s">
        <v>200</v>
      </c>
      <c r="E357" s="238" t="s">
        <v>620</v>
      </c>
      <c r="F357" s="239" t="s">
        <v>621</v>
      </c>
      <c r="G357" s="240" t="s">
        <v>213</v>
      </c>
      <c r="H357" s="241">
        <v>192.59999999999999</v>
      </c>
      <c r="I357" s="242"/>
      <c r="J357" s="243">
        <f>ROUND(I357*H357,2)</f>
        <v>0</v>
      </c>
      <c r="K357" s="239" t="s">
        <v>204</v>
      </c>
      <c r="L357" s="73"/>
      <c r="M357" s="244" t="s">
        <v>21</v>
      </c>
      <c r="N357" s="245" t="s">
        <v>41</v>
      </c>
      <c r="O357" s="48"/>
      <c r="P357" s="246">
        <f>O357*H357</f>
        <v>0</v>
      </c>
      <c r="Q357" s="246">
        <v>0.00029999999999999997</v>
      </c>
      <c r="R357" s="246">
        <f>Q357*H357</f>
        <v>0.057779999999999991</v>
      </c>
      <c r="S357" s="246">
        <v>0</v>
      </c>
      <c r="T357" s="247">
        <f>S357*H357</f>
        <v>0</v>
      </c>
      <c r="AR357" s="25" t="s">
        <v>290</v>
      </c>
      <c r="AT357" s="25" t="s">
        <v>200</v>
      </c>
      <c r="AU357" s="25" t="s">
        <v>79</v>
      </c>
      <c r="AY357" s="25" t="s">
        <v>197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25" t="s">
        <v>77</v>
      </c>
      <c r="BK357" s="248">
        <f>ROUND(I357*H357,2)</f>
        <v>0</v>
      </c>
      <c r="BL357" s="25" t="s">
        <v>290</v>
      </c>
      <c r="BM357" s="25" t="s">
        <v>1368</v>
      </c>
    </row>
    <row r="358" s="1" customFormat="1">
      <c r="B358" s="47"/>
      <c r="C358" s="75"/>
      <c r="D358" s="249" t="s">
        <v>207</v>
      </c>
      <c r="E358" s="75"/>
      <c r="F358" s="250" t="s">
        <v>623</v>
      </c>
      <c r="G358" s="75"/>
      <c r="H358" s="75"/>
      <c r="I358" s="205"/>
      <c r="J358" s="75"/>
      <c r="K358" s="75"/>
      <c r="L358" s="73"/>
      <c r="M358" s="251"/>
      <c r="N358" s="48"/>
      <c r="O358" s="48"/>
      <c r="P358" s="48"/>
      <c r="Q358" s="48"/>
      <c r="R358" s="48"/>
      <c r="S358" s="48"/>
      <c r="T358" s="96"/>
      <c r="AT358" s="25" t="s">
        <v>207</v>
      </c>
      <c r="AU358" s="25" t="s">
        <v>79</v>
      </c>
    </row>
    <row r="359" s="12" customFormat="1">
      <c r="B359" s="252"/>
      <c r="C359" s="253"/>
      <c r="D359" s="249" t="s">
        <v>209</v>
      </c>
      <c r="E359" s="254" t="s">
        <v>144</v>
      </c>
      <c r="F359" s="255" t="s">
        <v>1127</v>
      </c>
      <c r="G359" s="253"/>
      <c r="H359" s="256">
        <v>192.59999999999999</v>
      </c>
      <c r="I359" s="257"/>
      <c r="J359" s="253"/>
      <c r="K359" s="253"/>
      <c r="L359" s="258"/>
      <c r="M359" s="259"/>
      <c r="N359" s="260"/>
      <c r="O359" s="260"/>
      <c r="P359" s="260"/>
      <c r="Q359" s="260"/>
      <c r="R359" s="260"/>
      <c r="S359" s="260"/>
      <c r="T359" s="261"/>
      <c r="AT359" s="262" t="s">
        <v>209</v>
      </c>
      <c r="AU359" s="262" t="s">
        <v>79</v>
      </c>
      <c r="AV359" s="12" t="s">
        <v>79</v>
      </c>
      <c r="AW359" s="12" t="s">
        <v>34</v>
      </c>
      <c r="AX359" s="12" t="s">
        <v>77</v>
      </c>
      <c r="AY359" s="262" t="s">
        <v>197</v>
      </c>
    </row>
    <row r="360" s="1" customFormat="1" ht="23" customHeight="1">
      <c r="B360" s="47"/>
      <c r="C360" s="263" t="s">
        <v>717</v>
      </c>
      <c r="D360" s="263" t="s">
        <v>269</v>
      </c>
      <c r="E360" s="264" t="s">
        <v>625</v>
      </c>
      <c r="F360" s="265" t="s">
        <v>626</v>
      </c>
      <c r="G360" s="266" t="s">
        <v>213</v>
      </c>
      <c r="H360" s="267">
        <v>211.86000000000001</v>
      </c>
      <c r="I360" s="268"/>
      <c r="J360" s="269">
        <f>ROUND(I360*H360,2)</f>
        <v>0</v>
      </c>
      <c r="K360" s="265" t="s">
        <v>21</v>
      </c>
      <c r="L360" s="270"/>
      <c r="M360" s="271" t="s">
        <v>21</v>
      </c>
      <c r="N360" s="272" t="s">
        <v>41</v>
      </c>
      <c r="O360" s="48"/>
      <c r="P360" s="246">
        <f>O360*H360</f>
        <v>0</v>
      </c>
      <c r="Q360" s="246">
        <v>0.0042900000000000004</v>
      </c>
      <c r="R360" s="246">
        <f>Q360*H360</f>
        <v>0.90887940000000012</v>
      </c>
      <c r="S360" s="246">
        <v>0</v>
      </c>
      <c r="T360" s="247">
        <f>S360*H360</f>
        <v>0</v>
      </c>
      <c r="AR360" s="25" t="s">
        <v>373</v>
      </c>
      <c r="AT360" s="25" t="s">
        <v>269</v>
      </c>
      <c r="AU360" s="25" t="s">
        <v>79</v>
      </c>
      <c r="AY360" s="25" t="s">
        <v>197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25" t="s">
        <v>77</v>
      </c>
      <c r="BK360" s="248">
        <f>ROUND(I360*H360,2)</f>
        <v>0</v>
      </c>
      <c r="BL360" s="25" t="s">
        <v>290</v>
      </c>
      <c r="BM360" s="25" t="s">
        <v>1369</v>
      </c>
    </row>
    <row r="361" s="1" customFormat="1">
      <c r="B361" s="47"/>
      <c r="C361" s="75"/>
      <c r="D361" s="249" t="s">
        <v>207</v>
      </c>
      <c r="E361" s="75"/>
      <c r="F361" s="250" t="s">
        <v>626</v>
      </c>
      <c r="G361" s="75"/>
      <c r="H361" s="75"/>
      <c r="I361" s="205"/>
      <c r="J361" s="75"/>
      <c r="K361" s="75"/>
      <c r="L361" s="73"/>
      <c r="M361" s="251"/>
      <c r="N361" s="48"/>
      <c r="O361" s="48"/>
      <c r="P361" s="48"/>
      <c r="Q361" s="48"/>
      <c r="R361" s="48"/>
      <c r="S361" s="48"/>
      <c r="T361" s="96"/>
      <c r="AT361" s="25" t="s">
        <v>207</v>
      </c>
      <c r="AU361" s="25" t="s">
        <v>79</v>
      </c>
    </row>
    <row r="362" s="1" customFormat="1">
      <c r="B362" s="47"/>
      <c r="C362" s="75"/>
      <c r="D362" s="249" t="s">
        <v>589</v>
      </c>
      <c r="E362" s="75"/>
      <c r="F362" s="294" t="s">
        <v>628</v>
      </c>
      <c r="G362" s="75"/>
      <c r="H362" s="75"/>
      <c r="I362" s="205"/>
      <c r="J362" s="75"/>
      <c r="K362" s="75"/>
      <c r="L362" s="73"/>
      <c r="M362" s="251"/>
      <c r="N362" s="48"/>
      <c r="O362" s="48"/>
      <c r="P362" s="48"/>
      <c r="Q362" s="48"/>
      <c r="R362" s="48"/>
      <c r="S362" s="48"/>
      <c r="T362" s="96"/>
      <c r="AT362" s="25" t="s">
        <v>589</v>
      </c>
      <c r="AU362" s="25" t="s">
        <v>79</v>
      </c>
    </row>
    <row r="363" s="1" customFormat="1" ht="14.5" customHeight="1">
      <c r="B363" s="47"/>
      <c r="C363" s="237" t="s">
        <v>722</v>
      </c>
      <c r="D363" s="237" t="s">
        <v>200</v>
      </c>
      <c r="E363" s="238" t="s">
        <v>631</v>
      </c>
      <c r="F363" s="239" t="s">
        <v>632</v>
      </c>
      <c r="G363" s="240" t="s">
        <v>223</v>
      </c>
      <c r="H363" s="241">
        <v>98.879999999999995</v>
      </c>
      <c r="I363" s="242"/>
      <c r="J363" s="243">
        <f>ROUND(I363*H363,2)</f>
        <v>0</v>
      </c>
      <c r="K363" s="239" t="s">
        <v>204</v>
      </c>
      <c r="L363" s="73"/>
      <c r="M363" s="244" t="s">
        <v>21</v>
      </c>
      <c r="N363" s="245" t="s">
        <v>41</v>
      </c>
      <c r="O363" s="48"/>
      <c r="P363" s="246">
        <f>O363*H363</f>
        <v>0</v>
      </c>
      <c r="Q363" s="246">
        <v>0</v>
      </c>
      <c r="R363" s="246">
        <f>Q363*H363</f>
        <v>0</v>
      </c>
      <c r="S363" s="246">
        <v>0.00029999999999999997</v>
      </c>
      <c r="T363" s="247">
        <f>S363*H363</f>
        <v>0.029663999999999996</v>
      </c>
      <c r="AR363" s="25" t="s">
        <v>290</v>
      </c>
      <c r="AT363" s="25" t="s">
        <v>200</v>
      </c>
      <c r="AU363" s="25" t="s">
        <v>79</v>
      </c>
      <c r="AY363" s="25" t="s">
        <v>197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25" t="s">
        <v>77</v>
      </c>
      <c r="BK363" s="248">
        <f>ROUND(I363*H363,2)</f>
        <v>0</v>
      </c>
      <c r="BL363" s="25" t="s">
        <v>290</v>
      </c>
      <c r="BM363" s="25" t="s">
        <v>1370</v>
      </c>
    </row>
    <row r="364" s="1" customFormat="1">
      <c r="B364" s="47"/>
      <c r="C364" s="75"/>
      <c r="D364" s="249" t="s">
        <v>207</v>
      </c>
      <c r="E364" s="75"/>
      <c r="F364" s="250" t="s">
        <v>634</v>
      </c>
      <c r="G364" s="75"/>
      <c r="H364" s="75"/>
      <c r="I364" s="205"/>
      <c r="J364" s="75"/>
      <c r="K364" s="75"/>
      <c r="L364" s="73"/>
      <c r="M364" s="251"/>
      <c r="N364" s="48"/>
      <c r="O364" s="48"/>
      <c r="P364" s="48"/>
      <c r="Q364" s="48"/>
      <c r="R364" s="48"/>
      <c r="S364" s="48"/>
      <c r="T364" s="96"/>
      <c r="AT364" s="25" t="s">
        <v>207</v>
      </c>
      <c r="AU364" s="25" t="s">
        <v>79</v>
      </c>
    </row>
    <row r="365" s="12" customFormat="1">
      <c r="B365" s="252"/>
      <c r="C365" s="253"/>
      <c r="D365" s="249" t="s">
        <v>209</v>
      </c>
      <c r="E365" s="254" t="s">
        <v>21</v>
      </c>
      <c r="F365" s="255" t="s">
        <v>1371</v>
      </c>
      <c r="G365" s="253"/>
      <c r="H365" s="256">
        <v>66.599999999999994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AT365" s="262" t="s">
        <v>209</v>
      </c>
      <c r="AU365" s="262" t="s">
        <v>79</v>
      </c>
      <c r="AV365" s="12" t="s">
        <v>79</v>
      </c>
      <c r="AW365" s="12" t="s">
        <v>34</v>
      </c>
      <c r="AX365" s="12" t="s">
        <v>70</v>
      </c>
      <c r="AY365" s="262" t="s">
        <v>197</v>
      </c>
    </row>
    <row r="366" s="12" customFormat="1">
      <c r="B366" s="252"/>
      <c r="C366" s="253"/>
      <c r="D366" s="249" t="s">
        <v>209</v>
      </c>
      <c r="E366" s="254" t="s">
        <v>21</v>
      </c>
      <c r="F366" s="255" t="s">
        <v>1372</v>
      </c>
      <c r="G366" s="253"/>
      <c r="H366" s="256">
        <v>32.280000000000001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AT366" s="262" t="s">
        <v>209</v>
      </c>
      <c r="AU366" s="262" t="s">
        <v>79</v>
      </c>
      <c r="AV366" s="12" t="s">
        <v>79</v>
      </c>
      <c r="AW366" s="12" t="s">
        <v>34</v>
      </c>
      <c r="AX366" s="12" t="s">
        <v>70</v>
      </c>
      <c r="AY366" s="262" t="s">
        <v>197</v>
      </c>
    </row>
    <row r="367" s="13" customFormat="1">
      <c r="B367" s="273"/>
      <c r="C367" s="274"/>
      <c r="D367" s="249" t="s">
        <v>209</v>
      </c>
      <c r="E367" s="275" t="s">
        <v>1107</v>
      </c>
      <c r="F367" s="276" t="s">
        <v>386</v>
      </c>
      <c r="G367" s="274"/>
      <c r="H367" s="277">
        <v>98.879999999999995</v>
      </c>
      <c r="I367" s="278"/>
      <c r="J367" s="274"/>
      <c r="K367" s="274"/>
      <c r="L367" s="279"/>
      <c r="M367" s="280"/>
      <c r="N367" s="281"/>
      <c r="O367" s="281"/>
      <c r="P367" s="281"/>
      <c r="Q367" s="281"/>
      <c r="R367" s="281"/>
      <c r="S367" s="281"/>
      <c r="T367" s="282"/>
      <c r="AT367" s="283" t="s">
        <v>209</v>
      </c>
      <c r="AU367" s="283" t="s">
        <v>79</v>
      </c>
      <c r="AV367" s="13" t="s">
        <v>205</v>
      </c>
      <c r="AW367" s="13" t="s">
        <v>34</v>
      </c>
      <c r="AX367" s="13" t="s">
        <v>77</v>
      </c>
      <c r="AY367" s="283" t="s">
        <v>197</v>
      </c>
    </row>
    <row r="368" s="1" customFormat="1" ht="14.5" customHeight="1">
      <c r="B368" s="47"/>
      <c r="C368" s="237" t="s">
        <v>727</v>
      </c>
      <c r="D368" s="237" t="s">
        <v>200</v>
      </c>
      <c r="E368" s="238" t="s">
        <v>637</v>
      </c>
      <c r="F368" s="239" t="s">
        <v>638</v>
      </c>
      <c r="G368" s="240" t="s">
        <v>223</v>
      </c>
      <c r="H368" s="241">
        <v>98.879999999999995</v>
      </c>
      <c r="I368" s="242"/>
      <c r="J368" s="243">
        <f>ROUND(I368*H368,2)</f>
        <v>0</v>
      </c>
      <c r="K368" s="239" t="s">
        <v>204</v>
      </c>
      <c r="L368" s="73"/>
      <c r="M368" s="244" t="s">
        <v>21</v>
      </c>
      <c r="N368" s="245" t="s">
        <v>41</v>
      </c>
      <c r="O368" s="48"/>
      <c r="P368" s="246">
        <f>O368*H368</f>
        <v>0</v>
      </c>
      <c r="Q368" s="246">
        <v>1.0000000000000001E-05</v>
      </c>
      <c r="R368" s="246">
        <f>Q368*H368</f>
        <v>0.00098879999999999997</v>
      </c>
      <c r="S368" s="246">
        <v>0</v>
      </c>
      <c r="T368" s="247">
        <f>S368*H368</f>
        <v>0</v>
      </c>
      <c r="AR368" s="25" t="s">
        <v>290</v>
      </c>
      <c r="AT368" s="25" t="s">
        <v>200</v>
      </c>
      <c r="AU368" s="25" t="s">
        <v>79</v>
      </c>
      <c r="AY368" s="25" t="s">
        <v>197</v>
      </c>
      <c r="BE368" s="248">
        <f>IF(N368="základní",J368,0)</f>
        <v>0</v>
      </c>
      <c r="BF368" s="248">
        <f>IF(N368="snížená",J368,0)</f>
        <v>0</v>
      </c>
      <c r="BG368" s="248">
        <f>IF(N368="zákl. přenesená",J368,0)</f>
        <v>0</v>
      </c>
      <c r="BH368" s="248">
        <f>IF(N368="sníž. přenesená",J368,0)</f>
        <v>0</v>
      </c>
      <c r="BI368" s="248">
        <f>IF(N368="nulová",J368,0)</f>
        <v>0</v>
      </c>
      <c r="BJ368" s="25" t="s">
        <v>77</v>
      </c>
      <c r="BK368" s="248">
        <f>ROUND(I368*H368,2)</f>
        <v>0</v>
      </c>
      <c r="BL368" s="25" t="s">
        <v>290</v>
      </c>
      <c r="BM368" s="25" t="s">
        <v>1373</v>
      </c>
    </row>
    <row r="369" s="1" customFormat="1">
      <c r="B369" s="47"/>
      <c r="C369" s="75"/>
      <c r="D369" s="249" t="s">
        <v>207</v>
      </c>
      <c r="E369" s="75"/>
      <c r="F369" s="250" t="s">
        <v>640</v>
      </c>
      <c r="G369" s="75"/>
      <c r="H369" s="75"/>
      <c r="I369" s="205"/>
      <c r="J369" s="75"/>
      <c r="K369" s="75"/>
      <c r="L369" s="73"/>
      <c r="M369" s="251"/>
      <c r="N369" s="48"/>
      <c r="O369" s="48"/>
      <c r="P369" s="48"/>
      <c r="Q369" s="48"/>
      <c r="R369" s="48"/>
      <c r="S369" s="48"/>
      <c r="T369" s="96"/>
      <c r="AT369" s="25" t="s">
        <v>207</v>
      </c>
      <c r="AU369" s="25" t="s">
        <v>79</v>
      </c>
    </row>
    <row r="370" s="12" customFormat="1">
      <c r="B370" s="252"/>
      <c r="C370" s="253"/>
      <c r="D370" s="249" t="s">
        <v>209</v>
      </c>
      <c r="E370" s="254" t="s">
        <v>21</v>
      </c>
      <c r="F370" s="255" t="s">
        <v>1107</v>
      </c>
      <c r="G370" s="253"/>
      <c r="H370" s="256">
        <v>98.879999999999995</v>
      </c>
      <c r="I370" s="257"/>
      <c r="J370" s="253"/>
      <c r="K370" s="253"/>
      <c r="L370" s="258"/>
      <c r="M370" s="259"/>
      <c r="N370" s="260"/>
      <c r="O370" s="260"/>
      <c r="P370" s="260"/>
      <c r="Q370" s="260"/>
      <c r="R370" s="260"/>
      <c r="S370" s="260"/>
      <c r="T370" s="261"/>
      <c r="AT370" s="262" t="s">
        <v>209</v>
      </c>
      <c r="AU370" s="262" t="s">
        <v>79</v>
      </c>
      <c r="AV370" s="12" t="s">
        <v>79</v>
      </c>
      <c r="AW370" s="12" t="s">
        <v>34</v>
      </c>
      <c r="AX370" s="12" t="s">
        <v>77</v>
      </c>
      <c r="AY370" s="262" t="s">
        <v>197</v>
      </c>
    </row>
    <row r="371" s="1" customFormat="1" ht="23" customHeight="1">
      <c r="B371" s="47"/>
      <c r="C371" s="263" t="s">
        <v>734</v>
      </c>
      <c r="D371" s="263" t="s">
        <v>269</v>
      </c>
      <c r="E371" s="264" t="s">
        <v>643</v>
      </c>
      <c r="F371" s="265" t="s">
        <v>644</v>
      </c>
      <c r="G371" s="266" t="s">
        <v>223</v>
      </c>
      <c r="H371" s="267">
        <v>100.858</v>
      </c>
      <c r="I371" s="268"/>
      <c r="J371" s="269">
        <f>ROUND(I371*H371,2)</f>
        <v>0</v>
      </c>
      <c r="K371" s="265" t="s">
        <v>204</v>
      </c>
      <c r="L371" s="270"/>
      <c r="M371" s="271" t="s">
        <v>21</v>
      </c>
      <c r="N371" s="272" t="s">
        <v>41</v>
      </c>
      <c r="O371" s="48"/>
      <c r="P371" s="246">
        <f>O371*H371</f>
        <v>0</v>
      </c>
      <c r="Q371" s="246">
        <v>0.00022000000000000001</v>
      </c>
      <c r="R371" s="246">
        <f>Q371*H371</f>
        <v>0.022188760000000002</v>
      </c>
      <c r="S371" s="246">
        <v>0</v>
      </c>
      <c r="T371" s="247">
        <f>S371*H371</f>
        <v>0</v>
      </c>
      <c r="AR371" s="25" t="s">
        <v>373</v>
      </c>
      <c r="AT371" s="25" t="s">
        <v>269</v>
      </c>
      <c r="AU371" s="25" t="s">
        <v>79</v>
      </c>
      <c r="AY371" s="25" t="s">
        <v>197</v>
      </c>
      <c r="BE371" s="248">
        <f>IF(N371="základní",J371,0)</f>
        <v>0</v>
      </c>
      <c r="BF371" s="248">
        <f>IF(N371="snížená",J371,0)</f>
        <v>0</v>
      </c>
      <c r="BG371" s="248">
        <f>IF(N371="zákl. přenesená",J371,0)</f>
        <v>0</v>
      </c>
      <c r="BH371" s="248">
        <f>IF(N371="sníž. přenesená",J371,0)</f>
        <v>0</v>
      </c>
      <c r="BI371" s="248">
        <f>IF(N371="nulová",J371,0)</f>
        <v>0</v>
      </c>
      <c r="BJ371" s="25" t="s">
        <v>77</v>
      </c>
      <c r="BK371" s="248">
        <f>ROUND(I371*H371,2)</f>
        <v>0</v>
      </c>
      <c r="BL371" s="25" t="s">
        <v>290</v>
      </c>
      <c r="BM371" s="25" t="s">
        <v>1374</v>
      </c>
    </row>
    <row r="372" s="1" customFormat="1">
      <c r="B372" s="47"/>
      <c r="C372" s="75"/>
      <c r="D372" s="249" t="s">
        <v>207</v>
      </c>
      <c r="E372" s="75"/>
      <c r="F372" s="250" t="s">
        <v>646</v>
      </c>
      <c r="G372" s="75"/>
      <c r="H372" s="75"/>
      <c r="I372" s="205"/>
      <c r="J372" s="75"/>
      <c r="K372" s="75"/>
      <c r="L372" s="73"/>
      <c r="M372" s="251"/>
      <c r="N372" s="48"/>
      <c r="O372" s="48"/>
      <c r="P372" s="48"/>
      <c r="Q372" s="48"/>
      <c r="R372" s="48"/>
      <c r="S372" s="48"/>
      <c r="T372" s="96"/>
      <c r="AT372" s="25" t="s">
        <v>207</v>
      </c>
      <c r="AU372" s="25" t="s">
        <v>79</v>
      </c>
    </row>
    <row r="373" s="12" customFormat="1">
      <c r="B373" s="252"/>
      <c r="C373" s="253"/>
      <c r="D373" s="249" t="s">
        <v>209</v>
      </c>
      <c r="E373" s="254" t="s">
        <v>21</v>
      </c>
      <c r="F373" s="255" t="s">
        <v>1375</v>
      </c>
      <c r="G373" s="253"/>
      <c r="H373" s="256">
        <v>100.858</v>
      </c>
      <c r="I373" s="257"/>
      <c r="J373" s="253"/>
      <c r="K373" s="253"/>
      <c r="L373" s="258"/>
      <c r="M373" s="259"/>
      <c r="N373" s="260"/>
      <c r="O373" s="260"/>
      <c r="P373" s="260"/>
      <c r="Q373" s="260"/>
      <c r="R373" s="260"/>
      <c r="S373" s="260"/>
      <c r="T373" s="261"/>
      <c r="AT373" s="262" t="s">
        <v>209</v>
      </c>
      <c r="AU373" s="262" t="s">
        <v>79</v>
      </c>
      <c r="AV373" s="12" t="s">
        <v>79</v>
      </c>
      <c r="AW373" s="12" t="s">
        <v>34</v>
      </c>
      <c r="AX373" s="12" t="s">
        <v>77</v>
      </c>
      <c r="AY373" s="262" t="s">
        <v>197</v>
      </c>
    </row>
    <row r="374" s="1" customFormat="1" ht="14.5" customHeight="1">
      <c r="B374" s="47"/>
      <c r="C374" s="237" t="s">
        <v>740</v>
      </c>
      <c r="D374" s="237" t="s">
        <v>200</v>
      </c>
      <c r="E374" s="238" t="s">
        <v>649</v>
      </c>
      <c r="F374" s="239" t="s">
        <v>650</v>
      </c>
      <c r="G374" s="240" t="s">
        <v>213</v>
      </c>
      <c r="H374" s="241">
        <v>69.150000000000006</v>
      </c>
      <c r="I374" s="242"/>
      <c r="J374" s="243">
        <f>ROUND(I374*H374,2)</f>
        <v>0</v>
      </c>
      <c r="K374" s="239" t="s">
        <v>204</v>
      </c>
      <c r="L374" s="73"/>
      <c r="M374" s="244" t="s">
        <v>21</v>
      </c>
      <c r="N374" s="245" t="s">
        <v>41</v>
      </c>
      <c r="O374" s="48"/>
      <c r="P374" s="246">
        <f>O374*H374</f>
        <v>0</v>
      </c>
      <c r="Q374" s="246">
        <v>0.00050000000000000001</v>
      </c>
      <c r="R374" s="246">
        <f>Q374*H374</f>
        <v>0.034575000000000002</v>
      </c>
      <c r="S374" s="246">
        <v>0</v>
      </c>
      <c r="T374" s="247">
        <f>S374*H374</f>
        <v>0</v>
      </c>
      <c r="AR374" s="25" t="s">
        <v>290</v>
      </c>
      <c r="AT374" s="25" t="s">
        <v>200</v>
      </c>
      <c r="AU374" s="25" t="s">
        <v>79</v>
      </c>
      <c r="AY374" s="25" t="s">
        <v>197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25" t="s">
        <v>77</v>
      </c>
      <c r="BK374" s="248">
        <f>ROUND(I374*H374,2)</f>
        <v>0</v>
      </c>
      <c r="BL374" s="25" t="s">
        <v>290</v>
      </c>
      <c r="BM374" s="25" t="s">
        <v>1376</v>
      </c>
    </row>
    <row r="375" s="1" customFormat="1">
      <c r="B375" s="47"/>
      <c r="C375" s="75"/>
      <c r="D375" s="249" t="s">
        <v>207</v>
      </c>
      <c r="E375" s="75"/>
      <c r="F375" s="250" t="s">
        <v>652</v>
      </c>
      <c r="G375" s="75"/>
      <c r="H375" s="75"/>
      <c r="I375" s="205"/>
      <c r="J375" s="75"/>
      <c r="K375" s="75"/>
      <c r="L375" s="73"/>
      <c r="M375" s="251"/>
      <c r="N375" s="48"/>
      <c r="O375" s="48"/>
      <c r="P375" s="48"/>
      <c r="Q375" s="48"/>
      <c r="R375" s="48"/>
      <c r="S375" s="48"/>
      <c r="T375" s="96"/>
      <c r="AT375" s="25" t="s">
        <v>207</v>
      </c>
      <c r="AU375" s="25" t="s">
        <v>79</v>
      </c>
    </row>
    <row r="376" s="12" customFormat="1">
      <c r="B376" s="252"/>
      <c r="C376" s="253"/>
      <c r="D376" s="249" t="s">
        <v>209</v>
      </c>
      <c r="E376" s="254" t="s">
        <v>1109</v>
      </c>
      <c r="F376" s="255" t="s">
        <v>1377</v>
      </c>
      <c r="G376" s="253"/>
      <c r="H376" s="256">
        <v>69.150000000000006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AT376" s="262" t="s">
        <v>209</v>
      </c>
      <c r="AU376" s="262" t="s">
        <v>79</v>
      </c>
      <c r="AV376" s="12" t="s">
        <v>79</v>
      </c>
      <c r="AW376" s="12" t="s">
        <v>34</v>
      </c>
      <c r="AX376" s="12" t="s">
        <v>77</v>
      </c>
      <c r="AY376" s="262" t="s">
        <v>197</v>
      </c>
    </row>
    <row r="377" s="1" customFormat="1" ht="14.5" customHeight="1">
      <c r="B377" s="47"/>
      <c r="C377" s="263" t="s">
        <v>746</v>
      </c>
      <c r="D377" s="263" t="s">
        <v>269</v>
      </c>
      <c r="E377" s="264" t="s">
        <v>654</v>
      </c>
      <c r="F377" s="265" t="s">
        <v>655</v>
      </c>
      <c r="G377" s="266" t="s">
        <v>213</v>
      </c>
      <c r="H377" s="267">
        <v>76.064999999999998</v>
      </c>
      <c r="I377" s="268"/>
      <c r="J377" s="269">
        <f>ROUND(I377*H377,2)</f>
        <v>0</v>
      </c>
      <c r="K377" s="265" t="s">
        <v>21</v>
      </c>
      <c r="L377" s="270"/>
      <c r="M377" s="271" t="s">
        <v>21</v>
      </c>
      <c r="N377" s="272" t="s">
        <v>41</v>
      </c>
      <c r="O377" s="48"/>
      <c r="P377" s="246">
        <f>O377*H377</f>
        <v>0</v>
      </c>
      <c r="Q377" s="246">
        <v>0.0028700000000000002</v>
      </c>
      <c r="R377" s="246">
        <f>Q377*H377</f>
        <v>0.21830655000000002</v>
      </c>
      <c r="S377" s="246">
        <v>0</v>
      </c>
      <c r="T377" s="247">
        <f>S377*H377</f>
        <v>0</v>
      </c>
      <c r="AR377" s="25" t="s">
        <v>373</v>
      </c>
      <c r="AT377" s="25" t="s">
        <v>269</v>
      </c>
      <c r="AU377" s="25" t="s">
        <v>79</v>
      </c>
      <c r="AY377" s="25" t="s">
        <v>197</v>
      </c>
      <c r="BE377" s="248">
        <f>IF(N377="základní",J377,0)</f>
        <v>0</v>
      </c>
      <c r="BF377" s="248">
        <f>IF(N377="snížená",J377,0)</f>
        <v>0</v>
      </c>
      <c r="BG377" s="248">
        <f>IF(N377="zákl. přenesená",J377,0)</f>
        <v>0</v>
      </c>
      <c r="BH377" s="248">
        <f>IF(N377="sníž. přenesená",J377,0)</f>
        <v>0</v>
      </c>
      <c r="BI377" s="248">
        <f>IF(N377="nulová",J377,0)</f>
        <v>0</v>
      </c>
      <c r="BJ377" s="25" t="s">
        <v>77</v>
      </c>
      <c r="BK377" s="248">
        <f>ROUND(I377*H377,2)</f>
        <v>0</v>
      </c>
      <c r="BL377" s="25" t="s">
        <v>290</v>
      </c>
      <c r="BM377" s="25" t="s">
        <v>1378</v>
      </c>
    </row>
    <row r="378" s="1" customFormat="1">
      <c r="B378" s="47"/>
      <c r="C378" s="75"/>
      <c r="D378" s="249" t="s">
        <v>207</v>
      </c>
      <c r="E378" s="75"/>
      <c r="F378" s="250" t="s">
        <v>655</v>
      </c>
      <c r="G378" s="75"/>
      <c r="H378" s="75"/>
      <c r="I378" s="205"/>
      <c r="J378" s="75"/>
      <c r="K378" s="75"/>
      <c r="L378" s="73"/>
      <c r="M378" s="251"/>
      <c r="N378" s="48"/>
      <c r="O378" s="48"/>
      <c r="P378" s="48"/>
      <c r="Q378" s="48"/>
      <c r="R378" s="48"/>
      <c r="S378" s="48"/>
      <c r="T378" s="96"/>
      <c r="AT378" s="25" t="s">
        <v>207</v>
      </c>
      <c r="AU378" s="25" t="s">
        <v>79</v>
      </c>
    </row>
    <row r="379" s="1" customFormat="1">
      <c r="B379" s="47"/>
      <c r="C379" s="75"/>
      <c r="D379" s="249" t="s">
        <v>589</v>
      </c>
      <c r="E379" s="75"/>
      <c r="F379" s="294" t="s">
        <v>657</v>
      </c>
      <c r="G379" s="75"/>
      <c r="H379" s="75"/>
      <c r="I379" s="205"/>
      <c r="J379" s="75"/>
      <c r="K379" s="75"/>
      <c r="L379" s="73"/>
      <c r="M379" s="251"/>
      <c r="N379" s="48"/>
      <c r="O379" s="48"/>
      <c r="P379" s="48"/>
      <c r="Q379" s="48"/>
      <c r="R379" s="48"/>
      <c r="S379" s="48"/>
      <c r="T379" s="96"/>
      <c r="AT379" s="25" t="s">
        <v>589</v>
      </c>
      <c r="AU379" s="25" t="s">
        <v>79</v>
      </c>
    </row>
    <row r="380" s="12" customFormat="1">
      <c r="B380" s="252"/>
      <c r="C380" s="253"/>
      <c r="D380" s="249" t="s">
        <v>209</v>
      </c>
      <c r="E380" s="254" t="s">
        <v>21</v>
      </c>
      <c r="F380" s="255" t="s">
        <v>1379</v>
      </c>
      <c r="G380" s="253"/>
      <c r="H380" s="256">
        <v>76.064999999999998</v>
      </c>
      <c r="I380" s="257"/>
      <c r="J380" s="253"/>
      <c r="K380" s="253"/>
      <c r="L380" s="258"/>
      <c r="M380" s="259"/>
      <c r="N380" s="260"/>
      <c r="O380" s="260"/>
      <c r="P380" s="260"/>
      <c r="Q380" s="260"/>
      <c r="R380" s="260"/>
      <c r="S380" s="260"/>
      <c r="T380" s="261"/>
      <c r="AT380" s="262" t="s">
        <v>209</v>
      </c>
      <c r="AU380" s="262" t="s">
        <v>79</v>
      </c>
      <c r="AV380" s="12" t="s">
        <v>79</v>
      </c>
      <c r="AW380" s="12" t="s">
        <v>34</v>
      </c>
      <c r="AX380" s="12" t="s">
        <v>77</v>
      </c>
      <c r="AY380" s="262" t="s">
        <v>197</v>
      </c>
    </row>
    <row r="381" s="1" customFormat="1" ht="14.5" customHeight="1">
      <c r="B381" s="47"/>
      <c r="C381" s="237" t="s">
        <v>752</v>
      </c>
      <c r="D381" s="237" t="s">
        <v>200</v>
      </c>
      <c r="E381" s="238" t="s">
        <v>660</v>
      </c>
      <c r="F381" s="239" t="s">
        <v>661</v>
      </c>
      <c r="G381" s="240" t="s">
        <v>213</v>
      </c>
      <c r="H381" s="241">
        <v>192.59999999999999</v>
      </c>
      <c r="I381" s="242"/>
      <c r="J381" s="243">
        <f>ROUND(I381*H381,2)</f>
        <v>0</v>
      </c>
      <c r="K381" s="239" t="s">
        <v>204</v>
      </c>
      <c r="L381" s="73"/>
      <c r="M381" s="244" t="s">
        <v>21</v>
      </c>
      <c r="N381" s="245" t="s">
        <v>41</v>
      </c>
      <c r="O381" s="48"/>
      <c r="P381" s="246">
        <f>O381*H381</f>
        <v>0</v>
      </c>
      <c r="Q381" s="246">
        <v>3.0000000000000001E-05</v>
      </c>
      <c r="R381" s="246">
        <f>Q381*H381</f>
        <v>0.0057780000000000001</v>
      </c>
      <c r="S381" s="246">
        <v>0</v>
      </c>
      <c r="T381" s="247">
        <f>S381*H381</f>
        <v>0</v>
      </c>
      <c r="AR381" s="25" t="s">
        <v>290</v>
      </c>
      <c r="AT381" s="25" t="s">
        <v>200</v>
      </c>
      <c r="AU381" s="25" t="s">
        <v>79</v>
      </c>
      <c r="AY381" s="25" t="s">
        <v>197</v>
      </c>
      <c r="BE381" s="248">
        <f>IF(N381="základní",J381,0)</f>
        <v>0</v>
      </c>
      <c r="BF381" s="248">
        <f>IF(N381="snížená",J381,0)</f>
        <v>0</v>
      </c>
      <c r="BG381" s="248">
        <f>IF(N381="zákl. přenesená",J381,0)</f>
        <v>0</v>
      </c>
      <c r="BH381" s="248">
        <f>IF(N381="sníž. přenesená",J381,0)</f>
        <v>0</v>
      </c>
      <c r="BI381" s="248">
        <f>IF(N381="nulová",J381,0)</f>
        <v>0</v>
      </c>
      <c r="BJ381" s="25" t="s">
        <v>77</v>
      </c>
      <c r="BK381" s="248">
        <f>ROUND(I381*H381,2)</f>
        <v>0</v>
      </c>
      <c r="BL381" s="25" t="s">
        <v>290</v>
      </c>
      <c r="BM381" s="25" t="s">
        <v>1380</v>
      </c>
    </row>
    <row r="382" s="1" customFormat="1">
      <c r="B382" s="47"/>
      <c r="C382" s="75"/>
      <c r="D382" s="249" t="s">
        <v>207</v>
      </c>
      <c r="E382" s="75"/>
      <c r="F382" s="250" t="s">
        <v>663</v>
      </c>
      <c r="G382" s="75"/>
      <c r="H382" s="75"/>
      <c r="I382" s="205"/>
      <c r="J382" s="75"/>
      <c r="K382" s="75"/>
      <c r="L382" s="73"/>
      <c r="M382" s="251"/>
      <c r="N382" s="48"/>
      <c r="O382" s="48"/>
      <c r="P382" s="48"/>
      <c r="Q382" s="48"/>
      <c r="R382" s="48"/>
      <c r="S382" s="48"/>
      <c r="T382" s="96"/>
      <c r="AT382" s="25" t="s">
        <v>207</v>
      </c>
      <c r="AU382" s="25" t="s">
        <v>79</v>
      </c>
    </row>
    <row r="383" s="12" customFormat="1">
      <c r="B383" s="252"/>
      <c r="C383" s="253"/>
      <c r="D383" s="249" t="s">
        <v>209</v>
      </c>
      <c r="E383" s="254" t="s">
        <v>21</v>
      </c>
      <c r="F383" s="255" t="s">
        <v>144</v>
      </c>
      <c r="G383" s="253"/>
      <c r="H383" s="256">
        <v>192.59999999999999</v>
      </c>
      <c r="I383" s="257"/>
      <c r="J383" s="253"/>
      <c r="K383" s="253"/>
      <c r="L383" s="258"/>
      <c r="M383" s="259"/>
      <c r="N383" s="260"/>
      <c r="O383" s="260"/>
      <c r="P383" s="260"/>
      <c r="Q383" s="260"/>
      <c r="R383" s="260"/>
      <c r="S383" s="260"/>
      <c r="T383" s="261"/>
      <c r="AT383" s="262" t="s">
        <v>209</v>
      </c>
      <c r="AU383" s="262" t="s">
        <v>79</v>
      </c>
      <c r="AV383" s="12" t="s">
        <v>79</v>
      </c>
      <c r="AW383" s="12" t="s">
        <v>34</v>
      </c>
      <c r="AX383" s="12" t="s">
        <v>77</v>
      </c>
      <c r="AY383" s="262" t="s">
        <v>197</v>
      </c>
    </row>
    <row r="384" s="1" customFormat="1" ht="23" customHeight="1">
      <c r="B384" s="47"/>
      <c r="C384" s="237" t="s">
        <v>759</v>
      </c>
      <c r="D384" s="237" t="s">
        <v>200</v>
      </c>
      <c r="E384" s="238" t="s">
        <v>665</v>
      </c>
      <c r="F384" s="239" t="s">
        <v>666</v>
      </c>
      <c r="G384" s="240" t="s">
        <v>406</v>
      </c>
      <c r="H384" s="241">
        <v>2.1309999999999998</v>
      </c>
      <c r="I384" s="242"/>
      <c r="J384" s="243">
        <f>ROUND(I384*H384,2)</f>
        <v>0</v>
      </c>
      <c r="K384" s="239" t="s">
        <v>204</v>
      </c>
      <c r="L384" s="73"/>
      <c r="M384" s="244" t="s">
        <v>21</v>
      </c>
      <c r="N384" s="245" t="s">
        <v>41</v>
      </c>
      <c r="O384" s="48"/>
      <c r="P384" s="246">
        <f>O384*H384</f>
        <v>0</v>
      </c>
      <c r="Q384" s="246">
        <v>0</v>
      </c>
      <c r="R384" s="246">
        <f>Q384*H384</f>
        <v>0</v>
      </c>
      <c r="S384" s="246">
        <v>0</v>
      </c>
      <c r="T384" s="247">
        <f>S384*H384</f>
        <v>0</v>
      </c>
      <c r="AR384" s="25" t="s">
        <v>290</v>
      </c>
      <c r="AT384" s="25" t="s">
        <v>200</v>
      </c>
      <c r="AU384" s="25" t="s">
        <v>79</v>
      </c>
      <c r="AY384" s="25" t="s">
        <v>197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25" t="s">
        <v>77</v>
      </c>
      <c r="BK384" s="248">
        <f>ROUND(I384*H384,2)</f>
        <v>0</v>
      </c>
      <c r="BL384" s="25" t="s">
        <v>290</v>
      </c>
      <c r="BM384" s="25" t="s">
        <v>1381</v>
      </c>
    </row>
    <row r="385" s="1" customFormat="1">
      <c r="B385" s="47"/>
      <c r="C385" s="75"/>
      <c r="D385" s="249" t="s">
        <v>207</v>
      </c>
      <c r="E385" s="75"/>
      <c r="F385" s="250" t="s">
        <v>668</v>
      </c>
      <c r="G385" s="75"/>
      <c r="H385" s="75"/>
      <c r="I385" s="205"/>
      <c r="J385" s="75"/>
      <c r="K385" s="75"/>
      <c r="L385" s="73"/>
      <c r="M385" s="251"/>
      <c r="N385" s="48"/>
      <c r="O385" s="48"/>
      <c r="P385" s="48"/>
      <c r="Q385" s="48"/>
      <c r="R385" s="48"/>
      <c r="S385" s="48"/>
      <c r="T385" s="96"/>
      <c r="AT385" s="25" t="s">
        <v>207</v>
      </c>
      <c r="AU385" s="25" t="s">
        <v>79</v>
      </c>
    </row>
    <row r="386" s="11" customFormat="1" ht="29.88" customHeight="1">
      <c r="B386" s="221"/>
      <c r="C386" s="222"/>
      <c r="D386" s="223" t="s">
        <v>69</v>
      </c>
      <c r="E386" s="235" t="s">
        <v>669</v>
      </c>
      <c r="F386" s="235" t="s">
        <v>670</v>
      </c>
      <c r="G386" s="222"/>
      <c r="H386" s="222"/>
      <c r="I386" s="225"/>
      <c r="J386" s="236">
        <f>BK386</f>
        <v>0</v>
      </c>
      <c r="K386" s="222"/>
      <c r="L386" s="227"/>
      <c r="M386" s="228"/>
      <c r="N386" s="229"/>
      <c r="O386" s="229"/>
      <c r="P386" s="230">
        <f>SUM(P387:P399)</f>
        <v>0</v>
      </c>
      <c r="Q386" s="229"/>
      <c r="R386" s="230">
        <f>SUM(R387:R399)</f>
        <v>0.53422259999999999</v>
      </c>
      <c r="S386" s="229"/>
      <c r="T386" s="231">
        <f>SUM(T387:T399)</f>
        <v>0</v>
      </c>
      <c r="AR386" s="232" t="s">
        <v>79</v>
      </c>
      <c r="AT386" s="233" t="s">
        <v>69</v>
      </c>
      <c r="AU386" s="233" t="s">
        <v>77</v>
      </c>
      <c r="AY386" s="232" t="s">
        <v>197</v>
      </c>
      <c r="BK386" s="234">
        <f>SUM(BK387:BK399)</f>
        <v>0</v>
      </c>
    </row>
    <row r="387" s="1" customFormat="1" ht="23" customHeight="1">
      <c r="B387" s="47"/>
      <c r="C387" s="237" t="s">
        <v>764</v>
      </c>
      <c r="D387" s="237" t="s">
        <v>200</v>
      </c>
      <c r="E387" s="238" t="s">
        <v>672</v>
      </c>
      <c r="F387" s="239" t="s">
        <v>673</v>
      </c>
      <c r="G387" s="240" t="s">
        <v>213</v>
      </c>
      <c r="H387" s="241">
        <v>32.328000000000003</v>
      </c>
      <c r="I387" s="242"/>
      <c r="J387" s="243">
        <f>ROUND(I387*H387,2)</f>
        <v>0</v>
      </c>
      <c r="K387" s="239" t="s">
        <v>204</v>
      </c>
      <c r="L387" s="73"/>
      <c r="M387" s="244" t="s">
        <v>21</v>
      </c>
      <c r="N387" s="245" t="s">
        <v>41</v>
      </c>
      <c r="O387" s="48"/>
      <c r="P387" s="246">
        <f>O387*H387</f>
        <v>0</v>
      </c>
      <c r="Q387" s="246">
        <v>0.0030000000000000001</v>
      </c>
      <c r="R387" s="246">
        <f>Q387*H387</f>
        <v>0.096984000000000015</v>
      </c>
      <c r="S387" s="246">
        <v>0</v>
      </c>
      <c r="T387" s="247">
        <f>S387*H387</f>
        <v>0</v>
      </c>
      <c r="AR387" s="25" t="s">
        <v>290</v>
      </c>
      <c r="AT387" s="25" t="s">
        <v>200</v>
      </c>
      <c r="AU387" s="25" t="s">
        <v>79</v>
      </c>
      <c r="AY387" s="25" t="s">
        <v>197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25" t="s">
        <v>77</v>
      </c>
      <c r="BK387" s="248">
        <f>ROUND(I387*H387,2)</f>
        <v>0</v>
      </c>
      <c r="BL387" s="25" t="s">
        <v>290</v>
      </c>
      <c r="BM387" s="25" t="s">
        <v>1382</v>
      </c>
    </row>
    <row r="388" s="1" customFormat="1">
      <c r="B388" s="47"/>
      <c r="C388" s="75"/>
      <c r="D388" s="249" t="s">
        <v>207</v>
      </c>
      <c r="E388" s="75"/>
      <c r="F388" s="250" t="s">
        <v>675</v>
      </c>
      <c r="G388" s="75"/>
      <c r="H388" s="75"/>
      <c r="I388" s="205"/>
      <c r="J388" s="75"/>
      <c r="K388" s="75"/>
      <c r="L388" s="73"/>
      <c r="M388" s="251"/>
      <c r="N388" s="48"/>
      <c r="O388" s="48"/>
      <c r="P388" s="48"/>
      <c r="Q388" s="48"/>
      <c r="R388" s="48"/>
      <c r="S388" s="48"/>
      <c r="T388" s="96"/>
      <c r="AT388" s="25" t="s">
        <v>207</v>
      </c>
      <c r="AU388" s="25" t="s">
        <v>79</v>
      </c>
    </row>
    <row r="389" s="12" customFormat="1">
      <c r="B389" s="252"/>
      <c r="C389" s="253"/>
      <c r="D389" s="249" t="s">
        <v>209</v>
      </c>
      <c r="E389" s="254" t="s">
        <v>138</v>
      </c>
      <c r="F389" s="255" t="s">
        <v>1383</v>
      </c>
      <c r="G389" s="253"/>
      <c r="H389" s="256">
        <v>32.328000000000003</v>
      </c>
      <c r="I389" s="257"/>
      <c r="J389" s="253"/>
      <c r="K389" s="253"/>
      <c r="L389" s="258"/>
      <c r="M389" s="259"/>
      <c r="N389" s="260"/>
      <c r="O389" s="260"/>
      <c r="P389" s="260"/>
      <c r="Q389" s="260"/>
      <c r="R389" s="260"/>
      <c r="S389" s="260"/>
      <c r="T389" s="261"/>
      <c r="AT389" s="262" t="s">
        <v>209</v>
      </c>
      <c r="AU389" s="262" t="s">
        <v>79</v>
      </c>
      <c r="AV389" s="12" t="s">
        <v>79</v>
      </c>
      <c r="AW389" s="12" t="s">
        <v>34</v>
      </c>
      <c r="AX389" s="12" t="s">
        <v>77</v>
      </c>
      <c r="AY389" s="262" t="s">
        <v>197</v>
      </c>
    </row>
    <row r="390" s="1" customFormat="1" ht="23" customHeight="1">
      <c r="B390" s="47"/>
      <c r="C390" s="263" t="s">
        <v>772</v>
      </c>
      <c r="D390" s="263" t="s">
        <v>269</v>
      </c>
      <c r="E390" s="264" t="s">
        <v>678</v>
      </c>
      <c r="F390" s="265" t="s">
        <v>679</v>
      </c>
      <c r="G390" s="266" t="s">
        <v>213</v>
      </c>
      <c r="H390" s="267">
        <v>35.561999999999998</v>
      </c>
      <c r="I390" s="268"/>
      <c r="J390" s="269">
        <f>ROUND(I390*H390,2)</f>
        <v>0</v>
      </c>
      <c r="K390" s="265" t="s">
        <v>21</v>
      </c>
      <c r="L390" s="270"/>
      <c r="M390" s="271" t="s">
        <v>21</v>
      </c>
      <c r="N390" s="272" t="s">
        <v>41</v>
      </c>
      <c r="O390" s="48"/>
      <c r="P390" s="246">
        <f>O390*H390</f>
        <v>0</v>
      </c>
      <c r="Q390" s="246">
        <v>0.0118</v>
      </c>
      <c r="R390" s="246">
        <f>Q390*H390</f>
        <v>0.41963159999999994</v>
      </c>
      <c r="S390" s="246">
        <v>0</v>
      </c>
      <c r="T390" s="247">
        <f>S390*H390</f>
        <v>0</v>
      </c>
      <c r="AR390" s="25" t="s">
        <v>373</v>
      </c>
      <c r="AT390" s="25" t="s">
        <v>269</v>
      </c>
      <c r="AU390" s="25" t="s">
        <v>79</v>
      </c>
      <c r="AY390" s="25" t="s">
        <v>197</v>
      </c>
      <c r="BE390" s="248">
        <f>IF(N390="základní",J390,0)</f>
        <v>0</v>
      </c>
      <c r="BF390" s="248">
        <f>IF(N390="snížená",J390,0)</f>
        <v>0</v>
      </c>
      <c r="BG390" s="248">
        <f>IF(N390="zákl. přenesená",J390,0)</f>
        <v>0</v>
      </c>
      <c r="BH390" s="248">
        <f>IF(N390="sníž. přenesená",J390,0)</f>
        <v>0</v>
      </c>
      <c r="BI390" s="248">
        <f>IF(N390="nulová",J390,0)</f>
        <v>0</v>
      </c>
      <c r="BJ390" s="25" t="s">
        <v>77</v>
      </c>
      <c r="BK390" s="248">
        <f>ROUND(I390*H390,2)</f>
        <v>0</v>
      </c>
      <c r="BL390" s="25" t="s">
        <v>290</v>
      </c>
      <c r="BM390" s="25" t="s">
        <v>1384</v>
      </c>
    </row>
    <row r="391" s="1" customFormat="1">
      <c r="B391" s="47"/>
      <c r="C391" s="75"/>
      <c r="D391" s="249" t="s">
        <v>207</v>
      </c>
      <c r="E391" s="75"/>
      <c r="F391" s="250" t="s">
        <v>681</v>
      </c>
      <c r="G391" s="75"/>
      <c r="H391" s="75"/>
      <c r="I391" s="205"/>
      <c r="J391" s="75"/>
      <c r="K391" s="75"/>
      <c r="L391" s="73"/>
      <c r="M391" s="251"/>
      <c r="N391" s="48"/>
      <c r="O391" s="48"/>
      <c r="P391" s="48"/>
      <c r="Q391" s="48"/>
      <c r="R391" s="48"/>
      <c r="S391" s="48"/>
      <c r="T391" s="96"/>
      <c r="AT391" s="25" t="s">
        <v>207</v>
      </c>
      <c r="AU391" s="25" t="s">
        <v>79</v>
      </c>
    </row>
    <row r="392" s="1" customFormat="1" ht="14.5" customHeight="1">
      <c r="B392" s="47"/>
      <c r="C392" s="237" t="s">
        <v>1385</v>
      </c>
      <c r="D392" s="237" t="s">
        <v>200</v>
      </c>
      <c r="E392" s="238" t="s">
        <v>684</v>
      </c>
      <c r="F392" s="239" t="s">
        <v>685</v>
      </c>
      <c r="G392" s="240" t="s">
        <v>213</v>
      </c>
      <c r="H392" s="241">
        <v>32.328000000000003</v>
      </c>
      <c r="I392" s="242"/>
      <c r="J392" s="243">
        <f>ROUND(I392*H392,2)</f>
        <v>0</v>
      </c>
      <c r="K392" s="239" t="s">
        <v>204</v>
      </c>
      <c r="L392" s="73"/>
      <c r="M392" s="244" t="s">
        <v>21</v>
      </c>
      <c r="N392" s="245" t="s">
        <v>41</v>
      </c>
      <c r="O392" s="48"/>
      <c r="P392" s="246">
        <f>O392*H392</f>
        <v>0</v>
      </c>
      <c r="Q392" s="246">
        <v>0.00029999999999999997</v>
      </c>
      <c r="R392" s="246">
        <f>Q392*H392</f>
        <v>0.0096983999999999994</v>
      </c>
      <c r="S392" s="246">
        <v>0</v>
      </c>
      <c r="T392" s="247">
        <f>S392*H392</f>
        <v>0</v>
      </c>
      <c r="AR392" s="25" t="s">
        <v>290</v>
      </c>
      <c r="AT392" s="25" t="s">
        <v>200</v>
      </c>
      <c r="AU392" s="25" t="s">
        <v>79</v>
      </c>
      <c r="AY392" s="25" t="s">
        <v>197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25" t="s">
        <v>77</v>
      </c>
      <c r="BK392" s="248">
        <f>ROUND(I392*H392,2)</f>
        <v>0</v>
      </c>
      <c r="BL392" s="25" t="s">
        <v>290</v>
      </c>
      <c r="BM392" s="25" t="s">
        <v>1386</v>
      </c>
    </row>
    <row r="393" s="1" customFormat="1">
      <c r="B393" s="47"/>
      <c r="C393" s="75"/>
      <c r="D393" s="249" t="s">
        <v>207</v>
      </c>
      <c r="E393" s="75"/>
      <c r="F393" s="250" t="s">
        <v>687</v>
      </c>
      <c r="G393" s="75"/>
      <c r="H393" s="75"/>
      <c r="I393" s="205"/>
      <c r="J393" s="75"/>
      <c r="K393" s="75"/>
      <c r="L393" s="73"/>
      <c r="M393" s="251"/>
      <c r="N393" s="48"/>
      <c r="O393" s="48"/>
      <c r="P393" s="48"/>
      <c r="Q393" s="48"/>
      <c r="R393" s="48"/>
      <c r="S393" s="48"/>
      <c r="T393" s="96"/>
      <c r="AT393" s="25" t="s">
        <v>207</v>
      </c>
      <c r="AU393" s="25" t="s">
        <v>79</v>
      </c>
    </row>
    <row r="394" s="12" customFormat="1">
      <c r="B394" s="252"/>
      <c r="C394" s="253"/>
      <c r="D394" s="249" t="s">
        <v>209</v>
      </c>
      <c r="E394" s="254" t="s">
        <v>21</v>
      </c>
      <c r="F394" s="255" t="s">
        <v>138</v>
      </c>
      <c r="G394" s="253"/>
      <c r="H394" s="256">
        <v>32.328000000000003</v>
      </c>
      <c r="I394" s="257"/>
      <c r="J394" s="253"/>
      <c r="K394" s="253"/>
      <c r="L394" s="258"/>
      <c r="M394" s="259"/>
      <c r="N394" s="260"/>
      <c r="O394" s="260"/>
      <c r="P394" s="260"/>
      <c r="Q394" s="260"/>
      <c r="R394" s="260"/>
      <c r="S394" s="260"/>
      <c r="T394" s="261"/>
      <c r="AT394" s="262" t="s">
        <v>209</v>
      </c>
      <c r="AU394" s="262" t="s">
        <v>79</v>
      </c>
      <c r="AV394" s="12" t="s">
        <v>79</v>
      </c>
      <c r="AW394" s="12" t="s">
        <v>34</v>
      </c>
      <c r="AX394" s="12" t="s">
        <v>77</v>
      </c>
      <c r="AY394" s="262" t="s">
        <v>197</v>
      </c>
    </row>
    <row r="395" s="1" customFormat="1" ht="23" customHeight="1">
      <c r="B395" s="47"/>
      <c r="C395" s="237" t="s">
        <v>897</v>
      </c>
      <c r="D395" s="237" t="s">
        <v>200</v>
      </c>
      <c r="E395" s="238" t="s">
        <v>689</v>
      </c>
      <c r="F395" s="239" t="s">
        <v>690</v>
      </c>
      <c r="G395" s="240" t="s">
        <v>223</v>
      </c>
      <c r="H395" s="241">
        <v>16.140000000000001</v>
      </c>
      <c r="I395" s="242"/>
      <c r="J395" s="243">
        <f>ROUND(I395*H395,2)</f>
        <v>0</v>
      </c>
      <c r="K395" s="239" t="s">
        <v>204</v>
      </c>
      <c r="L395" s="73"/>
      <c r="M395" s="244" t="s">
        <v>21</v>
      </c>
      <c r="N395" s="245" t="s">
        <v>41</v>
      </c>
      <c r="O395" s="48"/>
      <c r="P395" s="246">
        <f>O395*H395</f>
        <v>0</v>
      </c>
      <c r="Q395" s="246">
        <v>0.00048999999999999998</v>
      </c>
      <c r="R395" s="246">
        <f>Q395*H395</f>
        <v>0.0079086</v>
      </c>
      <c r="S395" s="246">
        <v>0</v>
      </c>
      <c r="T395" s="247">
        <f>S395*H395</f>
        <v>0</v>
      </c>
      <c r="AR395" s="25" t="s">
        <v>290</v>
      </c>
      <c r="AT395" s="25" t="s">
        <v>200</v>
      </c>
      <c r="AU395" s="25" t="s">
        <v>79</v>
      </c>
      <c r="AY395" s="25" t="s">
        <v>197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25" t="s">
        <v>77</v>
      </c>
      <c r="BK395" s="248">
        <f>ROUND(I395*H395,2)</f>
        <v>0</v>
      </c>
      <c r="BL395" s="25" t="s">
        <v>290</v>
      </c>
      <c r="BM395" s="25" t="s">
        <v>1387</v>
      </c>
    </row>
    <row r="396" s="1" customFormat="1">
      <c r="B396" s="47"/>
      <c r="C396" s="75"/>
      <c r="D396" s="249" t="s">
        <v>207</v>
      </c>
      <c r="E396" s="75"/>
      <c r="F396" s="250" t="s">
        <v>692</v>
      </c>
      <c r="G396" s="75"/>
      <c r="H396" s="75"/>
      <c r="I396" s="205"/>
      <c r="J396" s="75"/>
      <c r="K396" s="75"/>
      <c r="L396" s="73"/>
      <c r="M396" s="251"/>
      <c r="N396" s="48"/>
      <c r="O396" s="48"/>
      <c r="P396" s="48"/>
      <c r="Q396" s="48"/>
      <c r="R396" s="48"/>
      <c r="S396" s="48"/>
      <c r="T396" s="96"/>
      <c r="AT396" s="25" t="s">
        <v>207</v>
      </c>
      <c r="AU396" s="25" t="s">
        <v>79</v>
      </c>
    </row>
    <row r="397" s="12" customFormat="1">
      <c r="B397" s="252"/>
      <c r="C397" s="253"/>
      <c r="D397" s="249" t="s">
        <v>209</v>
      </c>
      <c r="E397" s="254" t="s">
        <v>21</v>
      </c>
      <c r="F397" s="255" t="s">
        <v>1388</v>
      </c>
      <c r="G397" s="253"/>
      <c r="H397" s="256">
        <v>16.140000000000001</v>
      </c>
      <c r="I397" s="257"/>
      <c r="J397" s="253"/>
      <c r="K397" s="253"/>
      <c r="L397" s="258"/>
      <c r="M397" s="259"/>
      <c r="N397" s="260"/>
      <c r="O397" s="260"/>
      <c r="P397" s="260"/>
      <c r="Q397" s="260"/>
      <c r="R397" s="260"/>
      <c r="S397" s="260"/>
      <c r="T397" s="261"/>
      <c r="AT397" s="262" t="s">
        <v>209</v>
      </c>
      <c r="AU397" s="262" t="s">
        <v>79</v>
      </c>
      <c r="AV397" s="12" t="s">
        <v>79</v>
      </c>
      <c r="AW397" s="12" t="s">
        <v>34</v>
      </c>
      <c r="AX397" s="12" t="s">
        <v>77</v>
      </c>
      <c r="AY397" s="262" t="s">
        <v>197</v>
      </c>
    </row>
    <row r="398" s="1" customFormat="1" ht="23" customHeight="1">
      <c r="B398" s="47"/>
      <c r="C398" s="237" t="s">
        <v>1389</v>
      </c>
      <c r="D398" s="237" t="s">
        <v>200</v>
      </c>
      <c r="E398" s="238" t="s">
        <v>695</v>
      </c>
      <c r="F398" s="239" t="s">
        <v>696</v>
      </c>
      <c r="G398" s="240" t="s">
        <v>406</v>
      </c>
      <c r="H398" s="241">
        <v>0.53400000000000003</v>
      </c>
      <c r="I398" s="242"/>
      <c r="J398" s="243">
        <f>ROUND(I398*H398,2)</f>
        <v>0</v>
      </c>
      <c r="K398" s="239" t="s">
        <v>204</v>
      </c>
      <c r="L398" s="73"/>
      <c r="M398" s="244" t="s">
        <v>21</v>
      </c>
      <c r="N398" s="245" t="s">
        <v>41</v>
      </c>
      <c r="O398" s="48"/>
      <c r="P398" s="246">
        <f>O398*H398</f>
        <v>0</v>
      </c>
      <c r="Q398" s="246">
        <v>0</v>
      </c>
      <c r="R398" s="246">
        <f>Q398*H398</f>
        <v>0</v>
      </c>
      <c r="S398" s="246">
        <v>0</v>
      </c>
      <c r="T398" s="247">
        <f>S398*H398</f>
        <v>0</v>
      </c>
      <c r="AR398" s="25" t="s">
        <v>290</v>
      </c>
      <c r="AT398" s="25" t="s">
        <v>200</v>
      </c>
      <c r="AU398" s="25" t="s">
        <v>79</v>
      </c>
      <c r="AY398" s="25" t="s">
        <v>197</v>
      </c>
      <c r="BE398" s="248">
        <f>IF(N398="základní",J398,0)</f>
        <v>0</v>
      </c>
      <c r="BF398" s="248">
        <f>IF(N398="snížená",J398,0)</f>
        <v>0</v>
      </c>
      <c r="BG398" s="248">
        <f>IF(N398="zákl. přenesená",J398,0)</f>
        <v>0</v>
      </c>
      <c r="BH398" s="248">
        <f>IF(N398="sníž. přenesená",J398,0)</f>
        <v>0</v>
      </c>
      <c r="BI398" s="248">
        <f>IF(N398="nulová",J398,0)</f>
        <v>0</v>
      </c>
      <c r="BJ398" s="25" t="s">
        <v>77</v>
      </c>
      <c r="BK398" s="248">
        <f>ROUND(I398*H398,2)</f>
        <v>0</v>
      </c>
      <c r="BL398" s="25" t="s">
        <v>290</v>
      </c>
      <c r="BM398" s="25" t="s">
        <v>1390</v>
      </c>
    </row>
    <row r="399" s="1" customFormat="1">
      <c r="B399" s="47"/>
      <c r="C399" s="75"/>
      <c r="D399" s="249" t="s">
        <v>207</v>
      </c>
      <c r="E399" s="75"/>
      <c r="F399" s="250" t="s">
        <v>698</v>
      </c>
      <c r="G399" s="75"/>
      <c r="H399" s="75"/>
      <c r="I399" s="205"/>
      <c r="J399" s="75"/>
      <c r="K399" s="75"/>
      <c r="L399" s="73"/>
      <c r="M399" s="251"/>
      <c r="N399" s="48"/>
      <c r="O399" s="48"/>
      <c r="P399" s="48"/>
      <c r="Q399" s="48"/>
      <c r="R399" s="48"/>
      <c r="S399" s="48"/>
      <c r="T399" s="96"/>
      <c r="AT399" s="25" t="s">
        <v>207</v>
      </c>
      <c r="AU399" s="25" t="s">
        <v>79</v>
      </c>
    </row>
    <row r="400" s="11" customFormat="1" ht="29.88" customHeight="1">
      <c r="B400" s="221"/>
      <c r="C400" s="222"/>
      <c r="D400" s="223" t="s">
        <v>69</v>
      </c>
      <c r="E400" s="235" t="s">
        <v>699</v>
      </c>
      <c r="F400" s="235" t="s">
        <v>700</v>
      </c>
      <c r="G400" s="222"/>
      <c r="H400" s="222"/>
      <c r="I400" s="225"/>
      <c r="J400" s="236">
        <f>BK400</f>
        <v>0</v>
      </c>
      <c r="K400" s="222"/>
      <c r="L400" s="227"/>
      <c r="M400" s="228"/>
      <c r="N400" s="229"/>
      <c r="O400" s="229"/>
      <c r="P400" s="230">
        <f>SUM(P401:P421)</f>
        <v>0</v>
      </c>
      <c r="Q400" s="229"/>
      <c r="R400" s="230">
        <f>SUM(R401:R421)</f>
        <v>0.028615780000000004</v>
      </c>
      <c r="S400" s="229"/>
      <c r="T400" s="231">
        <f>SUM(T401:T421)</f>
        <v>0</v>
      </c>
      <c r="AR400" s="232" t="s">
        <v>79</v>
      </c>
      <c r="AT400" s="233" t="s">
        <v>69</v>
      </c>
      <c r="AU400" s="233" t="s">
        <v>77</v>
      </c>
      <c r="AY400" s="232" t="s">
        <v>197</v>
      </c>
      <c r="BK400" s="234">
        <f>SUM(BK401:BK421)</f>
        <v>0</v>
      </c>
    </row>
    <row r="401" s="1" customFormat="1" ht="23" customHeight="1">
      <c r="B401" s="47"/>
      <c r="C401" s="237" t="s">
        <v>1391</v>
      </c>
      <c r="D401" s="237" t="s">
        <v>200</v>
      </c>
      <c r="E401" s="238" t="s">
        <v>702</v>
      </c>
      <c r="F401" s="239" t="s">
        <v>703</v>
      </c>
      <c r="G401" s="240" t="s">
        <v>213</v>
      </c>
      <c r="H401" s="241">
        <v>5.258</v>
      </c>
      <c r="I401" s="242"/>
      <c r="J401" s="243">
        <f>ROUND(I401*H401,2)</f>
        <v>0</v>
      </c>
      <c r="K401" s="239" t="s">
        <v>204</v>
      </c>
      <c r="L401" s="73"/>
      <c r="M401" s="244" t="s">
        <v>21</v>
      </c>
      <c r="N401" s="245" t="s">
        <v>41</v>
      </c>
      <c r="O401" s="48"/>
      <c r="P401" s="246">
        <f>O401*H401</f>
        <v>0</v>
      </c>
      <c r="Q401" s="246">
        <v>0.00017000000000000001</v>
      </c>
      <c r="R401" s="246">
        <f>Q401*H401</f>
        <v>0.00089386000000000012</v>
      </c>
      <c r="S401" s="246">
        <v>0</v>
      </c>
      <c r="T401" s="247">
        <f>S401*H401</f>
        <v>0</v>
      </c>
      <c r="AR401" s="25" t="s">
        <v>290</v>
      </c>
      <c r="AT401" s="25" t="s">
        <v>200</v>
      </c>
      <c r="AU401" s="25" t="s">
        <v>79</v>
      </c>
      <c r="AY401" s="25" t="s">
        <v>197</v>
      </c>
      <c r="BE401" s="248">
        <f>IF(N401="základní",J401,0)</f>
        <v>0</v>
      </c>
      <c r="BF401" s="248">
        <f>IF(N401="snížená",J401,0)</f>
        <v>0</v>
      </c>
      <c r="BG401" s="248">
        <f>IF(N401="zákl. přenesená",J401,0)</f>
        <v>0</v>
      </c>
      <c r="BH401" s="248">
        <f>IF(N401="sníž. přenesená",J401,0)</f>
        <v>0</v>
      </c>
      <c r="BI401" s="248">
        <f>IF(N401="nulová",J401,0)</f>
        <v>0</v>
      </c>
      <c r="BJ401" s="25" t="s">
        <v>77</v>
      </c>
      <c r="BK401" s="248">
        <f>ROUND(I401*H401,2)</f>
        <v>0</v>
      </c>
      <c r="BL401" s="25" t="s">
        <v>290</v>
      </c>
      <c r="BM401" s="25" t="s">
        <v>1392</v>
      </c>
    </row>
    <row r="402" s="1" customFormat="1">
      <c r="B402" s="47"/>
      <c r="C402" s="75"/>
      <c r="D402" s="249" t="s">
        <v>207</v>
      </c>
      <c r="E402" s="75"/>
      <c r="F402" s="250" t="s">
        <v>705</v>
      </c>
      <c r="G402" s="75"/>
      <c r="H402" s="75"/>
      <c r="I402" s="205"/>
      <c r="J402" s="75"/>
      <c r="K402" s="75"/>
      <c r="L402" s="73"/>
      <c r="M402" s="251"/>
      <c r="N402" s="48"/>
      <c r="O402" s="48"/>
      <c r="P402" s="48"/>
      <c r="Q402" s="48"/>
      <c r="R402" s="48"/>
      <c r="S402" s="48"/>
      <c r="T402" s="96"/>
      <c r="AT402" s="25" t="s">
        <v>207</v>
      </c>
      <c r="AU402" s="25" t="s">
        <v>79</v>
      </c>
    </row>
    <row r="403" s="12" customFormat="1">
      <c r="B403" s="252"/>
      <c r="C403" s="253"/>
      <c r="D403" s="249" t="s">
        <v>209</v>
      </c>
      <c r="E403" s="254" t="s">
        <v>1125</v>
      </c>
      <c r="F403" s="255" t="s">
        <v>1393</v>
      </c>
      <c r="G403" s="253"/>
      <c r="H403" s="256">
        <v>5.258</v>
      </c>
      <c r="I403" s="257"/>
      <c r="J403" s="253"/>
      <c r="K403" s="253"/>
      <c r="L403" s="258"/>
      <c r="M403" s="259"/>
      <c r="N403" s="260"/>
      <c r="O403" s="260"/>
      <c r="P403" s="260"/>
      <c r="Q403" s="260"/>
      <c r="R403" s="260"/>
      <c r="S403" s="260"/>
      <c r="T403" s="261"/>
      <c r="AT403" s="262" t="s">
        <v>209</v>
      </c>
      <c r="AU403" s="262" t="s">
        <v>79</v>
      </c>
      <c r="AV403" s="12" t="s">
        <v>79</v>
      </c>
      <c r="AW403" s="12" t="s">
        <v>34</v>
      </c>
      <c r="AX403" s="12" t="s">
        <v>77</v>
      </c>
      <c r="AY403" s="262" t="s">
        <v>197</v>
      </c>
    </row>
    <row r="404" s="1" customFormat="1" ht="23" customHeight="1">
      <c r="B404" s="47"/>
      <c r="C404" s="237" t="s">
        <v>938</v>
      </c>
      <c r="D404" s="237" t="s">
        <v>200</v>
      </c>
      <c r="E404" s="238" t="s">
        <v>708</v>
      </c>
      <c r="F404" s="239" t="s">
        <v>709</v>
      </c>
      <c r="G404" s="240" t="s">
        <v>213</v>
      </c>
      <c r="H404" s="241">
        <v>5.258</v>
      </c>
      <c r="I404" s="242"/>
      <c r="J404" s="243">
        <f>ROUND(I404*H404,2)</f>
        <v>0</v>
      </c>
      <c r="K404" s="239" t="s">
        <v>204</v>
      </c>
      <c r="L404" s="73"/>
      <c r="M404" s="244" t="s">
        <v>21</v>
      </c>
      <c r="N404" s="245" t="s">
        <v>41</v>
      </c>
      <c r="O404" s="48"/>
      <c r="P404" s="246">
        <f>O404*H404</f>
        <v>0</v>
      </c>
      <c r="Q404" s="246">
        <v>0.00012</v>
      </c>
      <c r="R404" s="246">
        <f>Q404*H404</f>
        <v>0.00063095999999999996</v>
      </c>
      <c r="S404" s="246">
        <v>0</v>
      </c>
      <c r="T404" s="247">
        <f>S404*H404</f>
        <v>0</v>
      </c>
      <c r="AR404" s="25" t="s">
        <v>290</v>
      </c>
      <c r="AT404" s="25" t="s">
        <v>200</v>
      </c>
      <c r="AU404" s="25" t="s">
        <v>79</v>
      </c>
      <c r="AY404" s="25" t="s">
        <v>197</v>
      </c>
      <c r="BE404" s="248">
        <f>IF(N404="základní",J404,0)</f>
        <v>0</v>
      </c>
      <c r="BF404" s="248">
        <f>IF(N404="snížená",J404,0)</f>
        <v>0</v>
      </c>
      <c r="BG404" s="248">
        <f>IF(N404="zákl. přenesená",J404,0)</f>
        <v>0</v>
      </c>
      <c r="BH404" s="248">
        <f>IF(N404="sníž. přenesená",J404,0)</f>
        <v>0</v>
      </c>
      <c r="BI404" s="248">
        <f>IF(N404="nulová",J404,0)</f>
        <v>0</v>
      </c>
      <c r="BJ404" s="25" t="s">
        <v>77</v>
      </c>
      <c r="BK404" s="248">
        <f>ROUND(I404*H404,2)</f>
        <v>0</v>
      </c>
      <c r="BL404" s="25" t="s">
        <v>290</v>
      </c>
      <c r="BM404" s="25" t="s">
        <v>1394</v>
      </c>
    </row>
    <row r="405" s="1" customFormat="1">
      <c r="B405" s="47"/>
      <c r="C405" s="75"/>
      <c r="D405" s="249" t="s">
        <v>207</v>
      </c>
      <c r="E405" s="75"/>
      <c r="F405" s="250" t="s">
        <v>711</v>
      </c>
      <c r="G405" s="75"/>
      <c r="H405" s="75"/>
      <c r="I405" s="205"/>
      <c r="J405" s="75"/>
      <c r="K405" s="75"/>
      <c r="L405" s="73"/>
      <c r="M405" s="251"/>
      <c r="N405" s="48"/>
      <c r="O405" s="48"/>
      <c r="P405" s="48"/>
      <c r="Q405" s="48"/>
      <c r="R405" s="48"/>
      <c r="S405" s="48"/>
      <c r="T405" s="96"/>
      <c r="AT405" s="25" t="s">
        <v>207</v>
      </c>
      <c r="AU405" s="25" t="s">
        <v>79</v>
      </c>
    </row>
    <row r="406" s="12" customFormat="1">
      <c r="B406" s="252"/>
      <c r="C406" s="253"/>
      <c r="D406" s="249" t="s">
        <v>209</v>
      </c>
      <c r="E406" s="254" t="s">
        <v>21</v>
      </c>
      <c r="F406" s="255" t="s">
        <v>1125</v>
      </c>
      <c r="G406" s="253"/>
      <c r="H406" s="256">
        <v>5.258</v>
      </c>
      <c r="I406" s="257"/>
      <c r="J406" s="253"/>
      <c r="K406" s="253"/>
      <c r="L406" s="258"/>
      <c r="M406" s="259"/>
      <c r="N406" s="260"/>
      <c r="O406" s="260"/>
      <c r="P406" s="260"/>
      <c r="Q406" s="260"/>
      <c r="R406" s="260"/>
      <c r="S406" s="260"/>
      <c r="T406" s="261"/>
      <c r="AT406" s="262" t="s">
        <v>209</v>
      </c>
      <c r="AU406" s="262" t="s">
        <v>79</v>
      </c>
      <c r="AV406" s="12" t="s">
        <v>79</v>
      </c>
      <c r="AW406" s="12" t="s">
        <v>34</v>
      </c>
      <c r="AX406" s="12" t="s">
        <v>77</v>
      </c>
      <c r="AY406" s="262" t="s">
        <v>197</v>
      </c>
    </row>
    <row r="407" s="1" customFormat="1" ht="23" customHeight="1">
      <c r="B407" s="47"/>
      <c r="C407" s="237" t="s">
        <v>949</v>
      </c>
      <c r="D407" s="237" t="s">
        <v>200</v>
      </c>
      <c r="E407" s="238" t="s">
        <v>713</v>
      </c>
      <c r="F407" s="239" t="s">
        <v>714</v>
      </c>
      <c r="G407" s="240" t="s">
        <v>213</v>
      </c>
      <c r="H407" s="241">
        <v>5.258</v>
      </c>
      <c r="I407" s="242"/>
      <c r="J407" s="243">
        <f>ROUND(I407*H407,2)</f>
        <v>0</v>
      </c>
      <c r="K407" s="239" t="s">
        <v>204</v>
      </c>
      <c r="L407" s="73"/>
      <c r="M407" s="244" t="s">
        <v>21</v>
      </c>
      <c r="N407" s="245" t="s">
        <v>41</v>
      </c>
      <c r="O407" s="48"/>
      <c r="P407" s="246">
        <f>O407*H407</f>
        <v>0</v>
      </c>
      <c r="Q407" s="246">
        <v>0.00012</v>
      </c>
      <c r="R407" s="246">
        <f>Q407*H407</f>
        <v>0.00063095999999999996</v>
      </c>
      <c r="S407" s="246">
        <v>0</v>
      </c>
      <c r="T407" s="247">
        <f>S407*H407</f>
        <v>0</v>
      </c>
      <c r="AR407" s="25" t="s">
        <v>290</v>
      </c>
      <c r="AT407" s="25" t="s">
        <v>200</v>
      </c>
      <c r="AU407" s="25" t="s">
        <v>79</v>
      </c>
      <c r="AY407" s="25" t="s">
        <v>197</v>
      </c>
      <c r="BE407" s="248">
        <f>IF(N407="základní",J407,0)</f>
        <v>0</v>
      </c>
      <c r="BF407" s="248">
        <f>IF(N407="snížená",J407,0)</f>
        <v>0</v>
      </c>
      <c r="BG407" s="248">
        <f>IF(N407="zákl. přenesená",J407,0)</f>
        <v>0</v>
      </c>
      <c r="BH407" s="248">
        <f>IF(N407="sníž. přenesená",J407,0)</f>
        <v>0</v>
      </c>
      <c r="BI407" s="248">
        <f>IF(N407="nulová",J407,0)</f>
        <v>0</v>
      </c>
      <c r="BJ407" s="25" t="s">
        <v>77</v>
      </c>
      <c r="BK407" s="248">
        <f>ROUND(I407*H407,2)</f>
        <v>0</v>
      </c>
      <c r="BL407" s="25" t="s">
        <v>290</v>
      </c>
      <c r="BM407" s="25" t="s">
        <v>1395</v>
      </c>
    </row>
    <row r="408" s="1" customFormat="1">
      <c r="B408" s="47"/>
      <c r="C408" s="75"/>
      <c r="D408" s="249" t="s">
        <v>207</v>
      </c>
      <c r="E408" s="75"/>
      <c r="F408" s="250" t="s">
        <v>716</v>
      </c>
      <c r="G408" s="75"/>
      <c r="H408" s="75"/>
      <c r="I408" s="205"/>
      <c r="J408" s="75"/>
      <c r="K408" s="75"/>
      <c r="L408" s="73"/>
      <c r="M408" s="251"/>
      <c r="N408" s="48"/>
      <c r="O408" s="48"/>
      <c r="P408" s="48"/>
      <c r="Q408" s="48"/>
      <c r="R408" s="48"/>
      <c r="S408" s="48"/>
      <c r="T408" s="96"/>
      <c r="AT408" s="25" t="s">
        <v>207</v>
      </c>
      <c r="AU408" s="25" t="s">
        <v>79</v>
      </c>
    </row>
    <row r="409" s="12" customFormat="1">
      <c r="B409" s="252"/>
      <c r="C409" s="253"/>
      <c r="D409" s="249" t="s">
        <v>209</v>
      </c>
      <c r="E409" s="254" t="s">
        <v>21</v>
      </c>
      <c r="F409" s="255" t="s">
        <v>1125</v>
      </c>
      <c r="G409" s="253"/>
      <c r="H409" s="256">
        <v>5.258</v>
      </c>
      <c r="I409" s="257"/>
      <c r="J409" s="253"/>
      <c r="K409" s="253"/>
      <c r="L409" s="258"/>
      <c r="M409" s="259"/>
      <c r="N409" s="260"/>
      <c r="O409" s="260"/>
      <c r="P409" s="260"/>
      <c r="Q409" s="260"/>
      <c r="R409" s="260"/>
      <c r="S409" s="260"/>
      <c r="T409" s="261"/>
      <c r="AT409" s="262" t="s">
        <v>209</v>
      </c>
      <c r="AU409" s="262" t="s">
        <v>79</v>
      </c>
      <c r="AV409" s="12" t="s">
        <v>79</v>
      </c>
      <c r="AW409" s="12" t="s">
        <v>34</v>
      </c>
      <c r="AX409" s="12" t="s">
        <v>77</v>
      </c>
      <c r="AY409" s="262" t="s">
        <v>197</v>
      </c>
    </row>
    <row r="410" s="1" customFormat="1" ht="23" customHeight="1">
      <c r="B410" s="47"/>
      <c r="C410" s="237" t="s">
        <v>958</v>
      </c>
      <c r="D410" s="237" t="s">
        <v>200</v>
      </c>
      <c r="E410" s="238" t="s">
        <v>718</v>
      </c>
      <c r="F410" s="239" t="s">
        <v>719</v>
      </c>
      <c r="G410" s="240" t="s">
        <v>213</v>
      </c>
      <c r="H410" s="241">
        <v>45</v>
      </c>
      <c r="I410" s="242"/>
      <c r="J410" s="243">
        <f>ROUND(I410*H410,2)</f>
        <v>0</v>
      </c>
      <c r="K410" s="239" t="s">
        <v>204</v>
      </c>
      <c r="L410" s="73"/>
      <c r="M410" s="244" t="s">
        <v>21</v>
      </c>
      <c r="N410" s="245" t="s">
        <v>41</v>
      </c>
      <c r="O410" s="48"/>
      <c r="P410" s="246">
        <f>O410*H410</f>
        <v>0</v>
      </c>
      <c r="Q410" s="246">
        <v>0</v>
      </c>
      <c r="R410" s="246">
        <f>Q410*H410</f>
        <v>0</v>
      </c>
      <c r="S410" s="246">
        <v>0</v>
      </c>
      <c r="T410" s="247">
        <f>S410*H410</f>
        <v>0</v>
      </c>
      <c r="AR410" s="25" t="s">
        <v>290</v>
      </c>
      <c r="AT410" s="25" t="s">
        <v>200</v>
      </c>
      <c r="AU410" s="25" t="s">
        <v>79</v>
      </c>
      <c r="AY410" s="25" t="s">
        <v>197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25" t="s">
        <v>77</v>
      </c>
      <c r="BK410" s="248">
        <f>ROUND(I410*H410,2)</f>
        <v>0</v>
      </c>
      <c r="BL410" s="25" t="s">
        <v>290</v>
      </c>
      <c r="BM410" s="25" t="s">
        <v>1396</v>
      </c>
    </row>
    <row r="411" s="1" customFormat="1">
      <c r="B411" s="47"/>
      <c r="C411" s="75"/>
      <c r="D411" s="249" t="s">
        <v>207</v>
      </c>
      <c r="E411" s="75"/>
      <c r="F411" s="250" t="s">
        <v>721</v>
      </c>
      <c r="G411" s="75"/>
      <c r="H411" s="75"/>
      <c r="I411" s="205"/>
      <c r="J411" s="75"/>
      <c r="K411" s="75"/>
      <c r="L411" s="73"/>
      <c r="M411" s="251"/>
      <c r="N411" s="48"/>
      <c r="O411" s="48"/>
      <c r="P411" s="48"/>
      <c r="Q411" s="48"/>
      <c r="R411" s="48"/>
      <c r="S411" s="48"/>
      <c r="T411" s="96"/>
      <c r="AT411" s="25" t="s">
        <v>207</v>
      </c>
      <c r="AU411" s="25" t="s">
        <v>79</v>
      </c>
    </row>
    <row r="412" s="1" customFormat="1" ht="23" customHeight="1">
      <c r="B412" s="47"/>
      <c r="C412" s="237" t="s">
        <v>1397</v>
      </c>
      <c r="D412" s="237" t="s">
        <v>200</v>
      </c>
      <c r="E412" s="238" t="s">
        <v>723</v>
      </c>
      <c r="F412" s="239" t="s">
        <v>724</v>
      </c>
      <c r="G412" s="240" t="s">
        <v>213</v>
      </c>
      <c r="H412" s="241">
        <v>45</v>
      </c>
      <c r="I412" s="242"/>
      <c r="J412" s="243">
        <f>ROUND(I412*H412,2)</f>
        <v>0</v>
      </c>
      <c r="K412" s="239" t="s">
        <v>204</v>
      </c>
      <c r="L412" s="73"/>
      <c r="M412" s="244" t="s">
        <v>21</v>
      </c>
      <c r="N412" s="245" t="s">
        <v>41</v>
      </c>
      <c r="O412" s="48"/>
      <c r="P412" s="246">
        <f>O412*H412</f>
        <v>0</v>
      </c>
      <c r="Q412" s="246">
        <v>0.00019000000000000001</v>
      </c>
      <c r="R412" s="246">
        <f>Q412*H412</f>
        <v>0.0085500000000000003</v>
      </c>
      <c r="S412" s="246">
        <v>0</v>
      </c>
      <c r="T412" s="247">
        <f>S412*H412</f>
        <v>0</v>
      </c>
      <c r="AR412" s="25" t="s">
        <v>290</v>
      </c>
      <c r="AT412" s="25" t="s">
        <v>200</v>
      </c>
      <c r="AU412" s="25" t="s">
        <v>79</v>
      </c>
      <c r="AY412" s="25" t="s">
        <v>197</v>
      </c>
      <c r="BE412" s="248">
        <f>IF(N412="základní",J412,0)</f>
        <v>0</v>
      </c>
      <c r="BF412" s="248">
        <f>IF(N412="snížená",J412,0)</f>
        <v>0</v>
      </c>
      <c r="BG412" s="248">
        <f>IF(N412="zákl. přenesená",J412,0)</f>
        <v>0</v>
      </c>
      <c r="BH412" s="248">
        <f>IF(N412="sníž. přenesená",J412,0)</f>
        <v>0</v>
      </c>
      <c r="BI412" s="248">
        <f>IF(N412="nulová",J412,0)</f>
        <v>0</v>
      </c>
      <c r="BJ412" s="25" t="s">
        <v>77</v>
      </c>
      <c r="BK412" s="248">
        <f>ROUND(I412*H412,2)</f>
        <v>0</v>
      </c>
      <c r="BL412" s="25" t="s">
        <v>290</v>
      </c>
      <c r="BM412" s="25" t="s">
        <v>1398</v>
      </c>
    </row>
    <row r="413" s="1" customFormat="1">
      <c r="B413" s="47"/>
      <c r="C413" s="75"/>
      <c r="D413" s="249" t="s">
        <v>207</v>
      </c>
      <c r="E413" s="75"/>
      <c r="F413" s="250" t="s">
        <v>726</v>
      </c>
      <c r="G413" s="75"/>
      <c r="H413" s="75"/>
      <c r="I413" s="205"/>
      <c r="J413" s="75"/>
      <c r="K413" s="75"/>
      <c r="L413" s="73"/>
      <c r="M413" s="251"/>
      <c r="N413" s="48"/>
      <c r="O413" s="48"/>
      <c r="P413" s="48"/>
      <c r="Q413" s="48"/>
      <c r="R413" s="48"/>
      <c r="S413" s="48"/>
      <c r="T413" s="96"/>
      <c r="AT413" s="25" t="s">
        <v>207</v>
      </c>
      <c r="AU413" s="25" t="s">
        <v>79</v>
      </c>
    </row>
    <row r="414" s="1" customFormat="1" ht="23" customHeight="1">
      <c r="B414" s="47"/>
      <c r="C414" s="237" t="s">
        <v>1399</v>
      </c>
      <c r="D414" s="237" t="s">
        <v>200</v>
      </c>
      <c r="E414" s="238" t="s">
        <v>1400</v>
      </c>
      <c r="F414" s="239" t="s">
        <v>1401</v>
      </c>
      <c r="G414" s="240" t="s">
        <v>223</v>
      </c>
      <c r="H414" s="241">
        <v>36</v>
      </c>
      <c r="I414" s="242"/>
      <c r="J414" s="243">
        <f>ROUND(I414*H414,2)</f>
        <v>0</v>
      </c>
      <c r="K414" s="239" t="s">
        <v>204</v>
      </c>
      <c r="L414" s="73"/>
      <c r="M414" s="244" t="s">
        <v>21</v>
      </c>
      <c r="N414" s="245" t="s">
        <v>41</v>
      </c>
      <c r="O414" s="48"/>
      <c r="P414" s="246">
        <f>O414*H414</f>
        <v>0</v>
      </c>
      <c r="Q414" s="246">
        <v>2.0000000000000002E-05</v>
      </c>
      <c r="R414" s="246">
        <f>Q414*H414</f>
        <v>0.00072000000000000005</v>
      </c>
      <c r="S414" s="246">
        <v>0</v>
      </c>
      <c r="T414" s="247">
        <f>S414*H414</f>
        <v>0</v>
      </c>
      <c r="AR414" s="25" t="s">
        <v>205</v>
      </c>
      <c r="AT414" s="25" t="s">
        <v>200</v>
      </c>
      <c r="AU414" s="25" t="s">
        <v>79</v>
      </c>
      <c r="AY414" s="25" t="s">
        <v>197</v>
      </c>
      <c r="BE414" s="248">
        <f>IF(N414="základní",J414,0)</f>
        <v>0</v>
      </c>
      <c r="BF414" s="248">
        <f>IF(N414="snížená",J414,0)</f>
        <v>0</v>
      </c>
      <c r="BG414" s="248">
        <f>IF(N414="zákl. přenesená",J414,0)</f>
        <v>0</v>
      </c>
      <c r="BH414" s="248">
        <f>IF(N414="sníž. přenesená",J414,0)</f>
        <v>0</v>
      </c>
      <c r="BI414" s="248">
        <f>IF(N414="nulová",J414,0)</f>
        <v>0</v>
      </c>
      <c r="BJ414" s="25" t="s">
        <v>77</v>
      </c>
      <c r="BK414" s="248">
        <f>ROUND(I414*H414,2)</f>
        <v>0</v>
      </c>
      <c r="BL414" s="25" t="s">
        <v>205</v>
      </c>
      <c r="BM414" s="25" t="s">
        <v>1402</v>
      </c>
    </row>
    <row r="415" s="1" customFormat="1">
      <c r="B415" s="47"/>
      <c r="C415" s="75"/>
      <c r="D415" s="249" t="s">
        <v>207</v>
      </c>
      <c r="E415" s="75"/>
      <c r="F415" s="250" t="s">
        <v>1403</v>
      </c>
      <c r="G415" s="75"/>
      <c r="H415" s="75"/>
      <c r="I415" s="205"/>
      <c r="J415" s="75"/>
      <c r="K415" s="75"/>
      <c r="L415" s="73"/>
      <c r="M415" s="251"/>
      <c r="N415" s="48"/>
      <c r="O415" s="48"/>
      <c r="P415" s="48"/>
      <c r="Q415" s="48"/>
      <c r="R415" s="48"/>
      <c r="S415" s="48"/>
      <c r="T415" s="96"/>
      <c r="AT415" s="25" t="s">
        <v>207</v>
      </c>
      <c r="AU415" s="25" t="s">
        <v>79</v>
      </c>
    </row>
    <row r="416" s="1" customFormat="1" ht="23" customHeight="1">
      <c r="B416" s="47"/>
      <c r="C416" s="237" t="s">
        <v>1012</v>
      </c>
      <c r="D416" s="237" t="s">
        <v>200</v>
      </c>
      <c r="E416" s="238" t="s">
        <v>1404</v>
      </c>
      <c r="F416" s="239" t="s">
        <v>1405</v>
      </c>
      <c r="G416" s="240" t="s">
        <v>223</v>
      </c>
      <c r="H416" s="241">
        <v>36</v>
      </c>
      <c r="I416" s="242"/>
      <c r="J416" s="243">
        <f>ROUND(I416*H416,2)</f>
        <v>0</v>
      </c>
      <c r="K416" s="239" t="s">
        <v>204</v>
      </c>
      <c r="L416" s="73"/>
      <c r="M416" s="244" t="s">
        <v>21</v>
      </c>
      <c r="N416" s="245" t="s">
        <v>41</v>
      </c>
      <c r="O416" s="48"/>
      <c r="P416" s="246">
        <f>O416*H416</f>
        <v>0</v>
      </c>
      <c r="Q416" s="246">
        <v>6.0000000000000002E-05</v>
      </c>
      <c r="R416" s="246">
        <f>Q416*H416</f>
        <v>0.00216</v>
      </c>
      <c r="S416" s="246">
        <v>0</v>
      </c>
      <c r="T416" s="247">
        <f>S416*H416</f>
        <v>0</v>
      </c>
      <c r="AR416" s="25" t="s">
        <v>290</v>
      </c>
      <c r="AT416" s="25" t="s">
        <v>200</v>
      </c>
      <c r="AU416" s="25" t="s">
        <v>79</v>
      </c>
      <c r="AY416" s="25" t="s">
        <v>197</v>
      </c>
      <c r="BE416" s="248">
        <f>IF(N416="základní",J416,0)</f>
        <v>0</v>
      </c>
      <c r="BF416" s="248">
        <f>IF(N416="snížená",J416,0)</f>
        <v>0</v>
      </c>
      <c r="BG416" s="248">
        <f>IF(N416="zákl. přenesená",J416,0)</f>
        <v>0</v>
      </c>
      <c r="BH416" s="248">
        <f>IF(N416="sníž. přenesená",J416,0)</f>
        <v>0</v>
      </c>
      <c r="BI416" s="248">
        <f>IF(N416="nulová",J416,0)</f>
        <v>0</v>
      </c>
      <c r="BJ416" s="25" t="s">
        <v>77</v>
      </c>
      <c r="BK416" s="248">
        <f>ROUND(I416*H416,2)</f>
        <v>0</v>
      </c>
      <c r="BL416" s="25" t="s">
        <v>290</v>
      </c>
      <c r="BM416" s="25" t="s">
        <v>1406</v>
      </c>
    </row>
    <row r="417" s="1" customFormat="1">
      <c r="B417" s="47"/>
      <c r="C417" s="75"/>
      <c r="D417" s="249" t="s">
        <v>207</v>
      </c>
      <c r="E417" s="75"/>
      <c r="F417" s="250" t="s">
        <v>1407</v>
      </c>
      <c r="G417" s="75"/>
      <c r="H417" s="75"/>
      <c r="I417" s="205"/>
      <c r="J417" s="75"/>
      <c r="K417" s="75"/>
      <c r="L417" s="73"/>
      <c r="M417" s="251"/>
      <c r="N417" s="48"/>
      <c r="O417" s="48"/>
      <c r="P417" s="48"/>
      <c r="Q417" s="48"/>
      <c r="R417" s="48"/>
      <c r="S417" s="48"/>
      <c r="T417" s="96"/>
      <c r="AT417" s="25" t="s">
        <v>207</v>
      </c>
      <c r="AU417" s="25" t="s">
        <v>79</v>
      </c>
    </row>
    <row r="418" s="1" customFormat="1" ht="23" customHeight="1">
      <c r="B418" s="47"/>
      <c r="C418" s="237" t="s">
        <v>933</v>
      </c>
      <c r="D418" s="237" t="s">
        <v>200</v>
      </c>
      <c r="E418" s="238" t="s">
        <v>728</v>
      </c>
      <c r="F418" s="239" t="s">
        <v>729</v>
      </c>
      <c r="G418" s="240" t="s">
        <v>213</v>
      </c>
      <c r="H418" s="241">
        <v>45</v>
      </c>
      <c r="I418" s="242"/>
      <c r="J418" s="243">
        <f>ROUND(I418*H418,2)</f>
        <v>0</v>
      </c>
      <c r="K418" s="239" t="s">
        <v>204</v>
      </c>
      <c r="L418" s="73"/>
      <c r="M418" s="244" t="s">
        <v>21</v>
      </c>
      <c r="N418" s="245" t="s">
        <v>41</v>
      </c>
      <c r="O418" s="48"/>
      <c r="P418" s="246">
        <f>O418*H418</f>
        <v>0</v>
      </c>
      <c r="Q418" s="246">
        <v>0.00031</v>
      </c>
      <c r="R418" s="246">
        <f>Q418*H418</f>
        <v>0.013950000000000001</v>
      </c>
      <c r="S418" s="246">
        <v>0</v>
      </c>
      <c r="T418" s="247">
        <f>S418*H418</f>
        <v>0</v>
      </c>
      <c r="AR418" s="25" t="s">
        <v>290</v>
      </c>
      <c r="AT418" s="25" t="s">
        <v>200</v>
      </c>
      <c r="AU418" s="25" t="s">
        <v>79</v>
      </c>
      <c r="AY418" s="25" t="s">
        <v>197</v>
      </c>
      <c r="BE418" s="248">
        <f>IF(N418="základní",J418,0)</f>
        <v>0</v>
      </c>
      <c r="BF418" s="248">
        <f>IF(N418="snížená",J418,0)</f>
        <v>0</v>
      </c>
      <c r="BG418" s="248">
        <f>IF(N418="zákl. přenesená",J418,0)</f>
        <v>0</v>
      </c>
      <c r="BH418" s="248">
        <f>IF(N418="sníž. přenesená",J418,0)</f>
        <v>0</v>
      </c>
      <c r="BI418" s="248">
        <f>IF(N418="nulová",J418,0)</f>
        <v>0</v>
      </c>
      <c r="BJ418" s="25" t="s">
        <v>77</v>
      </c>
      <c r="BK418" s="248">
        <f>ROUND(I418*H418,2)</f>
        <v>0</v>
      </c>
      <c r="BL418" s="25" t="s">
        <v>290</v>
      </c>
      <c r="BM418" s="25" t="s">
        <v>1408</v>
      </c>
    </row>
    <row r="419" s="1" customFormat="1">
      <c r="B419" s="47"/>
      <c r="C419" s="75"/>
      <c r="D419" s="249" t="s">
        <v>207</v>
      </c>
      <c r="E419" s="75"/>
      <c r="F419" s="250" t="s">
        <v>731</v>
      </c>
      <c r="G419" s="75"/>
      <c r="H419" s="75"/>
      <c r="I419" s="205"/>
      <c r="J419" s="75"/>
      <c r="K419" s="75"/>
      <c r="L419" s="73"/>
      <c r="M419" s="251"/>
      <c r="N419" s="48"/>
      <c r="O419" s="48"/>
      <c r="P419" s="48"/>
      <c r="Q419" s="48"/>
      <c r="R419" s="48"/>
      <c r="S419" s="48"/>
      <c r="T419" s="96"/>
      <c r="AT419" s="25" t="s">
        <v>207</v>
      </c>
      <c r="AU419" s="25" t="s">
        <v>79</v>
      </c>
    </row>
    <row r="420" s="1" customFormat="1" ht="23" customHeight="1">
      <c r="B420" s="47"/>
      <c r="C420" s="237" t="s">
        <v>961</v>
      </c>
      <c r="D420" s="237" t="s">
        <v>200</v>
      </c>
      <c r="E420" s="238" t="s">
        <v>1409</v>
      </c>
      <c r="F420" s="239" t="s">
        <v>1410</v>
      </c>
      <c r="G420" s="240" t="s">
        <v>223</v>
      </c>
      <c r="H420" s="241">
        <v>36</v>
      </c>
      <c r="I420" s="242"/>
      <c r="J420" s="243">
        <f>ROUND(I420*H420,2)</f>
        <v>0</v>
      </c>
      <c r="K420" s="239" t="s">
        <v>204</v>
      </c>
      <c r="L420" s="73"/>
      <c r="M420" s="244" t="s">
        <v>21</v>
      </c>
      <c r="N420" s="245" t="s">
        <v>41</v>
      </c>
      <c r="O420" s="48"/>
      <c r="P420" s="246">
        <f>O420*H420</f>
        <v>0</v>
      </c>
      <c r="Q420" s="246">
        <v>3.0000000000000001E-05</v>
      </c>
      <c r="R420" s="246">
        <f>Q420*H420</f>
        <v>0.00108</v>
      </c>
      <c r="S420" s="246">
        <v>0</v>
      </c>
      <c r="T420" s="247">
        <f>S420*H420</f>
        <v>0</v>
      </c>
      <c r="AR420" s="25" t="s">
        <v>290</v>
      </c>
      <c r="AT420" s="25" t="s">
        <v>200</v>
      </c>
      <c r="AU420" s="25" t="s">
        <v>79</v>
      </c>
      <c r="AY420" s="25" t="s">
        <v>197</v>
      </c>
      <c r="BE420" s="248">
        <f>IF(N420="základní",J420,0)</f>
        <v>0</v>
      </c>
      <c r="BF420" s="248">
        <f>IF(N420="snížená",J420,0)</f>
        <v>0</v>
      </c>
      <c r="BG420" s="248">
        <f>IF(N420="zákl. přenesená",J420,0)</f>
        <v>0</v>
      </c>
      <c r="BH420" s="248">
        <f>IF(N420="sníž. přenesená",J420,0)</f>
        <v>0</v>
      </c>
      <c r="BI420" s="248">
        <f>IF(N420="nulová",J420,0)</f>
        <v>0</v>
      </c>
      <c r="BJ420" s="25" t="s">
        <v>77</v>
      </c>
      <c r="BK420" s="248">
        <f>ROUND(I420*H420,2)</f>
        <v>0</v>
      </c>
      <c r="BL420" s="25" t="s">
        <v>290</v>
      </c>
      <c r="BM420" s="25" t="s">
        <v>1411</v>
      </c>
    </row>
    <row r="421" s="1" customFormat="1">
      <c r="B421" s="47"/>
      <c r="C421" s="75"/>
      <c r="D421" s="249" t="s">
        <v>207</v>
      </c>
      <c r="E421" s="75"/>
      <c r="F421" s="250" t="s">
        <v>1412</v>
      </c>
      <c r="G421" s="75"/>
      <c r="H421" s="75"/>
      <c r="I421" s="205"/>
      <c r="J421" s="75"/>
      <c r="K421" s="75"/>
      <c r="L421" s="73"/>
      <c r="M421" s="251"/>
      <c r="N421" s="48"/>
      <c r="O421" s="48"/>
      <c r="P421" s="48"/>
      <c r="Q421" s="48"/>
      <c r="R421" s="48"/>
      <c r="S421" s="48"/>
      <c r="T421" s="96"/>
      <c r="AT421" s="25" t="s">
        <v>207</v>
      </c>
      <c r="AU421" s="25" t="s">
        <v>79</v>
      </c>
    </row>
    <row r="422" s="11" customFormat="1" ht="29.88" customHeight="1">
      <c r="B422" s="221"/>
      <c r="C422" s="222"/>
      <c r="D422" s="223" t="s">
        <v>69</v>
      </c>
      <c r="E422" s="235" t="s">
        <v>732</v>
      </c>
      <c r="F422" s="235" t="s">
        <v>733</v>
      </c>
      <c r="G422" s="222"/>
      <c r="H422" s="222"/>
      <c r="I422" s="225"/>
      <c r="J422" s="236">
        <f>BK422</f>
        <v>0</v>
      </c>
      <c r="K422" s="222"/>
      <c r="L422" s="227"/>
      <c r="M422" s="228"/>
      <c r="N422" s="229"/>
      <c r="O422" s="229"/>
      <c r="P422" s="230">
        <f>SUM(P423:P434)</f>
        <v>0</v>
      </c>
      <c r="Q422" s="229"/>
      <c r="R422" s="230">
        <f>SUM(R423:R434)</f>
        <v>0.34095269000000006</v>
      </c>
      <c r="S422" s="229"/>
      <c r="T422" s="231">
        <f>SUM(T423:T434)</f>
        <v>0.068001600000000009</v>
      </c>
      <c r="AR422" s="232" t="s">
        <v>79</v>
      </c>
      <c r="AT422" s="233" t="s">
        <v>69</v>
      </c>
      <c r="AU422" s="233" t="s">
        <v>77</v>
      </c>
      <c r="AY422" s="232" t="s">
        <v>197</v>
      </c>
      <c r="BK422" s="234">
        <f>SUM(BK423:BK434)</f>
        <v>0</v>
      </c>
    </row>
    <row r="423" s="1" customFormat="1" ht="14.5" customHeight="1">
      <c r="B423" s="47"/>
      <c r="C423" s="237" t="s">
        <v>1413</v>
      </c>
      <c r="D423" s="237" t="s">
        <v>200</v>
      </c>
      <c r="E423" s="238" t="s">
        <v>735</v>
      </c>
      <c r="F423" s="239" t="s">
        <v>736</v>
      </c>
      <c r="G423" s="240" t="s">
        <v>213</v>
      </c>
      <c r="H423" s="241">
        <v>219.36000000000001</v>
      </c>
      <c r="I423" s="242"/>
      <c r="J423" s="243">
        <f>ROUND(I423*H423,2)</f>
        <v>0</v>
      </c>
      <c r="K423" s="239" t="s">
        <v>204</v>
      </c>
      <c r="L423" s="73"/>
      <c r="M423" s="244" t="s">
        <v>21</v>
      </c>
      <c r="N423" s="245" t="s">
        <v>41</v>
      </c>
      <c r="O423" s="48"/>
      <c r="P423" s="246">
        <f>O423*H423</f>
        <v>0</v>
      </c>
      <c r="Q423" s="246">
        <v>0.001</v>
      </c>
      <c r="R423" s="246">
        <f>Q423*H423</f>
        <v>0.21936000000000003</v>
      </c>
      <c r="S423" s="246">
        <v>0.00031</v>
      </c>
      <c r="T423" s="247">
        <f>S423*H423</f>
        <v>0.068001600000000009</v>
      </c>
      <c r="AR423" s="25" t="s">
        <v>290</v>
      </c>
      <c r="AT423" s="25" t="s">
        <v>200</v>
      </c>
      <c r="AU423" s="25" t="s">
        <v>79</v>
      </c>
      <c r="AY423" s="25" t="s">
        <v>197</v>
      </c>
      <c r="BE423" s="248">
        <f>IF(N423="základní",J423,0)</f>
        <v>0</v>
      </c>
      <c r="BF423" s="248">
        <f>IF(N423="snížená",J423,0)</f>
        <v>0</v>
      </c>
      <c r="BG423" s="248">
        <f>IF(N423="zákl. přenesená",J423,0)</f>
        <v>0</v>
      </c>
      <c r="BH423" s="248">
        <f>IF(N423="sníž. přenesená",J423,0)</f>
        <v>0</v>
      </c>
      <c r="BI423" s="248">
        <f>IF(N423="nulová",J423,0)</f>
        <v>0</v>
      </c>
      <c r="BJ423" s="25" t="s">
        <v>77</v>
      </c>
      <c r="BK423" s="248">
        <f>ROUND(I423*H423,2)</f>
        <v>0</v>
      </c>
      <c r="BL423" s="25" t="s">
        <v>290</v>
      </c>
      <c r="BM423" s="25" t="s">
        <v>1414</v>
      </c>
    </row>
    <row r="424" s="1" customFormat="1">
      <c r="B424" s="47"/>
      <c r="C424" s="75"/>
      <c r="D424" s="249" t="s">
        <v>207</v>
      </c>
      <c r="E424" s="75"/>
      <c r="F424" s="250" t="s">
        <v>738</v>
      </c>
      <c r="G424" s="75"/>
      <c r="H424" s="75"/>
      <c r="I424" s="205"/>
      <c r="J424" s="75"/>
      <c r="K424" s="75"/>
      <c r="L424" s="73"/>
      <c r="M424" s="251"/>
      <c r="N424" s="48"/>
      <c r="O424" s="48"/>
      <c r="P424" s="48"/>
      <c r="Q424" s="48"/>
      <c r="R424" s="48"/>
      <c r="S424" s="48"/>
      <c r="T424" s="96"/>
      <c r="AT424" s="25" t="s">
        <v>207</v>
      </c>
      <c r="AU424" s="25" t="s">
        <v>79</v>
      </c>
    </row>
    <row r="425" s="12" customFormat="1">
      <c r="B425" s="252"/>
      <c r="C425" s="253"/>
      <c r="D425" s="249" t="s">
        <v>209</v>
      </c>
      <c r="E425" s="254" t="s">
        <v>21</v>
      </c>
      <c r="F425" s="255" t="s">
        <v>1415</v>
      </c>
      <c r="G425" s="253"/>
      <c r="H425" s="256">
        <v>219.36000000000001</v>
      </c>
      <c r="I425" s="257"/>
      <c r="J425" s="253"/>
      <c r="K425" s="253"/>
      <c r="L425" s="258"/>
      <c r="M425" s="259"/>
      <c r="N425" s="260"/>
      <c r="O425" s="260"/>
      <c r="P425" s="260"/>
      <c r="Q425" s="260"/>
      <c r="R425" s="260"/>
      <c r="S425" s="260"/>
      <c r="T425" s="261"/>
      <c r="AT425" s="262" t="s">
        <v>209</v>
      </c>
      <c r="AU425" s="262" t="s">
        <v>79</v>
      </c>
      <c r="AV425" s="12" t="s">
        <v>79</v>
      </c>
      <c r="AW425" s="12" t="s">
        <v>34</v>
      </c>
      <c r="AX425" s="12" t="s">
        <v>77</v>
      </c>
      <c r="AY425" s="262" t="s">
        <v>197</v>
      </c>
    </row>
    <row r="426" s="1" customFormat="1" ht="23" customHeight="1">
      <c r="B426" s="47"/>
      <c r="C426" s="237" t="s">
        <v>1416</v>
      </c>
      <c r="D426" s="237" t="s">
        <v>200</v>
      </c>
      <c r="E426" s="238" t="s">
        <v>741</v>
      </c>
      <c r="F426" s="239" t="s">
        <v>742</v>
      </c>
      <c r="G426" s="240" t="s">
        <v>213</v>
      </c>
      <c r="H426" s="241">
        <v>152.88</v>
      </c>
      <c r="I426" s="242"/>
      <c r="J426" s="243">
        <f>ROUND(I426*H426,2)</f>
        <v>0</v>
      </c>
      <c r="K426" s="239" t="s">
        <v>204</v>
      </c>
      <c r="L426" s="73"/>
      <c r="M426" s="244" t="s">
        <v>21</v>
      </c>
      <c r="N426" s="245" t="s">
        <v>41</v>
      </c>
      <c r="O426" s="48"/>
      <c r="P426" s="246">
        <f>O426*H426</f>
        <v>0</v>
      </c>
      <c r="Q426" s="246">
        <v>0.00013999999999999999</v>
      </c>
      <c r="R426" s="246">
        <f>Q426*H426</f>
        <v>0.021403199999999997</v>
      </c>
      <c r="S426" s="246">
        <v>0</v>
      </c>
      <c r="T426" s="247">
        <f>S426*H426</f>
        <v>0</v>
      </c>
      <c r="AR426" s="25" t="s">
        <v>290</v>
      </c>
      <c r="AT426" s="25" t="s">
        <v>200</v>
      </c>
      <c r="AU426" s="25" t="s">
        <v>79</v>
      </c>
      <c r="AY426" s="25" t="s">
        <v>197</v>
      </c>
      <c r="BE426" s="248">
        <f>IF(N426="základní",J426,0)</f>
        <v>0</v>
      </c>
      <c r="BF426" s="248">
        <f>IF(N426="snížená",J426,0)</f>
        <v>0</v>
      </c>
      <c r="BG426" s="248">
        <f>IF(N426="zákl. přenesená",J426,0)</f>
        <v>0</v>
      </c>
      <c r="BH426" s="248">
        <f>IF(N426="sníž. přenesená",J426,0)</f>
        <v>0</v>
      </c>
      <c r="BI426" s="248">
        <f>IF(N426="nulová",J426,0)</f>
        <v>0</v>
      </c>
      <c r="BJ426" s="25" t="s">
        <v>77</v>
      </c>
      <c r="BK426" s="248">
        <f>ROUND(I426*H426,2)</f>
        <v>0</v>
      </c>
      <c r="BL426" s="25" t="s">
        <v>290</v>
      </c>
      <c r="BM426" s="25" t="s">
        <v>1417</v>
      </c>
    </row>
    <row r="427" s="1" customFormat="1">
      <c r="B427" s="47"/>
      <c r="C427" s="75"/>
      <c r="D427" s="249" t="s">
        <v>207</v>
      </c>
      <c r="E427" s="75"/>
      <c r="F427" s="250" t="s">
        <v>744</v>
      </c>
      <c r="G427" s="75"/>
      <c r="H427" s="75"/>
      <c r="I427" s="205"/>
      <c r="J427" s="75"/>
      <c r="K427" s="75"/>
      <c r="L427" s="73"/>
      <c r="M427" s="251"/>
      <c r="N427" s="48"/>
      <c r="O427" s="48"/>
      <c r="P427" s="48"/>
      <c r="Q427" s="48"/>
      <c r="R427" s="48"/>
      <c r="S427" s="48"/>
      <c r="T427" s="96"/>
      <c r="AT427" s="25" t="s">
        <v>207</v>
      </c>
      <c r="AU427" s="25" t="s">
        <v>79</v>
      </c>
    </row>
    <row r="428" s="12" customFormat="1">
      <c r="B428" s="252"/>
      <c r="C428" s="253"/>
      <c r="D428" s="249" t="s">
        <v>209</v>
      </c>
      <c r="E428" s="254" t="s">
        <v>21</v>
      </c>
      <c r="F428" s="255" t="s">
        <v>1418</v>
      </c>
      <c r="G428" s="253"/>
      <c r="H428" s="256">
        <v>152.88</v>
      </c>
      <c r="I428" s="257"/>
      <c r="J428" s="253"/>
      <c r="K428" s="253"/>
      <c r="L428" s="258"/>
      <c r="M428" s="259"/>
      <c r="N428" s="260"/>
      <c r="O428" s="260"/>
      <c r="P428" s="260"/>
      <c r="Q428" s="260"/>
      <c r="R428" s="260"/>
      <c r="S428" s="260"/>
      <c r="T428" s="261"/>
      <c r="AT428" s="262" t="s">
        <v>209</v>
      </c>
      <c r="AU428" s="262" t="s">
        <v>79</v>
      </c>
      <c r="AV428" s="12" t="s">
        <v>79</v>
      </c>
      <c r="AW428" s="12" t="s">
        <v>34</v>
      </c>
      <c r="AX428" s="12" t="s">
        <v>77</v>
      </c>
      <c r="AY428" s="262" t="s">
        <v>197</v>
      </c>
    </row>
    <row r="429" s="1" customFormat="1" ht="23" customHeight="1">
      <c r="B429" s="47"/>
      <c r="C429" s="237" t="s">
        <v>964</v>
      </c>
      <c r="D429" s="237" t="s">
        <v>200</v>
      </c>
      <c r="E429" s="238" t="s">
        <v>747</v>
      </c>
      <c r="F429" s="239" t="s">
        <v>748</v>
      </c>
      <c r="G429" s="240" t="s">
        <v>213</v>
      </c>
      <c r="H429" s="241">
        <v>313.37200000000001</v>
      </c>
      <c r="I429" s="242"/>
      <c r="J429" s="243">
        <f>ROUND(I429*H429,2)</f>
        <v>0</v>
      </c>
      <c r="K429" s="239" t="s">
        <v>204</v>
      </c>
      <c r="L429" s="73"/>
      <c r="M429" s="244" t="s">
        <v>21</v>
      </c>
      <c r="N429" s="245" t="s">
        <v>41</v>
      </c>
      <c r="O429" s="48"/>
      <c r="P429" s="246">
        <f>O429*H429</f>
        <v>0</v>
      </c>
      <c r="Q429" s="246">
        <v>0.00029</v>
      </c>
      <c r="R429" s="246">
        <f>Q429*H429</f>
        <v>0.090877880000000008</v>
      </c>
      <c r="S429" s="246">
        <v>0</v>
      </c>
      <c r="T429" s="247">
        <f>S429*H429</f>
        <v>0</v>
      </c>
      <c r="AR429" s="25" t="s">
        <v>290</v>
      </c>
      <c r="AT429" s="25" t="s">
        <v>200</v>
      </c>
      <c r="AU429" s="25" t="s">
        <v>79</v>
      </c>
      <c r="AY429" s="25" t="s">
        <v>197</v>
      </c>
      <c r="BE429" s="248">
        <f>IF(N429="základní",J429,0)</f>
        <v>0</v>
      </c>
      <c r="BF429" s="248">
        <f>IF(N429="snížená",J429,0)</f>
        <v>0</v>
      </c>
      <c r="BG429" s="248">
        <f>IF(N429="zákl. přenesená",J429,0)</f>
        <v>0</v>
      </c>
      <c r="BH429" s="248">
        <f>IF(N429="sníž. přenesená",J429,0)</f>
        <v>0</v>
      </c>
      <c r="BI429" s="248">
        <f>IF(N429="nulová",J429,0)</f>
        <v>0</v>
      </c>
      <c r="BJ429" s="25" t="s">
        <v>77</v>
      </c>
      <c r="BK429" s="248">
        <f>ROUND(I429*H429,2)</f>
        <v>0</v>
      </c>
      <c r="BL429" s="25" t="s">
        <v>290</v>
      </c>
      <c r="BM429" s="25" t="s">
        <v>1419</v>
      </c>
    </row>
    <row r="430" s="1" customFormat="1">
      <c r="B430" s="47"/>
      <c r="C430" s="75"/>
      <c r="D430" s="249" t="s">
        <v>207</v>
      </c>
      <c r="E430" s="75"/>
      <c r="F430" s="250" t="s">
        <v>750</v>
      </c>
      <c r="G430" s="75"/>
      <c r="H430" s="75"/>
      <c r="I430" s="205"/>
      <c r="J430" s="75"/>
      <c r="K430" s="75"/>
      <c r="L430" s="73"/>
      <c r="M430" s="251"/>
      <c r="N430" s="48"/>
      <c r="O430" s="48"/>
      <c r="P430" s="48"/>
      <c r="Q430" s="48"/>
      <c r="R430" s="48"/>
      <c r="S430" s="48"/>
      <c r="T430" s="96"/>
      <c r="AT430" s="25" t="s">
        <v>207</v>
      </c>
      <c r="AU430" s="25" t="s">
        <v>79</v>
      </c>
    </row>
    <row r="431" s="12" customFormat="1">
      <c r="B431" s="252"/>
      <c r="C431" s="253"/>
      <c r="D431" s="249" t="s">
        <v>209</v>
      </c>
      <c r="E431" s="254" t="s">
        <v>21</v>
      </c>
      <c r="F431" s="255" t="s">
        <v>1420</v>
      </c>
      <c r="G431" s="253"/>
      <c r="H431" s="256">
        <v>313.37200000000001</v>
      </c>
      <c r="I431" s="257"/>
      <c r="J431" s="253"/>
      <c r="K431" s="253"/>
      <c r="L431" s="258"/>
      <c r="M431" s="259"/>
      <c r="N431" s="260"/>
      <c r="O431" s="260"/>
      <c r="P431" s="260"/>
      <c r="Q431" s="260"/>
      <c r="R431" s="260"/>
      <c r="S431" s="260"/>
      <c r="T431" s="261"/>
      <c r="AT431" s="262" t="s">
        <v>209</v>
      </c>
      <c r="AU431" s="262" t="s">
        <v>79</v>
      </c>
      <c r="AV431" s="12" t="s">
        <v>79</v>
      </c>
      <c r="AW431" s="12" t="s">
        <v>34</v>
      </c>
      <c r="AX431" s="12" t="s">
        <v>77</v>
      </c>
      <c r="AY431" s="262" t="s">
        <v>197</v>
      </c>
    </row>
    <row r="432" s="1" customFormat="1" ht="23" customHeight="1">
      <c r="B432" s="47"/>
      <c r="C432" s="237" t="s">
        <v>878</v>
      </c>
      <c r="D432" s="237" t="s">
        <v>200</v>
      </c>
      <c r="E432" s="238" t="s">
        <v>753</v>
      </c>
      <c r="F432" s="239" t="s">
        <v>754</v>
      </c>
      <c r="G432" s="240" t="s">
        <v>213</v>
      </c>
      <c r="H432" s="241">
        <v>28.216999999999999</v>
      </c>
      <c r="I432" s="242"/>
      <c r="J432" s="243">
        <f>ROUND(I432*H432,2)</f>
        <v>0</v>
      </c>
      <c r="K432" s="239" t="s">
        <v>204</v>
      </c>
      <c r="L432" s="73"/>
      <c r="M432" s="244" t="s">
        <v>21</v>
      </c>
      <c r="N432" s="245" t="s">
        <v>41</v>
      </c>
      <c r="O432" s="48"/>
      <c r="P432" s="246">
        <f>O432*H432</f>
        <v>0</v>
      </c>
      <c r="Q432" s="246">
        <v>0.00033</v>
      </c>
      <c r="R432" s="246">
        <f>Q432*H432</f>
        <v>0.0093116099999999997</v>
      </c>
      <c r="S432" s="246">
        <v>0</v>
      </c>
      <c r="T432" s="247">
        <f>S432*H432</f>
        <v>0</v>
      </c>
      <c r="AR432" s="25" t="s">
        <v>290</v>
      </c>
      <c r="AT432" s="25" t="s">
        <v>200</v>
      </c>
      <c r="AU432" s="25" t="s">
        <v>79</v>
      </c>
      <c r="AY432" s="25" t="s">
        <v>197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25" t="s">
        <v>77</v>
      </c>
      <c r="BK432" s="248">
        <f>ROUND(I432*H432,2)</f>
        <v>0</v>
      </c>
      <c r="BL432" s="25" t="s">
        <v>290</v>
      </c>
      <c r="BM432" s="25" t="s">
        <v>1421</v>
      </c>
    </row>
    <row r="433" s="1" customFormat="1">
      <c r="B433" s="47"/>
      <c r="C433" s="75"/>
      <c r="D433" s="249" t="s">
        <v>207</v>
      </c>
      <c r="E433" s="75"/>
      <c r="F433" s="250" t="s">
        <v>756</v>
      </c>
      <c r="G433" s="75"/>
      <c r="H433" s="75"/>
      <c r="I433" s="205"/>
      <c r="J433" s="75"/>
      <c r="K433" s="75"/>
      <c r="L433" s="73"/>
      <c r="M433" s="251"/>
      <c r="N433" s="48"/>
      <c r="O433" s="48"/>
      <c r="P433" s="48"/>
      <c r="Q433" s="48"/>
      <c r="R433" s="48"/>
      <c r="S433" s="48"/>
      <c r="T433" s="96"/>
      <c r="AT433" s="25" t="s">
        <v>207</v>
      </c>
      <c r="AU433" s="25" t="s">
        <v>79</v>
      </c>
    </row>
    <row r="434" s="12" customFormat="1">
      <c r="B434" s="252"/>
      <c r="C434" s="253"/>
      <c r="D434" s="249" t="s">
        <v>209</v>
      </c>
      <c r="E434" s="254" t="s">
        <v>21</v>
      </c>
      <c r="F434" s="255" t="s">
        <v>1422</v>
      </c>
      <c r="G434" s="253"/>
      <c r="H434" s="256">
        <v>28.216999999999999</v>
      </c>
      <c r="I434" s="257"/>
      <c r="J434" s="253"/>
      <c r="K434" s="253"/>
      <c r="L434" s="258"/>
      <c r="M434" s="259"/>
      <c r="N434" s="260"/>
      <c r="O434" s="260"/>
      <c r="P434" s="260"/>
      <c r="Q434" s="260"/>
      <c r="R434" s="260"/>
      <c r="S434" s="260"/>
      <c r="T434" s="261"/>
      <c r="AT434" s="262" t="s">
        <v>209</v>
      </c>
      <c r="AU434" s="262" t="s">
        <v>79</v>
      </c>
      <c r="AV434" s="12" t="s">
        <v>79</v>
      </c>
      <c r="AW434" s="12" t="s">
        <v>34</v>
      </c>
      <c r="AX434" s="12" t="s">
        <v>77</v>
      </c>
      <c r="AY434" s="262" t="s">
        <v>197</v>
      </c>
    </row>
    <row r="435" s="11" customFormat="1" ht="29.88" customHeight="1">
      <c r="B435" s="221"/>
      <c r="C435" s="222"/>
      <c r="D435" s="223" t="s">
        <v>69</v>
      </c>
      <c r="E435" s="235" t="s">
        <v>757</v>
      </c>
      <c r="F435" s="235" t="s">
        <v>758</v>
      </c>
      <c r="G435" s="222"/>
      <c r="H435" s="222"/>
      <c r="I435" s="225"/>
      <c r="J435" s="236">
        <f>BK435</f>
        <v>0</v>
      </c>
      <c r="K435" s="222"/>
      <c r="L435" s="227"/>
      <c r="M435" s="228"/>
      <c r="N435" s="229"/>
      <c r="O435" s="229"/>
      <c r="P435" s="230">
        <f>SUM(P436:P442)</f>
        <v>0</v>
      </c>
      <c r="Q435" s="229"/>
      <c r="R435" s="230">
        <f>SUM(R436:R442)</f>
        <v>0</v>
      </c>
      <c r="S435" s="229"/>
      <c r="T435" s="231">
        <f>SUM(T436:T442)</f>
        <v>0</v>
      </c>
      <c r="AR435" s="232" t="s">
        <v>79</v>
      </c>
      <c r="AT435" s="233" t="s">
        <v>69</v>
      </c>
      <c r="AU435" s="233" t="s">
        <v>77</v>
      </c>
      <c r="AY435" s="232" t="s">
        <v>197</v>
      </c>
      <c r="BK435" s="234">
        <f>SUM(BK436:BK442)</f>
        <v>0</v>
      </c>
    </row>
    <row r="436" s="1" customFormat="1" ht="23" customHeight="1">
      <c r="B436" s="47"/>
      <c r="C436" s="237" t="s">
        <v>889</v>
      </c>
      <c r="D436" s="237" t="s">
        <v>200</v>
      </c>
      <c r="E436" s="238" t="s">
        <v>760</v>
      </c>
      <c r="F436" s="239" t="s">
        <v>761</v>
      </c>
      <c r="G436" s="240" t="s">
        <v>213</v>
      </c>
      <c r="H436" s="241">
        <v>41.850000000000001</v>
      </c>
      <c r="I436" s="242"/>
      <c r="J436" s="243">
        <f>ROUND(I436*H436,2)</f>
        <v>0</v>
      </c>
      <c r="K436" s="239" t="s">
        <v>204</v>
      </c>
      <c r="L436" s="73"/>
      <c r="M436" s="244" t="s">
        <v>21</v>
      </c>
      <c r="N436" s="245" t="s">
        <v>41</v>
      </c>
      <c r="O436" s="48"/>
      <c r="P436" s="246">
        <f>O436*H436</f>
        <v>0</v>
      </c>
      <c r="Q436" s="246">
        <v>0</v>
      </c>
      <c r="R436" s="246">
        <f>Q436*H436</f>
        <v>0</v>
      </c>
      <c r="S436" s="246">
        <v>0</v>
      </c>
      <c r="T436" s="247">
        <f>S436*H436</f>
        <v>0</v>
      </c>
      <c r="AR436" s="25" t="s">
        <v>290</v>
      </c>
      <c r="AT436" s="25" t="s">
        <v>200</v>
      </c>
      <c r="AU436" s="25" t="s">
        <v>79</v>
      </c>
      <c r="AY436" s="25" t="s">
        <v>197</v>
      </c>
      <c r="BE436" s="248">
        <f>IF(N436="základní",J436,0)</f>
        <v>0</v>
      </c>
      <c r="BF436" s="248">
        <f>IF(N436="snížená",J436,0)</f>
        <v>0</v>
      </c>
      <c r="BG436" s="248">
        <f>IF(N436="zákl. přenesená",J436,0)</f>
        <v>0</v>
      </c>
      <c r="BH436" s="248">
        <f>IF(N436="sníž. přenesená",J436,0)</f>
        <v>0</v>
      </c>
      <c r="BI436" s="248">
        <f>IF(N436="nulová",J436,0)</f>
        <v>0</v>
      </c>
      <c r="BJ436" s="25" t="s">
        <v>77</v>
      </c>
      <c r="BK436" s="248">
        <f>ROUND(I436*H436,2)</f>
        <v>0</v>
      </c>
      <c r="BL436" s="25" t="s">
        <v>290</v>
      </c>
      <c r="BM436" s="25" t="s">
        <v>1423</v>
      </c>
    </row>
    <row r="437" s="1" customFormat="1">
      <c r="B437" s="47"/>
      <c r="C437" s="75"/>
      <c r="D437" s="249" t="s">
        <v>207</v>
      </c>
      <c r="E437" s="75"/>
      <c r="F437" s="250" t="s">
        <v>763</v>
      </c>
      <c r="G437" s="75"/>
      <c r="H437" s="75"/>
      <c r="I437" s="205"/>
      <c r="J437" s="75"/>
      <c r="K437" s="75"/>
      <c r="L437" s="73"/>
      <c r="M437" s="251"/>
      <c r="N437" s="48"/>
      <c r="O437" s="48"/>
      <c r="P437" s="48"/>
      <c r="Q437" s="48"/>
      <c r="R437" s="48"/>
      <c r="S437" s="48"/>
      <c r="T437" s="96"/>
      <c r="AT437" s="25" t="s">
        <v>207</v>
      </c>
      <c r="AU437" s="25" t="s">
        <v>79</v>
      </c>
    </row>
    <row r="438" s="12" customFormat="1">
      <c r="B438" s="252"/>
      <c r="C438" s="253"/>
      <c r="D438" s="249" t="s">
        <v>209</v>
      </c>
      <c r="E438" s="254" t="s">
        <v>21</v>
      </c>
      <c r="F438" s="255" t="s">
        <v>1424</v>
      </c>
      <c r="G438" s="253"/>
      <c r="H438" s="256">
        <v>41.850000000000001</v>
      </c>
      <c r="I438" s="257"/>
      <c r="J438" s="253"/>
      <c r="K438" s="253"/>
      <c r="L438" s="258"/>
      <c r="M438" s="259"/>
      <c r="N438" s="260"/>
      <c r="O438" s="260"/>
      <c r="P438" s="260"/>
      <c r="Q438" s="260"/>
      <c r="R438" s="260"/>
      <c r="S438" s="260"/>
      <c r="T438" s="261"/>
      <c r="AT438" s="262" t="s">
        <v>209</v>
      </c>
      <c r="AU438" s="262" t="s">
        <v>79</v>
      </c>
      <c r="AV438" s="12" t="s">
        <v>79</v>
      </c>
      <c r="AW438" s="12" t="s">
        <v>34</v>
      </c>
      <c r="AX438" s="12" t="s">
        <v>77</v>
      </c>
      <c r="AY438" s="262" t="s">
        <v>197</v>
      </c>
    </row>
    <row r="439" s="1" customFormat="1" ht="34.5" customHeight="1">
      <c r="B439" s="47"/>
      <c r="C439" s="263" t="s">
        <v>900</v>
      </c>
      <c r="D439" s="263" t="s">
        <v>269</v>
      </c>
      <c r="E439" s="264" t="s">
        <v>765</v>
      </c>
      <c r="F439" s="265" t="s">
        <v>1425</v>
      </c>
      <c r="G439" s="266" t="s">
        <v>265</v>
      </c>
      <c r="H439" s="267">
        <v>9</v>
      </c>
      <c r="I439" s="268"/>
      <c r="J439" s="269">
        <f>ROUND(I439*H439,2)</f>
        <v>0</v>
      </c>
      <c r="K439" s="265" t="s">
        <v>21</v>
      </c>
      <c r="L439" s="270"/>
      <c r="M439" s="271" t="s">
        <v>21</v>
      </c>
      <c r="N439" s="272" t="s">
        <v>41</v>
      </c>
      <c r="O439" s="48"/>
      <c r="P439" s="246">
        <f>O439*H439</f>
        <v>0</v>
      </c>
      <c r="Q439" s="246">
        <v>0</v>
      </c>
      <c r="R439" s="246">
        <f>Q439*H439</f>
        <v>0</v>
      </c>
      <c r="S439" s="246">
        <v>0</v>
      </c>
      <c r="T439" s="247">
        <f>S439*H439</f>
        <v>0</v>
      </c>
      <c r="AR439" s="25" t="s">
        <v>373</v>
      </c>
      <c r="AT439" s="25" t="s">
        <v>269</v>
      </c>
      <c r="AU439" s="25" t="s">
        <v>79</v>
      </c>
      <c r="AY439" s="25" t="s">
        <v>197</v>
      </c>
      <c r="BE439" s="248">
        <f>IF(N439="základní",J439,0)</f>
        <v>0</v>
      </c>
      <c r="BF439" s="248">
        <f>IF(N439="snížená",J439,0)</f>
        <v>0</v>
      </c>
      <c r="BG439" s="248">
        <f>IF(N439="zákl. přenesená",J439,0)</f>
        <v>0</v>
      </c>
      <c r="BH439" s="248">
        <f>IF(N439="sníž. přenesená",J439,0)</f>
        <v>0</v>
      </c>
      <c r="BI439" s="248">
        <f>IF(N439="nulová",J439,0)</f>
        <v>0</v>
      </c>
      <c r="BJ439" s="25" t="s">
        <v>77</v>
      </c>
      <c r="BK439" s="248">
        <f>ROUND(I439*H439,2)</f>
        <v>0</v>
      </c>
      <c r="BL439" s="25" t="s">
        <v>290</v>
      </c>
      <c r="BM439" s="25" t="s">
        <v>1426</v>
      </c>
    </row>
    <row r="440" s="1" customFormat="1">
      <c r="B440" s="47"/>
      <c r="C440" s="75"/>
      <c r="D440" s="249" t="s">
        <v>207</v>
      </c>
      <c r="E440" s="75"/>
      <c r="F440" s="250" t="s">
        <v>1425</v>
      </c>
      <c r="G440" s="75"/>
      <c r="H440" s="75"/>
      <c r="I440" s="205"/>
      <c r="J440" s="75"/>
      <c r="K440" s="75"/>
      <c r="L440" s="73"/>
      <c r="M440" s="251"/>
      <c r="N440" s="48"/>
      <c r="O440" s="48"/>
      <c r="P440" s="48"/>
      <c r="Q440" s="48"/>
      <c r="R440" s="48"/>
      <c r="S440" s="48"/>
      <c r="T440" s="96"/>
      <c r="AT440" s="25" t="s">
        <v>207</v>
      </c>
      <c r="AU440" s="25" t="s">
        <v>79</v>
      </c>
    </row>
    <row r="441" s="1" customFormat="1">
      <c r="B441" s="47"/>
      <c r="C441" s="75"/>
      <c r="D441" s="249" t="s">
        <v>589</v>
      </c>
      <c r="E441" s="75"/>
      <c r="F441" s="294" t="s">
        <v>768</v>
      </c>
      <c r="G441" s="75"/>
      <c r="H441" s="75"/>
      <c r="I441" s="205"/>
      <c r="J441" s="75"/>
      <c r="K441" s="75"/>
      <c r="L441" s="73"/>
      <c r="M441" s="251"/>
      <c r="N441" s="48"/>
      <c r="O441" s="48"/>
      <c r="P441" s="48"/>
      <c r="Q441" s="48"/>
      <c r="R441" s="48"/>
      <c r="S441" s="48"/>
      <c r="T441" s="96"/>
      <c r="AT441" s="25" t="s">
        <v>589</v>
      </c>
      <c r="AU441" s="25" t="s">
        <v>79</v>
      </c>
    </row>
    <row r="442" s="12" customFormat="1">
      <c r="B442" s="252"/>
      <c r="C442" s="253"/>
      <c r="D442" s="249" t="s">
        <v>209</v>
      </c>
      <c r="E442" s="254" t="s">
        <v>21</v>
      </c>
      <c r="F442" s="255" t="s">
        <v>250</v>
      </c>
      <c r="G442" s="253"/>
      <c r="H442" s="256">
        <v>9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AT442" s="262" t="s">
        <v>209</v>
      </c>
      <c r="AU442" s="262" t="s">
        <v>79</v>
      </c>
      <c r="AV442" s="12" t="s">
        <v>79</v>
      </c>
      <c r="AW442" s="12" t="s">
        <v>34</v>
      </c>
      <c r="AX442" s="12" t="s">
        <v>77</v>
      </c>
      <c r="AY442" s="262" t="s">
        <v>197</v>
      </c>
    </row>
    <row r="443" s="11" customFormat="1" ht="37.44" customHeight="1">
      <c r="B443" s="221"/>
      <c r="C443" s="222"/>
      <c r="D443" s="223" t="s">
        <v>69</v>
      </c>
      <c r="E443" s="224" t="s">
        <v>269</v>
      </c>
      <c r="F443" s="224" t="s">
        <v>769</v>
      </c>
      <c r="G443" s="222"/>
      <c r="H443" s="222"/>
      <c r="I443" s="225"/>
      <c r="J443" s="226">
        <f>BK443</f>
        <v>0</v>
      </c>
      <c r="K443" s="222"/>
      <c r="L443" s="227"/>
      <c r="M443" s="228"/>
      <c r="N443" s="229"/>
      <c r="O443" s="229"/>
      <c r="P443" s="230">
        <f>P444</f>
        <v>0</v>
      </c>
      <c r="Q443" s="229"/>
      <c r="R443" s="230">
        <f>R444</f>
        <v>0</v>
      </c>
      <c r="S443" s="229"/>
      <c r="T443" s="231">
        <f>T444</f>
        <v>0</v>
      </c>
      <c r="AR443" s="232" t="s">
        <v>198</v>
      </c>
      <c r="AT443" s="233" t="s">
        <v>69</v>
      </c>
      <c r="AU443" s="233" t="s">
        <v>70</v>
      </c>
      <c r="AY443" s="232" t="s">
        <v>197</v>
      </c>
      <c r="BK443" s="234">
        <f>BK444</f>
        <v>0</v>
      </c>
    </row>
    <row r="444" s="11" customFormat="1" ht="19.92" customHeight="1">
      <c r="B444" s="221"/>
      <c r="C444" s="222"/>
      <c r="D444" s="223" t="s">
        <v>69</v>
      </c>
      <c r="E444" s="235" t="s">
        <v>770</v>
      </c>
      <c r="F444" s="235" t="s">
        <v>771</v>
      </c>
      <c r="G444" s="222"/>
      <c r="H444" s="222"/>
      <c r="I444" s="225"/>
      <c r="J444" s="236">
        <f>BK444</f>
        <v>0</v>
      </c>
      <c r="K444" s="222"/>
      <c r="L444" s="227"/>
      <c r="M444" s="228"/>
      <c r="N444" s="229"/>
      <c r="O444" s="229"/>
      <c r="P444" s="230">
        <f>SUM(P445:P447)</f>
        <v>0</v>
      </c>
      <c r="Q444" s="229"/>
      <c r="R444" s="230">
        <f>SUM(R445:R447)</f>
        <v>0</v>
      </c>
      <c r="S444" s="229"/>
      <c r="T444" s="231">
        <f>SUM(T445:T447)</f>
        <v>0</v>
      </c>
      <c r="AR444" s="232" t="s">
        <v>198</v>
      </c>
      <c r="AT444" s="233" t="s">
        <v>69</v>
      </c>
      <c r="AU444" s="233" t="s">
        <v>77</v>
      </c>
      <c r="AY444" s="232" t="s">
        <v>197</v>
      </c>
      <c r="BK444" s="234">
        <f>SUM(BK445:BK447)</f>
        <v>0</v>
      </c>
    </row>
    <row r="445" s="1" customFormat="1" ht="23" customHeight="1">
      <c r="B445" s="47"/>
      <c r="C445" s="237" t="s">
        <v>1427</v>
      </c>
      <c r="D445" s="237" t="s">
        <v>200</v>
      </c>
      <c r="E445" s="238" t="s">
        <v>773</v>
      </c>
      <c r="F445" s="239" t="s">
        <v>1428</v>
      </c>
      <c r="G445" s="240" t="s">
        <v>265</v>
      </c>
      <c r="H445" s="241">
        <v>1</v>
      </c>
      <c r="I445" s="242"/>
      <c r="J445" s="243">
        <f>ROUND(I445*H445,2)</f>
        <v>0</v>
      </c>
      <c r="K445" s="239" t="s">
        <v>21</v>
      </c>
      <c r="L445" s="73"/>
      <c r="M445" s="244" t="s">
        <v>21</v>
      </c>
      <c r="N445" s="245" t="s">
        <v>41</v>
      </c>
      <c r="O445" s="48"/>
      <c r="P445" s="246">
        <f>O445*H445</f>
        <v>0</v>
      </c>
      <c r="Q445" s="246">
        <v>0</v>
      </c>
      <c r="R445" s="246">
        <f>Q445*H445</f>
        <v>0</v>
      </c>
      <c r="S445" s="246">
        <v>0</v>
      </c>
      <c r="T445" s="247">
        <f>S445*H445</f>
        <v>0</v>
      </c>
      <c r="AR445" s="25" t="s">
        <v>547</v>
      </c>
      <c r="AT445" s="25" t="s">
        <v>200</v>
      </c>
      <c r="AU445" s="25" t="s">
        <v>79</v>
      </c>
      <c r="AY445" s="25" t="s">
        <v>197</v>
      </c>
      <c r="BE445" s="248">
        <f>IF(N445="základní",J445,0)</f>
        <v>0</v>
      </c>
      <c r="BF445" s="248">
        <f>IF(N445="snížená",J445,0)</f>
        <v>0</v>
      </c>
      <c r="BG445" s="248">
        <f>IF(N445="zákl. přenesená",J445,0)</f>
        <v>0</v>
      </c>
      <c r="BH445" s="248">
        <f>IF(N445="sníž. přenesená",J445,0)</f>
        <v>0</v>
      </c>
      <c r="BI445" s="248">
        <f>IF(N445="nulová",J445,0)</f>
        <v>0</v>
      </c>
      <c r="BJ445" s="25" t="s">
        <v>77</v>
      </c>
      <c r="BK445" s="248">
        <f>ROUND(I445*H445,2)</f>
        <v>0</v>
      </c>
      <c r="BL445" s="25" t="s">
        <v>547</v>
      </c>
      <c r="BM445" s="25" t="s">
        <v>1429</v>
      </c>
    </row>
    <row r="446" s="1" customFormat="1">
      <c r="B446" s="47"/>
      <c r="C446" s="75"/>
      <c r="D446" s="249" t="s">
        <v>589</v>
      </c>
      <c r="E446" s="75"/>
      <c r="F446" s="294" t="s">
        <v>1430</v>
      </c>
      <c r="G446" s="75"/>
      <c r="H446" s="75"/>
      <c r="I446" s="205"/>
      <c r="J446" s="75"/>
      <c r="K446" s="75"/>
      <c r="L446" s="73"/>
      <c r="M446" s="251"/>
      <c r="N446" s="48"/>
      <c r="O446" s="48"/>
      <c r="P446" s="48"/>
      <c r="Q446" s="48"/>
      <c r="R446" s="48"/>
      <c r="S446" s="48"/>
      <c r="T446" s="96"/>
      <c r="AT446" s="25" t="s">
        <v>589</v>
      </c>
      <c r="AU446" s="25" t="s">
        <v>79</v>
      </c>
    </row>
    <row r="447" s="12" customFormat="1">
      <c r="B447" s="252"/>
      <c r="C447" s="253"/>
      <c r="D447" s="249" t="s">
        <v>209</v>
      </c>
      <c r="E447" s="254" t="s">
        <v>21</v>
      </c>
      <c r="F447" s="255" t="s">
        <v>77</v>
      </c>
      <c r="G447" s="253"/>
      <c r="H447" s="256">
        <v>1</v>
      </c>
      <c r="I447" s="257"/>
      <c r="J447" s="253"/>
      <c r="K447" s="253"/>
      <c r="L447" s="258"/>
      <c r="M447" s="295"/>
      <c r="N447" s="296"/>
      <c r="O447" s="296"/>
      <c r="P447" s="296"/>
      <c r="Q447" s="296"/>
      <c r="R447" s="296"/>
      <c r="S447" s="296"/>
      <c r="T447" s="297"/>
      <c r="AT447" s="262" t="s">
        <v>209</v>
      </c>
      <c r="AU447" s="262" t="s">
        <v>79</v>
      </c>
      <c r="AV447" s="12" t="s">
        <v>79</v>
      </c>
      <c r="AW447" s="12" t="s">
        <v>34</v>
      </c>
      <c r="AX447" s="12" t="s">
        <v>77</v>
      </c>
      <c r="AY447" s="262" t="s">
        <v>197</v>
      </c>
    </row>
    <row r="448" s="1" customFormat="1" ht="6.96" customHeight="1">
      <c r="B448" s="68"/>
      <c r="C448" s="69"/>
      <c r="D448" s="69"/>
      <c r="E448" s="69"/>
      <c r="F448" s="69"/>
      <c r="G448" s="69"/>
      <c r="H448" s="69"/>
      <c r="I448" s="180"/>
      <c r="J448" s="69"/>
      <c r="K448" s="69"/>
      <c r="L448" s="73"/>
    </row>
  </sheetData>
  <sheetProtection sheet="1" autoFilter="0" formatColumns="0" formatRows="0" objects="1" scenarios="1" spinCount="100000" saltValue="RtVvRlOLmpx1eKaDOAO6Ogvtyi2qzxq7VNk0r1eAFbdcNIai9Y4WXU4xcarwLr2zq6KF3+WwkGZ57rAx1j/Dkg==" hashValue="vYcJxBSi9CmrjEh0ZEJedXWU0xyoEcor/bkk0NRfophknwaoGqfTXSLZyozb0PpSTN/GirJlr+O5d/ZiYsU/aQ==" algorithmName="SHA-512" password="CC35"/>
  <autoFilter ref="C102:K44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91:H91"/>
    <mergeCell ref="E93:H93"/>
    <mergeCell ref="E95:H95"/>
    <mergeCell ref="G1:H1"/>
    <mergeCell ref="L2:V2"/>
  </mergeCells>
  <hyperlinks>
    <hyperlink ref="F1:G1" location="C2" display="1) Krycí list soupisu"/>
    <hyperlink ref="G1:H1" location="C58" display="2) Rekapitulace"/>
    <hyperlink ref="J1" location="C10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104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1111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1431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ROUND(J87,2)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ROUND(SUM(BE87:BE212), 2)</f>
        <v>0</v>
      </c>
      <c r="G32" s="48"/>
      <c r="H32" s="48"/>
      <c r="I32" s="172">
        <v>0.20999999999999999</v>
      </c>
      <c r="J32" s="171">
        <f>ROUND(ROUND((SUM(BE87:BE212)),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ROUND(SUM(BF87:BF212), 2)</f>
        <v>0</v>
      </c>
      <c r="G33" s="48"/>
      <c r="H33" s="48"/>
      <c r="I33" s="172">
        <v>0.14999999999999999</v>
      </c>
      <c r="J33" s="171">
        <f>ROUND(ROUND((SUM(BF87:BF212)),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ROUND(SUM(BG87:BG212),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ROUND(SUM(BH87:BH212),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ROUND(SUM(BI87:BI212),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1111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zt_D2 - ZTI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J87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169</v>
      </c>
      <c r="E61" s="194"/>
      <c r="F61" s="194"/>
      <c r="G61" s="194"/>
      <c r="H61" s="194"/>
      <c r="I61" s="195"/>
      <c r="J61" s="196">
        <f>J88</f>
        <v>0</v>
      </c>
      <c r="K61" s="197"/>
    </row>
    <row r="62" s="9" customFormat="1" ht="19.92" customHeight="1">
      <c r="B62" s="198"/>
      <c r="C62" s="199"/>
      <c r="D62" s="200" t="s">
        <v>778</v>
      </c>
      <c r="E62" s="201"/>
      <c r="F62" s="201"/>
      <c r="G62" s="201"/>
      <c r="H62" s="201"/>
      <c r="I62" s="202"/>
      <c r="J62" s="203">
        <f>J89</f>
        <v>0</v>
      </c>
      <c r="K62" s="204"/>
    </row>
    <row r="63" s="9" customFormat="1" ht="19.92" customHeight="1">
      <c r="B63" s="198"/>
      <c r="C63" s="199"/>
      <c r="D63" s="200" t="s">
        <v>779</v>
      </c>
      <c r="E63" s="201"/>
      <c r="F63" s="201"/>
      <c r="G63" s="201"/>
      <c r="H63" s="201"/>
      <c r="I63" s="202"/>
      <c r="J63" s="203">
        <f>J136</f>
        <v>0</v>
      </c>
      <c r="K63" s="204"/>
    </row>
    <row r="64" s="9" customFormat="1" ht="19.92" customHeight="1">
      <c r="B64" s="198"/>
      <c r="C64" s="199"/>
      <c r="D64" s="200" t="s">
        <v>170</v>
      </c>
      <c r="E64" s="201"/>
      <c r="F64" s="201"/>
      <c r="G64" s="201"/>
      <c r="H64" s="201"/>
      <c r="I64" s="202"/>
      <c r="J64" s="203">
        <f>J181</f>
        <v>0</v>
      </c>
      <c r="K64" s="204"/>
    </row>
    <row r="65" s="9" customFormat="1" ht="19.92" customHeight="1">
      <c r="B65" s="198"/>
      <c r="C65" s="199"/>
      <c r="D65" s="200" t="s">
        <v>780</v>
      </c>
      <c r="E65" s="201"/>
      <c r="F65" s="201"/>
      <c r="G65" s="201"/>
      <c r="H65" s="201"/>
      <c r="I65" s="202"/>
      <c r="J65" s="203">
        <f>J206</f>
        <v>0</v>
      </c>
      <c r="K65" s="204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58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80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83"/>
      <c r="J71" s="72"/>
      <c r="K71" s="72"/>
      <c r="L71" s="73"/>
    </row>
    <row r="72" s="1" customFormat="1" ht="36.96" customHeight="1">
      <c r="B72" s="47"/>
      <c r="C72" s="74" t="s">
        <v>181</v>
      </c>
      <c r="D72" s="75"/>
      <c r="E72" s="75"/>
      <c r="F72" s="75"/>
      <c r="G72" s="75"/>
      <c r="H72" s="75"/>
      <c r="I72" s="205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205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205"/>
      <c r="J74" s="75"/>
      <c r="K74" s="75"/>
      <c r="L74" s="73"/>
    </row>
    <row r="75" s="1" customFormat="1" ht="14.5" customHeight="1">
      <c r="B75" s="47"/>
      <c r="C75" s="75"/>
      <c r="D75" s="75"/>
      <c r="E75" s="206" t="str">
        <f>E7</f>
        <v>Stavební úpravy a rekonstrukce výtahu</v>
      </c>
      <c r="F75" s="77"/>
      <c r="G75" s="77"/>
      <c r="H75" s="77"/>
      <c r="I75" s="205"/>
      <c r="J75" s="75"/>
      <c r="K75" s="75"/>
      <c r="L75" s="73"/>
    </row>
    <row r="76">
      <c r="B76" s="29"/>
      <c r="C76" s="77" t="s">
        <v>146</v>
      </c>
      <c r="D76" s="207"/>
      <c r="E76" s="207"/>
      <c r="F76" s="207"/>
      <c r="G76" s="207"/>
      <c r="H76" s="207"/>
      <c r="I76" s="149"/>
      <c r="J76" s="207"/>
      <c r="K76" s="207"/>
      <c r="L76" s="208"/>
    </row>
    <row r="77" s="1" customFormat="1" ht="14.5" customHeight="1">
      <c r="B77" s="47"/>
      <c r="C77" s="75"/>
      <c r="D77" s="75"/>
      <c r="E77" s="206" t="s">
        <v>1111</v>
      </c>
      <c r="F77" s="75"/>
      <c r="G77" s="75"/>
      <c r="H77" s="75"/>
      <c r="I77" s="205"/>
      <c r="J77" s="75"/>
      <c r="K77" s="75"/>
      <c r="L77" s="73"/>
    </row>
    <row r="78" s="1" customFormat="1" ht="14.4" customHeight="1">
      <c r="B78" s="47"/>
      <c r="C78" s="77" t="s">
        <v>152</v>
      </c>
      <c r="D78" s="75"/>
      <c r="E78" s="75"/>
      <c r="F78" s="75"/>
      <c r="G78" s="75"/>
      <c r="H78" s="75"/>
      <c r="I78" s="205"/>
      <c r="J78" s="75"/>
      <c r="K78" s="75"/>
      <c r="L78" s="73"/>
    </row>
    <row r="79" s="1" customFormat="1" ht="15" customHeight="1">
      <c r="B79" s="47"/>
      <c r="C79" s="75"/>
      <c r="D79" s="75"/>
      <c r="E79" s="83" t="str">
        <f>E11</f>
        <v>zt_D2 - ZTI</v>
      </c>
      <c r="F79" s="75"/>
      <c r="G79" s="75"/>
      <c r="H79" s="75"/>
      <c r="I79" s="205"/>
      <c r="J79" s="75"/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205"/>
      <c r="J80" s="75"/>
      <c r="K80" s="75"/>
      <c r="L80" s="73"/>
    </row>
    <row r="81" s="1" customFormat="1" ht="18" customHeight="1">
      <c r="B81" s="47"/>
      <c r="C81" s="77" t="s">
        <v>23</v>
      </c>
      <c r="D81" s="75"/>
      <c r="E81" s="75"/>
      <c r="F81" s="209" t="str">
        <f>F14</f>
        <v>Hradec Králové, Vocelova 1338 - SOŠ a SOU</v>
      </c>
      <c r="G81" s="75"/>
      <c r="H81" s="75"/>
      <c r="I81" s="210" t="s">
        <v>25</v>
      </c>
      <c r="J81" s="86" t="str">
        <f>IF(J14="","",J14)</f>
        <v>14. 3. 2017</v>
      </c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>
      <c r="B83" s="47"/>
      <c r="C83" s="77" t="s">
        <v>27</v>
      </c>
      <c r="D83" s="75"/>
      <c r="E83" s="75"/>
      <c r="F83" s="209" t="str">
        <f>E17</f>
        <v xml:space="preserve"> </v>
      </c>
      <c r="G83" s="75"/>
      <c r="H83" s="75"/>
      <c r="I83" s="210" t="s">
        <v>33</v>
      </c>
      <c r="J83" s="209" t="str">
        <f>E23</f>
        <v xml:space="preserve"> </v>
      </c>
      <c r="K83" s="75"/>
      <c r="L83" s="73"/>
    </row>
    <row r="84" s="1" customFormat="1" ht="14.4" customHeight="1">
      <c r="B84" s="47"/>
      <c r="C84" s="77" t="s">
        <v>31</v>
      </c>
      <c r="D84" s="75"/>
      <c r="E84" s="75"/>
      <c r="F84" s="209" t="str">
        <f>IF(E20="","",E20)</f>
        <v/>
      </c>
      <c r="G84" s="75"/>
      <c r="H84" s="75"/>
      <c r="I84" s="205"/>
      <c r="J84" s="75"/>
      <c r="K84" s="75"/>
      <c r="L84" s="73"/>
    </row>
    <row r="85" s="1" customFormat="1" ht="10.32" customHeight="1">
      <c r="B85" s="47"/>
      <c r="C85" s="75"/>
      <c r="D85" s="75"/>
      <c r="E85" s="75"/>
      <c r="F85" s="75"/>
      <c r="G85" s="75"/>
      <c r="H85" s="75"/>
      <c r="I85" s="205"/>
      <c r="J85" s="75"/>
      <c r="K85" s="75"/>
      <c r="L85" s="73"/>
    </row>
    <row r="86" s="10" customFormat="1" ht="29.28" customHeight="1">
      <c r="B86" s="211"/>
      <c r="C86" s="212" t="s">
        <v>182</v>
      </c>
      <c r="D86" s="213" t="s">
        <v>55</v>
      </c>
      <c r="E86" s="213" t="s">
        <v>51</v>
      </c>
      <c r="F86" s="213" t="s">
        <v>183</v>
      </c>
      <c r="G86" s="213" t="s">
        <v>184</v>
      </c>
      <c r="H86" s="213" t="s">
        <v>185</v>
      </c>
      <c r="I86" s="214" t="s">
        <v>186</v>
      </c>
      <c r="J86" s="213" t="s">
        <v>160</v>
      </c>
      <c r="K86" s="215" t="s">
        <v>187</v>
      </c>
      <c r="L86" s="216"/>
      <c r="M86" s="103" t="s">
        <v>188</v>
      </c>
      <c r="N86" s="104" t="s">
        <v>40</v>
      </c>
      <c r="O86" s="104" t="s">
        <v>189</v>
      </c>
      <c r="P86" s="104" t="s">
        <v>190</v>
      </c>
      <c r="Q86" s="104" t="s">
        <v>191</v>
      </c>
      <c r="R86" s="104" t="s">
        <v>192</v>
      </c>
      <c r="S86" s="104" t="s">
        <v>193</v>
      </c>
      <c r="T86" s="105" t="s">
        <v>194</v>
      </c>
    </row>
    <row r="87" s="1" customFormat="1" ht="29.28" customHeight="1">
      <c r="B87" s="47"/>
      <c r="C87" s="109" t="s">
        <v>161</v>
      </c>
      <c r="D87" s="75"/>
      <c r="E87" s="75"/>
      <c r="F87" s="75"/>
      <c r="G87" s="75"/>
      <c r="H87" s="75"/>
      <c r="I87" s="205"/>
      <c r="J87" s="217">
        <f>BK87</f>
        <v>0</v>
      </c>
      <c r="K87" s="75"/>
      <c r="L87" s="73"/>
      <c r="M87" s="106"/>
      <c r="N87" s="107"/>
      <c r="O87" s="107"/>
      <c r="P87" s="218">
        <f>P88</f>
        <v>0</v>
      </c>
      <c r="Q87" s="107"/>
      <c r="R87" s="218">
        <f>R88</f>
        <v>0.27291000000000004</v>
      </c>
      <c r="S87" s="107"/>
      <c r="T87" s="219">
        <f>T88</f>
        <v>0</v>
      </c>
      <c r="AT87" s="25" t="s">
        <v>69</v>
      </c>
      <c r="AU87" s="25" t="s">
        <v>162</v>
      </c>
      <c r="BK87" s="220">
        <f>BK88</f>
        <v>0</v>
      </c>
    </row>
    <row r="88" s="11" customFormat="1" ht="37.44" customHeight="1">
      <c r="B88" s="221"/>
      <c r="C88" s="222"/>
      <c r="D88" s="223" t="s">
        <v>69</v>
      </c>
      <c r="E88" s="224" t="s">
        <v>431</v>
      </c>
      <c r="F88" s="224" t="s">
        <v>432</v>
      </c>
      <c r="G88" s="222"/>
      <c r="H88" s="222"/>
      <c r="I88" s="225"/>
      <c r="J88" s="226">
        <f>BK88</f>
        <v>0</v>
      </c>
      <c r="K88" s="222"/>
      <c r="L88" s="227"/>
      <c r="M88" s="228"/>
      <c r="N88" s="229"/>
      <c r="O88" s="229"/>
      <c r="P88" s="230">
        <f>P89+P136+P181+P206</f>
        <v>0</v>
      </c>
      <c r="Q88" s="229"/>
      <c r="R88" s="230">
        <f>R89+R136+R181+R206</f>
        <v>0.27291000000000004</v>
      </c>
      <c r="S88" s="229"/>
      <c r="T88" s="231">
        <f>T89+T136+T181+T206</f>
        <v>0</v>
      </c>
      <c r="AR88" s="232" t="s">
        <v>79</v>
      </c>
      <c r="AT88" s="233" t="s">
        <v>69</v>
      </c>
      <c r="AU88" s="233" t="s">
        <v>70</v>
      </c>
      <c r="AY88" s="232" t="s">
        <v>197</v>
      </c>
      <c r="BK88" s="234">
        <f>BK89+BK136+BK181+BK206</f>
        <v>0</v>
      </c>
    </row>
    <row r="89" s="11" customFormat="1" ht="19.92" customHeight="1">
      <c r="B89" s="221"/>
      <c r="C89" s="222"/>
      <c r="D89" s="223" t="s">
        <v>69</v>
      </c>
      <c r="E89" s="235" t="s">
        <v>781</v>
      </c>
      <c r="F89" s="235" t="s">
        <v>782</v>
      </c>
      <c r="G89" s="222"/>
      <c r="H89" s="222"/>
      <c r="I89" s="225"/>
      <c r="J89" s="236">
        <f>BK89</f>
        <v>0</v>
      </c>
      <c r="K89" s="222"/>
      <c r="L89" s="227"/>
      <c r="M89" s="228"/>
      <c r="N89" s="229"/>
      <c r="O89" s="229"/>
      <c r="P89" s="230">
        <f>SUM(P90:P135)</f>
        <v>0</v>
      </c>
      <c r="Q89" s="229"/>
      <c r="R89" s="230">
        <f>SUM(R90:R135)</f>
        <v>0.040899999999999999</v>
      </c>
      <c r="S89" s="229"/>
      <c r="T89" s="231">
        <f>SUM(T90:T135)</f>
        <v>0</v>
      </c>
      <c r="AR89" s="232" t="s">
        <v>79</v>
      </c>
      <c r="AT89" s="233" t="s">
        <v>69</v>
      </c>
      <c r="AU89" s="233" t="s">
        <v>77</v>
      </c>
      <c r="AY89" s="232" t="s">
        <v>197</v>
      </c>
      <c r="BK89" s="234">
        <f>SUM(BK90:BK135)</f>
        <v>0</v>
      </c>
    </row>
    <row r="90" s="1" customFormat="1" ht="14.5" customHeight="1">
      <c r="B90" s="47"/>
      <c r="C90" s="237" t="s">
        <v>77</v>
      </c>
      <c r="D90" s="237" t="s">
        <v>200</v>
      </c>
      <c r="E90" s="238" t="s">
        <v>1432</v>
      </c>
      <c r="F90" s="239" t="s">
        <v>1433</v>
      </c>
      <c r="G90" s="240" t="s">
        <v>265</v>
      </c>
      <c r="H90" s="241">
        <v>2</v>
      </c>
      <c r="I90" s="242"/>
      <c r="J90" s="243">
        <f>ROUND(I90*H90,2)</f>
        <v>0</v>
      </c>
      <c r="K90" s="239" t="s">
        <v>21</v>
      </c>
      <c r="L90" s="73"/>
      <c r="M90" s="244" t="s">
        <v>21</v>
      </c>
      <c r="N90" s="245" t="s">
        <v>41</v>
      </c>
      <c r="O90" s="48"/>
      <c r="P90" s="246">
        <f>O90*H90</f>
        <v>0</v>
      </c>
      <c r="Q90" s="246">
        <v>0</v>
      </c>
      <c r="R90" s="246">
        <f>Q90*H90</f>
        <v>0</v>
      </c>
      <c r="S90" s="246">
        <v>0</v>
      </c>
      <c r="T90" s="247">
        <f>S90*H90</f>
        <v>0</v>
      </c>
      <c r="AR90" s="25" t="s">
        <v>290</v>
      </c>
      <c r="AT90" s="25" t="s">
        <v>200</v>
      </c>
      <c r="AU90" s="25" t="s">
        <v>79</v>
      </c>
      <c r="AY90" s="25" t="s">
        <v>197</v>
      </c>
      <c r="BE90" s="248">
        <f>IF(N90="základní",J90,0)</f>
        <v>0</v>
      </c>
      <c r="BF90" s="248">
        <f>IF(N90="snížená",J90,0)</f>
        <v>0</v>
      </c>
      <c r="BG90" s="248">
        <f>IF(N90="zákl. přenesená",J90,0)</f>
        <v>0</v>
      </c>
      <c r="BH90" s="248">
        <f>IF(N90="sníž. přenesená",J90,0)</f>
        <v>0</v>
      </c>
      <c r="BI90" s="248">
        <f>IF(N90="nulová",J90,0)</f>
        <v>0</v>
      </c>
      <c r="BJ90" s="25" t="s">
        <v>77</v>
      </c>
      <c r="BK90" s="248">
        <f>ROUND(I90*H90,2)</f>
        <v>0</v>
      </c>
      <c r="BL90" s="25" t="s">
        <v>290</v>
      </c>
      <c r="BM90" s="25" t="s">
        <v>79</v>
      </c>
    </row>
    <row r="91" s="1" customFormat="1">
      <c r="B91" s="47"/>
      <c r="C91" s="75"/>
      <c r="D91" s="249" t="s">
        <v>207</v>
      </c>
      <c r="E91" s="75"/>
      <c r="F91" s="250" t="s">
        <v>1433</v>
      </c>
      <c r="G91" s="75"/>
      <c r="H91" s="75"/>
      <c r="I91" s="205"/>
      <c r="J91" s="75"/>
      <c r="K91" s="75"/>
      <c r="L91" s="73"/>
      <c r="M91" s="251"/>
      <c r="N91" s="48"/>
      <c r="O91" s="48"/>
      <c r="P91" s="48"/>
      <c r="Q91" s="48"/>
      <c r="R91" s="48"/>
      <c r="S91" s="48"/>
      <c r="T91" s="96"/>
      <c r="AT91" s="25" t="s">
        <v>207</v>
      </c>
      <c r="AU91" s="25" t="s">
        <v>79</v>
      </c>
    </row>
    <row r="92" s="1" customFormat="1" ht="14.5" customHeight="1">
      <c r="B92" s="47"/>
      <c r="C92" s="237" t="s">
        <v>79</v>
      </c>
      <c r="D92" s="237" t="s">
        <v>200</v>
      </c>
      <c r="E92" s="238" t="s">
        <v>783</v>
      </c>
      <c r="F92" s="239" t="s">
        <v>784</v>
      </c>
      <c r="G92" s="240" t="s">
        <v>265</v>
      </c>
      <c r="H92" s="241">
        <v>6</v>
      </c>
      <c r="I92" s="242"/>
      <c r="J92" s="243">
        <f>ROUND(I92*H92,2)</f>
        <v>0</v>
      </c>
      <c r="K92" s="239" t="s">
        <v>21</v>
      </c>
      <c r="L92" s="73"/>
      <c r="M92" s="244" t="s">
        <v>21</v>
      </c>
      <c r="N92" s="245" t="s">
        <v>41</v>
      </c>
      <c r="O92" s="48"/>
      <c r="P92" s="246">
        <f>O92*H92</f>
        <v>0</v>
      </c>
      <c r="Q92" s="246">
        <v>0</v>
      </c>
      <c r="R92" s="246">
        <f>Q92*H92</f>
        <v>0</v>
      </c>
      <c r="S92" s="246">
        <v>0</v>
      </c>
      <c r="T92" s="247">
        <f>S92*H92</f>
        <v>0</v>
      </c>
      <c r="AR92" s="25" t="s">
        <v>290</v>
      </c>
      <c r="AT92" s="25" t="s">
        <v>200</v>
      </c>
      <c r="AU92" s="25" t="s">
        <v>79</v>
      </c>
      <c r="AY92" s="25" t="s">
        <v>197</v>
      </c>
      <c r="BE92" s="248">
        <f>IF(N92="základní",J92,0)</f>
        <v>0</v>
      </c>
      <c r="BF92" s="248">
        <f>IF(N92="snížená",J92,0)</f>
        <v>0</v>
      </c>
      <c r="BG92" s="248">
        <f>IF(N92="zákl. přenesená",J92,0)</f>
        <v>0</v>
      </c>
      <c r="BH92" s="248">
        <f>IF(N92="sníž. přenesená",J92,0)</f>
        <v>0</v>
      </c>
      <c r="BI92" s="248">
        <f>IF(N92="nulová",J92,0)</f>
        <v>0</v>
      </c>
      <c r="BJ92" s="25" t="s">
        <v>77</v>
      </c>
      <c r="BK92" s="248">
        <f>ROUND(I92*H92,2)</f>
        <v>0</v>
      </c>
      <c r="BL92" s="25" t="s">
        <v>290</v>
      </c>
      <c r="BM92" s="25" t="s">
        <v>205</v>
      </c>
    </row>
    <row r="93" s="1" customFormat="1">
      <c r="B93" s="47"/>
      <c r="C93" s="75"/>
      <c r="D93" s="249" t="s">
        <v>207</v>
      </c>
      <c r="E93" s="75"/>
      <c r="F93" s="250" t="s">
        <v>784</v>
      </c>
      <c r="G93" s="75"/>
      <c r="H93" s="75"/>
      <c r="I93" s="205"/>
      <c r="J93" s="75"/>
      <c r="K93" s="75"/>
      <c r="L93" s="73"/>
      <c r="M93" s="251"/>
      <c r="N93" s="48"/>
      <c r="O93" s="48"/>
      <c r="P93" s="48"/>
      <c r="Q93" s="48"/>
      <c r="R93" s="48"/>
      <c r="S93" s="48"/>
      <c r="T93" s="96"/>
      <c r="AT93" s="25" t="s">
        <v>207</v>
      </c>
      <c r="AU93" s="25" t="s">
        <v>79</v>
      </c>
    </row>
    <row r="94" s="1" customFormat="1" ht="14.5" customHeight="1">
      <c r="B94" s="47"/>
      <c r="C94" s="237" t="s">
        <v>198</v>
      </c>
      <c r="D94" s="237" t="s">
        <v>200</v>
      </c>
      <c r="E94" s="238" t="s">
        <v>785</v>
      </c>
      <c r="F94" s="239" t="s">
        <v>786</v>
      </c>
      <c r="G94" s="240" t="s">
        <v>265</v>
      </c>
      <c r="H94" s="241">
        <v>2</v>
      </c>
      <c r="I94" s="242"/>
      <c r="J94" s="243">
        <f>ROUND(I94*H94,2)</f>
        <v>0</v>
      </c>
      <c r="K94" s="239" t="s">
        <v>21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</v>
      </c>
      <c r="R94" s="246">
        <f>Q94*H94</f>
        <v>0</v>
      </c>
      <c r="S94" s="246">
        <v>0</v>
      </c>
      <c r="T94" s="247">
        <f>S94*H94</f>
        <v>0</v>
      </c>
      <c r="AR94" s="25" t="s">
        <v>290</v>
      </c>
      <c r="AT94" s="25" t="s">
        <v>200</v>
      </c>
      <c r="AU94" s="25" t="s">
        <v>79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290</v>
      </c>
      <c r="BM94" s="25" t="s">
        <v>227</v>
      </c>
    </row>
    <row r="95" s="1" customFormat="1">
      <c r="B95" s="47"/>
      <c r="C95" s="75"/>
      <c r="D95" s="249" t="s">
        <v>207</v>
      </c>
      <c r="E95" s="75"/>
      <c r="F95" s="250" t="s">
        <v>786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79</v>
      </c>
    </row>
    <row r="96" s="1" customFormat="1" ht="14.5" customHeight="1">
      <c r="B96" s="47"/>
      <c r="C96" s="237" t="s">
        <v>205</v>
      </c>
      <c r="D96" s="237" t="s">
        <v>200</v>
      </c>
      <c r="E96" s="238" t="s">
        <v>1434</v>
      </c>
      <c r="F96" s="239" t="s">
        <v>1435</v>
      </c>
      <c r="G96" s="240" t="s">
        <v>265</v>
      </c>
      <c r="H96" s="241">
        <v>2</v>
      </c>
      <c r="I96" s="242"/>
      <c r="J96" s="243">
        <f>ROUND(I96*H96,2)</f>
        <v>0</v>
      </c>
      <c r="K96" s="239" t="s">
        <v>21</v>
      </c>
      <c r="L96" s="73"/>
      <c r="M96" s="244" t="s">
        <v>21</v>
      </c>
      <c r="N96" s="245" t="s">
        <v>41</v>
      </c>
      <c r="O96" s="48"/>
      <c r="P96" s="246">
        <f>O96*H96</f>
        <v>0</v>
      </c>
      <c r="Q96" s="246">
        <v>0</v>
      </c>
      <c r="R96" s="246">
        <f>Q96*H96</f>
        <v>0</v>
      </c>
      <c r="S96" s="246">
        <v>0</v>
      </c>
      <c r="T96" s="247">
        <f>S96*H96</f>
        <v>0</v>
      </c>
      <c r="AR96" s="25" t="s">
        <v>290</v>
      </c>
      <c r="AT96" s="25" t="s">
        <v>200</v>
      </c>
      <c r="AU96" s="25" t="s">
        <v>79</v>
      </c>
      <c r="AY96" s="25" t="s">
        <v>197</v>
      </c>
      <c r="BE96" s="248">
        <f>IF(N96="základní",J96,0)</f>
        <v>0</v>
      </c>
      <c r="BF96" s="248">
        <f>IF(N96="snížená",J96,0)</f>
        <v>0</v>
      </c>
      <c r="BG96" s="248">
        <f>IF(N96="zákl. přenesená",J96,0)</f>
        <v>0</v>
      </c>
      <c r="BH96" s="248">
        <f>IF(N96="sníž. přenesená",J96,0)</f>
        <v>0</v>
      </c>
      <c r="BI96" s="248">
        <f>IF(N96="nulová",J96,0)</f>
        <v>0</v>
      </c>
      <c r="BJ96" s="25" t="s">
        <v>77</v>
      </c>
      <c r="BK96" s="248">
        <f>ROUND(I96*H96,2)</f>
        <v>0</v>
      </c>
      <c r="BL96" s="25" t="s">
        <v>290</v>
      </c>
      <c r="BM96" s="25" t="s">
        <v>245</v>
      </c>
    </row>
    <row r="97" s="1" customFormat="1">
      <c r="B97" s="47"/>
      <c r="C97" s="75"/>
      <c r="D97" s="249" t="s">
        <v>207</v>
      </c>
      <c r="E97" s="75"/>
      <c r="F97" s="250" t="s">
        <v>1435</v>
      </c>
      <c r="G97" s="75"/>
      <c r="H97" s="75"/>
      <c r="I97" s="205"/>
      <c r="J97" s="75"/>
      <c r="K97" s="75"/>
      <c r="L97" s="73"/>
      <c r="M97" s="251"/>
      <c r="N97" s="48"/>
      <c r="O97" s="48"/>
      <c r="P97" s="48"/>
      <c r="Q97" s="48"/>
      <c r="R97" s="48"/>
      <c r="S97" s="48"/>
      <c r="T97" s="96"/>
      <c r="AT97" s="25" t="s">
        <v>207</v>
      </c>
      <c r="AU97" s="25" t="s">
        <v>79</v>
      </c>
    </row>
    <row r="98" s="1" customFormat="1" ht="14.5" customHeight="1">
      <c r="B98" s="47"/>
      <c r="C98" s="237" t="s">
        <v>229</v>
      </c>
      <c r="D98" s="237" t="s">
        <v>200</v>
      </c>
      <c r="E98" s="238" t="s">
        <v>1436</v>
      </c>
      <c r="F98" s="239" t="s">
        <v>1437</v>
      </c>
      <c r="G98" s="240" t="s">
        <v>223</v>
      </c>
      <c r="H98" s="241">
        <v>5</v>
      </c>
      <c r="I98" s="242"/>
      <c r="J98" s="243">
        <f>ROUND(I98*H98,2)</f>
        <v>0</v>
      </c>
      <c r="K98" s="239" t="s">
        <v>21</v>
      </c>
      <c r="L98" s="73"/>
      <c r="M98" s="244" t="s">
        <v>21</v>
      </c>
      <c r="N98" s="245" t="s">
        <v>41</v>
      </c>
      <c r="O98" s="48"/>
      <c r="P98" s="246">
        <f>O98*H98</f>
        <v>0</v>
      </c>
      <c r="Q98" s="246">
        <v>0</v>
      </c>
      <c r="R98" s="246">
        <f>Q98*H98</f>
        <v>0</v>
      </c>
      <c r="S98" s="246">
        <v>0</v>
      </c>
      <c r="T98" s="247">
        <f>S98*H98</f>
        <v>0</v>
      </c>
      <c r="AR98" s="25" t="s">
        <v>290</v>
      </c>
      <c r="AT98" s="25" t="s">
        <v>200</v>
      </c>
      <c r="AU98" s="25" t="s">
        <v>79</v>
      </c>
      <c r="AY98" s="25" t="s">
        <v>197</v>
      </c>
      <c r="BE98" s="248">
        <f>IF(N98="základní",J98,0)</f>
        <v>0</v>
      </c>
      <c r="BF98" s="248">
        <f>IF(N98="snížená",J98,0)</f>
        <v>0</v>
      </c>
      <c r="BG98" s="248">
        <f>IF(N98="zákl. přenesená",J98,0)</f>
        <v>0</v>
      </c>
      <c r="BH98" s="248">
        <f>IF(N98="sníž. přenesená",J98,0)</f>
        <v>0</v>
      </c>
      <c r="BI98" s="248">
        <f>IF(N98="nulová",J98,0)</f>
        <v>0</v>
      </c>
      <c r="BJ98" s="25" t="s">
        <v>77</v>
      </c>
      <c r="BK98" s="248">
        <f>ROUND(I98*H98,2)</f>
        <v>0</v>
      </c>
      <c r="BL98" s="25" t="s">
        <v>290</v>
      </c>
      <c r="BM98" s="25" t="s">
        <v>256</v>
      </c>
    </row>
    <row r="99" s="1" customFormat="1">
      <c r="B99" s="47"/>
      <c r="C99" s="75"/>
      <c r="D99" s="249" t="s">
        <v>207</v>
      </c>
      <c r="E99" s="75"/>
      <c r="F99" s="250" t="s">
        <v>1437</v>
      </c>
      <c r="G99" s="75"/>
      <c r="H99" s="75"/>
      <c r="I99" s="205"/>
      <c r="J99" s="75"/>
      <c r="K99" s="75"/>
      <c r="L99" s="73"/>
      <c r="M99" s="251"/>
      <c r="N99" s="48"/>
      <c r="O99" s="48"/>
      <c r="P99" s="48"/>
      <c r="Q99" s="48"/>
      <c r="R99" s="48"/>
      <c r="S99" s="48"/>
      <c r="T99" s="96"/>
      <c r="AT99" s="25" t="s">
        <v>207</v>
      </c>
      <c r="AU99" s="25" t="s">
        <v>79</v>
      </c>
    </row>
    <row r="100" s="1" customFormat="1" ht="14.5" customHeight="1">
      <c r="B100" s="47"/>
      <c r="C100" s="237" t="s">
        <v>227</v>
      </c>
      <c r="D100" s="237" t="s">
        <v>200</v>
      </c>
      <c r="E100" s="238" t="s">
        <v>1438</v>
      </c>
      <c r="F100" s="239" t="s">
        <v>1439</v>
      </c>
      <c r="G100" s="240" t="s">
        <v>223</v>
      </c>
      <c r="H100" s="241">
        <v>9</v>
      </c>
      <c r="I100" s="242"/>
      <c r="J100" s="243">
        <f>ROUND(I100*H100,2)</f>
        <v>0</v>
      </c>
      <c r="K100" s="239" t="s">
        <v>21</v>
      </c>
      <c r="L100" s="73"/>
      <c r="M100" s="244" t="s">
        <v>21</v>
      </c>
      <c r="N100" s="245" t="s">
        <v>41</v>
      </c>
      <c r="O100" s="48"/>
      <c r="P100" s="246">
        <f>O100*H100</f>
        <v>0</v>
      </c>
      <c r="Q100" s="246">
        <v>0</v>
      </c>
      <c r="R100" s="246">
        <f>Q100*H100</f>
        <v>0</v>
      </c>
      <c r="S100" s="246">
        <v>0</v>
      </c>
      <c r="T100" s="247">
        <f>S100*H100</f>
        <v>0</v>
      </c>
      <c r="AR100" s="25" t="s">
        <v>290</v>
      </c>
      <c r="AT100" s="25" t="s">
        <v>200</v>
      </c>
      <c r="AU100" s="25" t="s">
        <v>79</v>
      </c>
      <c r="AY100" s="25" t="s">
        <v>197</v>
      </c>
      <c r="BE100" s="248">
        <f>IF(N100="základní",J100,0)</f>
        <v>0</v>
      </c>
      <c r="BF100" s="248">
        <f>IF(N100="snížená",J100,0)</f>
        <v>0</v>
      </c>
      <c r="BG100" s="248">
        <f>IF(N100="zákl. přenesená",J100,0)</f>
        <v>0</v>
      </c>
      <c r="BH100" s="248">
        <f>IF(N100="sníž. přenesená",J100,0)</f>
        <v>0</v>
      </c>
      <c r="BI100" s="248">
        <f>IF(N100="nulová",J100,0)</f>
        <v>0</v>
      </c>
      <c r="BJ100" s="25" t="s">
        <v>77</v>
      </c>
      <c r="BK100" s="248">
        <f>ROUND(I100*H100,2)</f>
        <v>0</v>
      </c>
      <c r="BL100" s="25" t="s">
        <v>290</v>
      </c>
      <c r="BM100" s="25" t="s">
        <v>268</v>
      </c>
    </row>
    <row r="101" s="1" customFormat="1">
      <c r="B101" s="47"/>
      <c r="C101" s="75"/>
      <c r="D101" s="249" t="s">
        <v>207</v>
      </c>
      <c r="E101" s="75"/>
      <c r="F101" s="250" t="s">
        <v>1439</v>
      </c>
      <c r="G101" s="75"/>
      <c r="H101" s="75"/>
      <c r="I101" s="205"/>
      <c r="J101" s="75"/>
      <c r="K101" s="75"/>
      <c r="L101" s="73"/>
      <c r="M101" s="251"/>
      <c r="N101" s="48"/>
      <c r="O101" s="48"/>
      <c r="P101" s="48"/>
      <c r="Q101" s="48"/>
      <c r="R101" s="48"/>
      <c r="S101" s="48"/>
      <c r="T101" s="96"/>
      <c r="AT101" s="25" t="s">
        <v>207</v>
      </c>
      <c r="AU101" s="25" t="s">
        <v>79</v>
      </c>
    </row>
    <row r="102" s="1" customFormat="1" ht="14.5" customHeight="1">
      <c r="B102" s="47"/>
      <c r="C102" s="237" t="s">
        <v>239</v>
      </c>
      <c r="D102" s="237" t="s">
        <v>200</v>
      </c>
      <c r="E102" s="238" t="s">
        <v>1440</v>
      </c>
      <c r="F102" s="239" t="s">
        <v>1441</v>
      </c>
      <c r="G102" s="240" t="s">
        <v>223</v>
      </c>
      <c r="H102" s="241">
        <v>9</v>
      </c>
      <c r="I102" s="242"/>
      <c r="J102" s="243">
        <f>ROUND(I102*H102,2)</f>
        <v>0</v>
      </c>
      <c r="K102" s="239" t="s">
        <v>21</v>
      </c>
      <c r="L102" s="73"/>
      <c r="M102" s="244" t="s">
        <v>21</v>
      </c>
      <c r="N102" s="245" t="s">
        <v>41</v>
      </c>
      <c r="O102" s="48"/>
      <c r="P102" s="246">
        <f>O102*H102</f>
        <v>0</v>
      </c>
      <c r="Q102" s="246">
        <v>0</v>
      </c>
      <c r="R102" s="246">
        <f>Q102*H102</f>
        <v>0</v>
      </c>
      <c r="S102" s="246">
        <v>0</v>
      </c>
      <c r="T102" s="247">
        <f>S102*H102</f>
        <v>0</v>
      </c>
      <c r="AR102" s="25" t="s">
        <v>290</v>
      </c>
      <c r="AT102" s="25" t="s">
        <v>200</v>
      </c>
      <c r="AU102" s="25" t="s">
        <v>79</v>
      </c>
      <c r="AY102" s="25" t="s">
        <v>197</v>
      </c>
      <c r="BE102" s="248">
        <f>IF(N102="základní",J102,0)</f>
        <v>0</v>
      </c>
      <c r="BF102" s="248">
        <f>IF(N102="snížená",J102,0)</f>
        <v>0</v>
      </c>
      <c r="BG102" s="248">
        <f>IF(N102="zákl. přenesená",J102,0)</f>
        <v>0</v>
      </c>
      <c r="BH102" s="248">
        <f>IF(N102="sníž. přenesená",J102,0)</f>
        <v>0</v>
      </c>
      <c r="BI102" s="248">
        <f>IF(N102="nulová",J102,0)</f>
        <v>0</v>
      </c>
      <c r="BJ102" s="25" t="s">
        <v>77</v>
      </c>
      <c r="BK102" s="248">
        <f>ROUND(I102*H102,2)</f>
        <v>0</v>
      </c>
      <c r="BL102" s="25" t="s">
        <v>290</v>
      </c>
      <c r="BM102" s="25" t="s">
        <v>280</v>
      </c>
    </row>
    <row r="103" s="1" customFormat="1">
      <c r="B103" s="47"/>
      <c r="C103" s="75"/>
      <c r="D103" s="249" t="s">
        <v>207</v>
      </c>
      <c r="E103" s="75"/>
      <c r="F103" s="250" t="s">
        <v>1441</v>
      </c>
      <c r="G103" s="75"/>
      <c r="H103" s="75"/>
      <c r="I103" s="205"/>
      <c r="J103" s="75"/>
      <c r="K103" s="75"/>
      <c r="L103" s="73"/>
      <c r="M103" s="251"/>
      <c r="N103" s="48"/>
      <c r="O103" s="48"/>
      <c r="P103" s="48"/>
      <c r="Q103" s="48"/>
      <c r="R103" s="48"/>
      <c r="S103" s="48"/>
      <c r="T103" s="96"/>
      <c r="AT103" s="25" t="s">
        <v>207</v>
      </c>
      <c r="AU103" s="25" t="s">
        <v>79</v>
      </c>
    </row>
    <row r="104" s="1" customFormat="1" ht="14.5" customHeight="1">
      <c r="B104" s="47"/>
      <c r="C104" s="237" t="s">
        <v>245</v>
      </c>
      <c r="D104" s="237" t="s">
        <v>200</v>
      </c>
      <c r="E104" s="238" t="s">
        <v>1442</v>
      </c>
      <c r="F104" s="239" t="s">
        <v>1443</v>
      </c>
      <c r="G104" s="240" t="s">
        <v>265</v>
      </c>
      <c r="H104" s="241">
        <v>2</v>
      </c>
      <c r="I104" s="242"/>
      <c r="J104" s="243">
        <f>ROUND(I104*H104,2)</f>
        <v>0</v>
      </c>
      <c r="K104" s="239" t="s">
        <v>21</v>
      </c>
      <c r="L104" s="73"/>
      <c r="M104" s="244" t="s">
        <v>21</v>
      </c>
      <c r="N104" s="245" t="s">
        <v>41</v>
      </c>
      <c r="O104" s="48"/>
      <c r="P104" s="246">
        <f>O104*H104</f>
        <v>0</v>
      </c>
      <c r="Q104" s="246">
        <v>0.00050000000000000001</v>
      </c>
      <c r="R104" s="246">
        <f>Q104*H104</f>
        <v>0.001</v>
      </c>
      <c r="S104" s="246">
        <v>0</v>
      </c>
      <c r="T104" s="247">
        <f>S104*H104</f>
        <v>0</v>
      </c>
      <c r="AR104" s="25" t="s">
        <v>290</v>
      </c>
      <c r="AT104" s="25" t="s">
        <v>200</v>
      </c>
      <c r="AU104" s="25" t="s">
        <v>79</v>
      </c>
      <c r="AY104" s="25" t="s">
        <v>197</v>
      </c>
      <c r="BE104" s="248">
        <f>IF(N104="základní",J104,0)</f>
        <v>0</v>
      </c>
      <c r="BF104" s="248">
        <f>IF(N104="snížená",J104,0)</f>
        <v>0</v>
      </c>
      <c r="BG104" s="248">
        <f>IF(N104="zákl. přenesená",J104,0)</f>
        <v>0</v>
      </c>
      <c r="BH104" s="248">
        <f>IF(N104="sníž. přenesená",J104,0)</f>
        <v>0</v>
      </c>
      <c r="BI104" s="248">
        <f>IF(N104="nulová",J104,0)</f>
        <v>0</v>
      </c>
      <c r="BJ104" s="25" t="s">
        <v>77</v>
      </c>
      <c r="BK104" s="248">
        <f>ROUND(I104*H104,2)</f>
        <v>0</v>
      </c>
      <c r="BL104" s="25" t="s">
        <v>290</v>
      </c>
      <c r="BM104" s="25" t="s">
        <v>290</v>
      </c>
    </row>
    <row r="105" s="1" customFormat="1">
      <c r="B105" s="47"/>
      <c r="C105" s="75"/>
      <c r="D105" s="249" t="s">
        <v>207</v>
      </c>
      <c r="E105" s="75"/>
      <c r="F105" s="250" t="s">
        <v>1443</v>
      </c>
      <c r="G105" s="75"/>
      <c r="H105" s="75"/>
      <c r="I105" s="205"/>
      <c r="J105" s="75"/>
      <c r="K105" s="75"/>
      <c r="L105" s="73"/>
      <c r="M105" s="251"/>
      <c r="N105" s="48"/>
      <c r="O105" s="48"/>
      <c r="P105" s="48"/>
      <c r="Q105" s="48"/>
      <c r="R105" s="48"/>
      <c r="S105" s="48"/>
      <c r="T105" s="96"/>
      <c r="AT105" s="25" t="s">
        <v>207</v>
      </c>
      <c r="AU105" s="25" t="s">
        <v>79</v>
      </c>
    </row>
    <row r="106" s="1" customFormat="1" ht="14.5" customHeight="1">
      <c r="B106" s="47"/>
      <c r="C106" s="237" t="s">
        <v>250</v>
      </c>
      <c r="D106" s="237" t="s">
        <v>200</v>
      </c>
      <c r="E106" s="238" t="s">
        <v>787</v>
      </c>
      <c r="F106" s="239" t="s">
        <v>788</v>
      </c>
      <c r="G106" s="240" t="s">
        <v>265</v>
      </c>
      <c r="H106" s="241">
        <v>3</v>
      </c>
      <c r="I106" s="242"/>
      <c r="J106" s="243">
        <f>ROUND(I106*H106,2)</f>
        <v>0</v>
      </c>
      <c r="K106" s="239" t="s">
        <v>21</v>
      </c>
      <c r="L106" s="73"/>
      <c r="M106" s="244" t="s">
        <v>21</v>
      </c>
      <c r="N106" s="245" t="s">
        <v>41</v>
      </c>
      <c r="O106" s="48"/>
      <c r="P106" s="246">
        <f>O106*H106</f>
        <v>0</v>
      </c>
      <c r="Q106" s="246">
        <v>0.00089999999999999998</v>
      </c>
      <c r="R106" s="246">
        <f>Q106*H106</f>
        <v>0.0027000000000000001</v>
      </c>
      <c r="S106" s="246">
        <v>0</v>
      </c>
      <c r="T106" s="247">
        <f>S106*H106</f>
        <v>0</v>
      </c>
      <c r="AR106" s="25" t="s">
        <v>290</v>
      </c>
      <c r="AT106" s="25" t="s">
        <v>200</v>
      </c>
      <c r="AU106" s="25" t="s">
        <v>79</v>
      </c>
      <c r="AY106" s="25" t="s">
        <v>197</v>
      </c>
      <c r="BE106" s="248">
        <f>IF(N106="základní",J106,0)</f>
        <v>0</v>
      </c>
      <c r="BF106" s="248">
        <f>IF(N106="snížená",J106,0)</f>
        <v>0</v>
      </c>
      <c r="BG106" s="248">
        <f>IF(N106="zákl. přenesená",J106,0)</f>
        <v>0</v>
      </c>
      <c r="BH106" s="248">
        <f>IF(N106="sníž. přenesená",J106,0)</f>
        <v>0</v>
      </c>
      <c r="BI106" s="248">
        <f>IF(N106="nulová",J106,0)</f>
        <v>0</v>
      </c>
      <c r="BJ106" s="25" t="s">
        <v>77</v>
      </c>
      <c r="BK106" s="248">
        <f>ROUND(I106*H106,2)</f>
        <v>0</v>
      </c>
      <c r="BL106" s="25" t="s">
        <v>290</v>
      </c>
      <c r="BM106" s="25" t="s">
        <v>301</v>
      </c>
    </row>
    <row r="107" s="1" customFormat="1">
      <c r="B107" s="47"/>
      <c r="C107" s="75"/>
      <c r="D107" s="249" t="s">
        <v>207</v>
      </c>
      <c r="E107" s="75"/>
      <c r="F107" s="250" t="s">
        <v>788</v>
      </c>
      <c r="G107" s="75"/>
      <c r="H107" s="75"/>
      <c r="I107" s="205"/>
      <c r="J107" s="75"/>
      <c r="K107" s="75"/>
      <c r="L107" s="73"/>
      <c r="M107" s="251"/>
      <c r="N107" s="48"/>
      <c r="O107" s="48"/>
      <c r="P107" s="48"/>
      <c r="Q107" s="48"/>
      <c r="R107" s="48"/>
      <c r="S107" s="48"/>
      <c r="T107" s="96"/>
      <c r="AT107" s="25" t="s">
        <v>207</v>
      </c>
      <c r="AU107" s="25" t="s">
        <v>79</v>
      </c>
    </row>
    <row r="108" s="1" customFormat="1" ht="14.5" customHeight="1">
      <c r="B108" s="47"/>
      <c r="C108" s="237" t="s">
        <v>256</v>
      </c>
      <c r="D108" s="237" t="s">
        <v>200</v>
      </c>
      <c r="E108" s="238" t="s">
        <v>1444</v>
      </c>
      <c r="F108" s="239" t="s">
        <v>1445</v>
      </c>
      <c r="G108" s="240" t="s">
        <v>265</v>
      </c>
      <c r="H108" s="241">
        <v>2</v>
      </c>
      <c r="I108" s="242"/>
      <c r="J108" s="243">
        <f>ROUND(I108*H108,2)</f>
        <v>0</v>
      </c>
      <c r="K108" s="239" t="s">
        <v>21</v>
      </c>
      <c r="L108" s="73"/>
      <c r="M108" s="244" t="s">
        <v>21</v>
      </c>
      <c r="N108" s="245" t="s">
        <v>41</v>
      </c>
      <c r="O108" s="48"/>
      <c r="P108" s="246">
        <f>O108*H108</f>
        <v>0</v>
      </c>
      <c r="Q108" s="246">
        <v>0.00031</v>
      </c>
      <c r="R108" s="246">
        <f>Q108*H108</f>
        <v>0.00062</v>
      </c>
      <c r="S108" s="246">
        <v>0</v>
      </c>
      <c r="T108" s="247">
        <f>S108*H108</f>
        <v>0</v>
      </c>
      <c r="AR108" s="25" t="s">
        <v>290</v>
      </c>
      <c r="AT108" s="25" t="s">
        <v>200</v>
      </c>
      <c r="AU108" s="25" t="s">
        <v>79</v>
      </c>
      <c r="AY108" s="25" t="s">
        <v>197</v>
      </c>
      <c r="BE108" s="248">
        <f>IF(N108="základní",J108,0)</f>
        <v>0</v>
      </c>
      <c r="BF108" s="248">
        <f>IF(N108="snížená",J108,0)</f>
        <v>0</v>
      </c>
      <c r="BG108" s="248">
        <f>IF(N108="zákl. přenesená",J108,0)</f>
        <v>0</v>
      </c>
      <c r="BH108" s="248">
        <f>IF(N108="sníž. přenesená",J108,0)</f>
        <v>0</v>
      </c>
      <c r="BI108" s="248">
        <f>IF(N108="nulová",J108,0)</f>
        <v>0</v>
      </c>
      <c r="BJ108" s="25" t="s">
        <v>77</v>
      </c>
      <c r="BK108" s="248">
        <f>ROUND(I108*H108,2)</f>
        <v>0</v>
      </c>
      <c r="BL108" s="25" t="s">
        <v>290</v>
      </c>
      <c r="BM108" s="25" t="s">
        <v>312</v>
      </c>
    </row>
    <row r="109" s="1" customFormat="1">
      <c r="B109" s="47"/>
      <c r="C109" s="75"/>
      <c r="D109" s="249" t="s">
        <v>207</v>
      </c>
      <c r="E109" s="75"/>
      <c r="F109" s="250" t="s">
        <v>1445</v>
      </c>
      <c r="G109" s="75"/>
      <c r="H109" s="75"/>
      <c r="I109" s="205"/>
      <c r="J109" s="75"/>
      <c r="K109" s="75"/>
      <c r="L109" s="73"/>
      <c r="M109" s="251"/>
      <c r="N109" s="48"/>
      <c r="O109" s="48"/>
      <c r="P109" s="48"/>
      <c r="Q109" s="48"/>
      <c r="R109" s="48"/>
      <c r="S109" s="48"/>
      <c r="T109" s="96"/>
      <c r="AT109" s="25" t="s">
        <v>207</v>
      </c>
      <c r="AU109" s="25" t="s">
        <v>79</v>
      </c>
    </row>
    <row r="110" s="1" customFormat="1" ht="14.5" customHeight="1">
      <c r="B110" s="47"/>
      <c r="C110" s="237" t="s">
        <v>262</v>
      </c>
      <c r="D110" s="237" t="s">
        <v>200</v>
      </c>
      <c r="E110" s="238" t="s">
        <v>791</v>
      </c>
      <c r="F110" s="239" t="s">
        <v>792</v>
      </c>
      <c r="G110" s="240" t="s">
        <v>265</v>
      </c>
      <c r="H110" s="241">
        <v>6</v>
      </c>
      <c r="I110" s="242"/>
      <c r="J110" s="243">
        <f>ROUND(I110*H110,2)</f>
        <v>0</v>
      </c>
      <c r="K110" s="239" t="s">
        <v>21</v>
      </c>
      <c r="L110" s="73"/>
      <c r="M110" s="244" t="s">
        <v>21</v>
      </c>
      <c r="N110" s="245" t="s">
        <v>41</v>
      </c>
      <c r="O110" s="48"/>
      <c r="P110" s="246">
        <f>O110*H110</f>
        <v>0</v>
      </c>
      <c r="Q110" s="246">
        <v>0.00052999999999999998</v>
      </c>
      <c r="R110" s="246">
        <f>Q110*H110</f>
        <v>0.0031799999999999997</v>
      </c>
      <c r="S110" s="246">
        <v>0</v>
      </c>
      <c r="T110" s="247">
        <f>S110*H110</f>
        <v>0</v>
      </c>
      <c r="AR110" s="25" t="s">
        <v>290</v>
      </c>
      <c r="AT110" s="25" t="s">
        <v>200</v>
      </c>
      <c r="AU110" s="25" t="s">
        <v>79</v>
      </c>
      <c r="AY110" s="25" t="s">
        <v>197</v>
      </c>
      <c r="BE110" s="248">
        <f>IF(N110="základní",J110,0)</f>
        <v>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25" t="s">
        <v>77</v>
      </c>
      <c r="BK110" s="248">
        <f>ROUND(I110*H110,2)</f>
        <v>0</v>
      </c>
      <c r="BL110" s="25" t="s">
        <v>290</v>
      </c>
      <c r="BM110" s="25" t="s">
        <v>321</v>
      </c>
    </row>
    <row r="111" s="1" customFormat="1">
      <c r="B111" s="47"/>
      <c r="C111" s="75"/>
      <c r="D111" s="249" t="s">
        <v>207</v>
      </c>
      <c r="E111" s="75"/>
      <c r="F111" s="250" t="s">
        <v>792</v>
      </c>
      <c r="G111" s="75"/>
      <c r="H111" s="75"/>
      <c r="I111" s="205"/>
      <c r="J111" s="75"/>
      <c r="K111" s="75"/>
      <c r="L111" s="73"/>
      <c r="M111" s="251"/>
      <c r="N111" s="48"/>
      <c r="O111" s="48"/>
      <c r="P111" s="48"/>
      <c r="Q111" s="48"/>
      <c r="R111" s="48"/>
      <c r="S111" s="48"/>
      <c r="T111" s="96"/>
      <c r="AT111" s="25" t="s">
        <v>207</v>
      </c>
      <c r="AU111" s="25" t="s">
        <v>79</v>
      </c>
    </row>
    <row r="112" s="1" customFormat="1" ht="14.5" customHeight="1">
      <c r="B112" s="47"/>
      <c r="C112" s="237" t="s">
        <v>268</v>
      </c>
      <c r="D112" s="237" t="s">
        <v>200</v>
      </c>
      <c r="E112" s="238" t="s">
        <v>793</v>
      </c>
      <c r="F112" s="239" t="s">
        <v>794</v>
      </c>
      <c r="G112" s="240" t="s">
        <v>265</v>
      </c>
      <c r="H112" s="241">
        <v>2</v>
      </c>
      <c r="I112" s="242"/>
      <c r="J112" s="243">
        <f>ROUND(I112*H112,2)</f>
        <v>0</v>
      </c>
      <c r="K112" s="239" t="s">
        <v>21</v>
      </c>
      <c r="L112" s="73"/>
      <c r="M112" s="244" t="s">
        <v>21</v>
      </c>
      <c r="N112" s="245" t="s">
        <v>41</v>
      </c>
      <c r="O112" s="48"/>
      <c r="P112" s="246">
        <f>O112*H112</f>
        <v>0</v>
      </c>
      <c r="Q112" s="246">
        <v>0.0010100000000000001</v>
      </c>
      <c r="R112" s="246">
        <f>Q112*H112</f>
        <v>0.0020200000000000001</v>
      </c>
      <c r="S112" s="246">
        <v>0</v>
      </c>
      <c r="T112" s="247">
        <f>S112*H112</f>
        <v>0</v>
      </c>
      <c r="AR112" s="25" t="s">
        <v>290</v>
      </c>
      <c r="AT112" s="25" t="s">
        <v>200</v>
      </c>
      <c r="AU112" s="25" t="s">
        <v>79</v>
      </c>
      <c r="AY112" s="25" t="s">
        <v>197</v>
      </c>
      <c r="BE112" s="248">
        <f>IF(N112="základní",J112,0)</f>
        <v>0</v>
      </c>
      <c r="BF112" s="248">
        <f>IF(N112="snížená",J112,0)</f>
        <v>0</v>
      </c>
      <c r="BG112" s="248">
        <f>IF(N112="zákl. přenesená",J112,0)</f>
        <v>0</v>
      </c>
      <c r="BH112" s="248">
        <f>IF(N112="sníž. přenesená",J112,0)</f>
        <v>0</v>
      </c>
      <c r="BI112" s="248">
        <f>IF(N112="nulová",J112,0)</f>
        <v>0</v>
      </c>
      <c r="BJ112" s="25" t="s">
        <v>77</v>
      </c>
      <c r="BK112" s="248">
        <f>ROUND(I112*H112,2)</f>
        <v>0</v>
      </c>
      <c r="BL112" s="25" t="s">
        <v>290</v>
      </c>
      <c r="BM112" s="25" t="s">
        <v>331</v>
      </c>
    </row>
    <row r="113" s="1" customFormat="1">
      <c r="B113" s="47"/>
      <c r="C113" s="75"/>
      <c r="D113" s="249" t="s">
        <v>207</v>
      </c>
      <c r="E113" s="75"/>
      <c r="F113" s="250" t="s">
        <v>794</v>
      </c>
      <c r="G113" s="75"/>
      <c r="H113" s="75"/>
      <c r="I113" s="205"/>
      <c r="J113" s="75"/>
      <c r="K113" s="75"/>
      <c r="L113" s="73"/>
      <c r="M113" s="251"/>
      <c r="N113" s="48"/>
      <c r="O113" s="48"/>
      <c r="P113" s="48"/>
      <c r="Q113" s="48"/>
      <c r="R113" s="48"/>
      <c r="S113" s="48"/>
      <c r="T113" s="96"/>
      <c r="AT113" s="25" t="s">
        <v>207</v>
      </c>
      <c r="AU113" s="25" t="s">
        <v>79</v>
      </c>
    </row>
    <row r="114" s="1" customFormat="1" ht="14.5" customHeight="1">
      <c r="B114" s="47"/>
      <c r="C114" s="237" t="s">
        <v>274</v>
      </c>
      <c r="D114" s="237" t="s">
        <v>200</v>
      </c>
      <c r="E114" s="238" t="s">
        <v>1446</v>
      </c>
      <c r="F114" s="239" t="s">
        <v>1447</v>
      </c>
      <c r="G114" s="240" t="s">
        <v>265</v>
      </c>
      <c r="H114" s="241">
        <v>2</v>
      </c>
      <c r="I114" s="242"/>
      <c r="J114" s="243">
        <f>ROUND(I114*H114,2)</f>
        <v>0</v>
      </c>
      <c r="K114" s="239" t="s">
        <v>21</v>
      </c>
      <c r="L114" s="73"/>
      <c r="M114" s="244" t="s">
        <v>21</v>
      </c>
      <c r="N114" s="245" t="s">
        <v>41</v>
      </c>
      <c r="O114" s="48"/>
      <c r="P114" s="246">
        <f>O114*H114</f>
        <v>0</v>
      </c>
      <c r="Q114" s="246">
        <v>0.0020400000000000001</v>
      </c>
      <c r="R114" s="246">
        <f>Q114*H114</f>
        <v>0.0040800000000000003</v>
      </c>
      <c r="S114" s="246">
        <v>0</v>
      </c>
      <c r="T114" s="247">
        <f>S114*H114</f>
        <v>0</v>
      </c>
      <c r="AR114" s="25" t="s">
        <v>290</v>
      </c>
      <c r="AT114" s="25" t="s">
        <v>200</v>
      </c>
      <c r="AU114" s="25" t="s">
        <v>79</v>
      </c>
      <c r="AY114" s="25" t="s">
        <v>197</v>
      </c>
      <c r="BE114" s="248">
        <f>IF(N114="základní",J114,0)</f>
        <v>0</v>
      </c>
      <c r="BF114" s="248">
        <f>IF(N114="snížená",J114,0)</f>
        <v>0</v>
      </c>
      <c r="BG114" s="248">
        <f>IF(N114="zákl. přenesená",J114,0)</f>
        <v>0</v>
      </c>
      <c r="BH114" s="248">
        <f>IF(N114="sníž. přenesená",J114,0)</f>
        <v>0</v>
      </c>
      <c r="BI114" s="248">
        <f>IF(N114="nulová",J114,0)</f>
        <v>0</v>
      </c>
      <c r="BJ114" s="25" t="s">
        <v>77</v>
      </c>
      <c r="BK114" s="248">
        <f>ROUND(I114*H114,2)</f>
        <v>0</v>
      </c>
      <c r="BL114" s="25" t="s">
        <v>290</v>
      </c>
      <c r="BM114" s="25" t="s">
        <v>143</v>
      </c>
    </row>
    <row r="115" s="1" customFormat="1">
      <c r="B115" s="47"/>
      <c r="C115" s="75"/>
      <c r="D115" s="249" t="s">
        <v>207</v>
      </c>
      <c r="E115" s="75"/>
      <c r="F115" s="250" t="s">
        <v>1447</v>
      </c>
      <c r="G115" s="75"/>
      <c r="H115" s="75"/>
      <c r="I115" s="205"/>
      <c r="J115" s="75"/>
      <c r="K115" s="75"/>
      <c r="L115" s="73"/>
      <c r="M115" s="251"/>
      <c r="N115" s="48"/>
      <c r="O115" s="48"/>
      <c r="P115" s="48"/>
      <c r="Q115" s="48"/>
      <c r="R115" s="48"/>
      <c r="S115" s="48"/>
      <c r="T115" s="96"/>
      <c r="AT115" s="25" t="s">
        <v>207</v>
      </c>
      <c r="AU115" s="25" t="s">
        <v>79</v>
      </c>
    </row>
    <row r="116" s="1" customFormat="1" ht="23" customHeight="1">
      <c r="B116" s="47"/>
      <c r="C116" s="237" t="s">
        <v>280</v>
      </c>
      <c r="D116" s="237" t="s">
        <v>200</v>
      </c>
      <c r="E116" s="238" t="s">
        <v>795</v>
      </c>
      <c r="F116" s="239" t="s">
        <v>796</v>
      </c>
      <c r="G116" s="240" t="s">
        <v>223</v>
      </c>
      <c r="H116" s="241">
        <v>3</v>
      </c>
      <c r="I116" s="242"/>
      <c r="J116" s="243">
        <f>ROUND(I116*H116,2)</f>
        <v>0</v>
      </c>
      <c r="K116" s="239" t="s">
        <v>21</v>
      </c>
      <c r="L116" s="73"/>
      <c r="M116" s="244" t="s">
        <v>21</v>
      </c>
      <c r="N116" s="245" t="s">
        <v>41</v>
      </c>
      <c r="O116" s="48"/>
      <c r="P116" s="246">
        <f>O116*H116</f>
        <v>0</v>
      </c>
      <c r="Q116" s="246">
        <v>0.0011999999999999999</v>
      </c>
      <c r="R116" s="246">
        <f>Q116*H116</f>
        <v>0.0035999999999999999</v>
      </c>
      <c r="S116" s="246">
        <v>0</v>
      </c>
      <c r="T116" s="247">
        <f>S116*H116</f>
        <v>0</v>
      </c>
      <c r="AR116" s="25" t="s">
        <v>290</v>
      </c>
      <c r="AT116" s="25" t="s">
        <v>200</v>
      </c>
      <c r="AU116" s="25" t="s">
        <v>79</v>
      </c>
      <c r="AY116" s="25" t="s">
        <v>197</v>
      </c>
      <c r="BE116" s="248">
        <f>IF(N116="základní",J116,0)</f>
        <v>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25" t="s">
        <v>77</v>
      </c>
      <c r="BK116" s="248">
        <f>ROUND(I116*H116,2)</f>
        <v>0</v>
      </c>
      <c r="BL116" s="25" t="s">
        <v>290</v>
      </c>
      <c r="BM116" s="25" t="s">
        <v>353</v>
      </c>
    </row>
    <row r="117" s="1" customFormat="1">
      <c r="B117" s="47"/>
      <c r="C117" s="75"/>
      <c r="D117" s="249" t="s">
        <v>207</v>
      </c>
      <c r="E117" s="75"/>
      <c r="F117" s="250" t="s">
        <v>796</v>
      </c>
      <c r="G117" s="75"/>
      <c r="H117" s="75"/>
      <c r="I117" s="205"/>
      <c r="J117" s="75"/>
      <c r="K117" s="75"/>
      <c r="L117" s="73"/>
      <c r="M117" s="251"/>
      <c r="N117" s="48"/>
      <c r="O117" s="48"/>
      <c r="P117" s="48"/>
      <c r="Q117" s="48"/>
      <c r="R117" s="48"/>
      <c r="S117" s="48"/>
      <c r="T117" s="96"/>
      <c r="AT117" s="25" t="s">
        <v>207</v>
      </c>
      <c r="AU117" s="25" t="s">
        <v>79</v>
      </c>
    </row>
    <row r="118" s="1" customFormat="1" ht="23" customHeight="1">
      <c r="B118" s="47"/>
      <c r="C118" s="237" t="s">
        <v>10</v>
      </c>
      <c r="D118" s="237" t="s">
        <v>200</v>
      </c>
      <c r="E118" s="238" t="s">
        <v>797</v>
      </c>
      <c r="F118" s="239" t="s">
        <v>798</v>
      </c>
      <c r="G118" s="240" t="s">
        <v>223</v>
      </c>
      <c r="H118" s="241">
        <v>1</v>
      </c>
      <c r="I118" s="242"/>
      <c r="J118" s="243">
        <f>ROUND(I118*H118,2)</f>
        <v>0</v>
      </c>
      <c r="K118" s="239" t="s">
        <v>21</v>
      </c>
      <c r="L118" s="73"/>
      <c r="M118" s="244" t="s">
        <v>21</v>
      </c>
      <c r="N118" s="245" t="s">
        <v>41</v>
      </c>
      <c r="O118" s="48"/>
      <c r="P118" s="246">
        <f>O118*H118</f>
        <v>0</v>
      </c>
      <c r="Q118" s="246">
        <v>0.00029</v>
      </c>
      <c r="R118" s="246">
        <f>Q118*H118</f>
        <v>0.00029</v>
      </c>
      <c r="S118" s="246">
        <v>0</v>
      </c>
      <c r="T118" s="247">
        <f>S118*H118</f>
        <v>0</v>
      </c>
      <c r="AR118" s="25" t="s">
        <v>290</v>
      </c>
      <c r="AT118" s="25" t="s">
        <v>200</v>
      </c>
      <c r="AU118" s="25" t="s">
        <v>79</v>
      </c>
      <c r="AY118" s="25" t="s">
        <v>197</v>
      </c>
      <c r="BE118" s="248">
        <f>IF(N118="základní",J118,0)</f>
        <v>0</v>
      </c>
      <c r="BF118" s="248">
        <f>IF(N118="snížená",J118,0)</f>
        <v>0</v>
      </c>
      <c r="BG118" s="248">
        <f>IF(N118="zákl. přenesená",J118,0)</f>
        <v>0</v>
      </c>
      <c r="BH118" s="248">
        <f>IF(N118="sníž. přenesená",J118,0)</f>
        <v>0</v>
      </c>
      <c r="BI118" s="248">
        <f>IF(N118="nulová",J118,0)</f>
        <v>0</v>
      </c>
      <c r="BJ118" s="25" t="s">
        <v>77</v>
      </c>
      <c r="BK118" s="248">
        <f>ROUND(I118*H118,2)</f>
        <v>0</v>
      </c>
      <c r="BL118" s="25" t="s">
        <v>290</v>
      </c>
      <c r="BM118" s="25" t="s">
        <v>363</v>
      </c>
    </row>
    <row r="119" s="1" customFormat="1">
      <c r="B119" s="47"/>
      <c r="C119" s="75"/>
      <c r="D119" s="249" t="s">
        <v>207</v>
      </c>
      <c r="E119" s="75"/>
      <c r="F119" s="250" t="s">
        <v>798</v>
      </c>
      <c r="G119" s="75"/>
      <c r="H119" s="75"/>
      <c r="I119" s="205"/>
      <c r="J119" s="75"/>
      <c r="K119" s="75"/>
      <c r="L119" s="73"/>
      <c r="M119" s="251"/>
      <c r="N119" s="48"/>
      <c r="O119" s="48"/>
      <c r="P119" s="48"/>
      <c r="Q119" s="48"/>
      <c r="R119" s="48"/>
      <c r="S119" s="48"/>
      <c r="T119" s="96"/>
      <c r="AT119" s="25" t="s">
        <v>207</v>
      </c>
      <c r="AU119" s="25" t="s">
        <v>79</v>
      </c>
    </row>
    <row r="120" s="1" customFormat="1" ht="23" customHeight="1">
      <c r="B120" s="47"/>
      <c r="C120" s="237" t="s">
        <v>290</v>
      </c>
      <c r="D120" s="237" t="s">
        <v>200</v>
      </c>
      <c r="E120" s="238" t="s">
        <v>799</v>
      </c>
      <c r="F120" s="239" t="s">
        <v>800</v>
      </c>
      <c r="G120" s="240" t="s">
        <v>223</v>
      </c>
      <c r="H120" s="241">
        <v>5</v>
      </c>
      <c r="I120" s="242"/>
      <c r="J120" s="243">
        <f>ROUND(I120*H120,2)</f>
        <v>0</v>
      </c>
      <c r="K120" s="239" t="s">
        <v>21</v>
      </c>
      <c r="L120" s="73"/>
      <c r="M120" s="244" t="s">
        <v>21</v>
      </c>
      <c r="N120" s="245" t="s">
        <v>41</v>
      </c>
      <c r="O120" s="48"/>
      <c r="P120" s="246">
        <f>O120*H120</f>
        <v>0</v>
      </c>
      <c r="Q120" s="246">
        <v>0.00035</v>
      </c>
      <c r="R120" s="246">
        <f>Q120*H120</f>
        <v>0.00175</v>
      </c>
      <c r="S120" s="246">
        <v>0</v>
      </c>
      <c r="T120" s="247">
        <f>S120*H120</f>
        <v>0</v>
      </c>
      <c r="AR120" s="25" t="s">
        <v>290</v>
      </c>
      <c r="AT120" s="25" t="s">
        <v>200</v>
      </c>
      <c r="AU120" s="25" t="s">
        <v>79</v>
      </c>
      <c r="AY120" s="25" t="s">
        <v>197</v>
      </c>
      <c r="BE120" s="248">
        <f>IF(N120="základní",J120,0)</f>
        <v>0</v>
      </c>
      <c r="BF120" s="248">
        <f>IF(N120="snížená",J120,0)</f>
        <v>0</v>
      </c>
      <c r="BG120" s="248">
        <f>IF(N120="zákl. přenesená",J120,0)</f>
        <v>0</v>
      </c>
      <c r="BH120" s="248">
        <f>IF(N120="sníž. přenesená",J120,0)</f>
        <v>0</v>
      </c>
      <c r="BI120" s="248">
        <f>IF(N120="nulová",J120,0)</f>
        <v>0</v>
      </c>
      <c r="BJ120" s="25" t="s">
        <v>77</v>
      </c>
      <c r="BK120" s="248">
        <f>ROUND(I120*H120,2)</f>
        <v>0</v>
      </c>
      <c r="BL120" s="25" t="s">
        <v>290</v>
      </c>
      <c r="BM120" s="25" t="s">
        <v>373</v>
      </c>
    </row>
    <row r="121" s="1" customFormat="1">
      <c r="B121" s="47"/>
      <c r="C121" s="75"/>
      <c r="D121" s="249" t="s">
        <v>207</v>
      </c>
      <c r="E121" s="75"/>
      <c r="F121" s="250" t="s">
        <v>800</v>
      </c>
      <c r="G121" s="75"/>
      <c r="H121" s="75"/>
      <c r="I121" s="205"/>
      <c r="J121" s="75"/>
      <c r="K121" s="75"/>
      <c r="L121" s="73"/>
      <c r="M121" s="251"/>
      <c r="N121" s="48"/>
      <c r="O121" s="48"/>
      <c r="P121" s="48"/>
      <c r="Q121" s="48"/>
      <c r="R121" s="48"/>
      <c r="S121" s="48"/>
      <c r="T121" s="96"/>
      <c r="AT121" s="25" t="s">
        <v>207</v>
      </c>
      <c r="AU121" s="25" t="s">
        <v>79</v>
      </c>
    </row>
    <row r="122" s="1" customFormat="1" ht="14.5" customHeight="1">
      <c r="B122" s="47"/>
      <c r="C122" s="237" t="s">
        <v>296</v>
      </c>
      <c r="D122" s="237" t="s">
        <v>200</v>
      </c>
      <c r="E122" s="238" t="s">
        <v>801</v>
      </c>
      <c r="F122" s="239" t="s">
        <v>802</v>
      </c>
      <c r="G122" s="240" t="s">
        <v>803</v>
      </c>
      <c r="H122" s="241">
        <v>2</v>
      </c>
      <c r="I122" s="242"/>
      <c r="J122" s="243">
        <f>ROUND(I122*H122,2)</f>
        <v>0</v>
      </c>
      <c r="K122" s="239" t="s">
        <v>21</v>
      </c>
      <c r="L122" s="73"/>
      <c r="M122" s="244" t="s">
        <v>21</v>
      </c>
      <c r="N122" s="245" t="s">
        <v>41</v>
      </c>
      <c r="O122" s="48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AR122" s="25" t="s">
        <v>290</v>
      </c>
      <c r="AT122" s="25" t="s">
        <v>200</v>
      </c>
      <c r="AU122" s="25" t="s">
        <v>79</v>
      </c>
      <c r="AY122" s="25" t="s">
        <v>197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25" t="s">
        <v>77</v>
      </c>
      <c r="BK122" s="248">
        <f>ROUND(I122*H122,2)</f>
        <v>0</v>
      </c>
      <c r="BL122" s="25" t="s">
        <v>290</v>
      </c>
      <c r="BM122" s="25" t="s">
        <v>387</v>
      </c>
    </row>
    <row r="123" s="1" customFormat="1">
      <c r="B123" s="47"/>
      <c r="C123" s="75"/>
      <c r="D123" s="249" t="s">
        <v>207</v>
      </c>
      <c r="E123" s="75"/>
      <c r="F123" s="250" t="s">
        <v>802</v>
      </c>
      <c r="G123" s="75"/>
      <c r="H123" s="75"/>
      <c r="I123" s="205"/>
      <c r="J123" s="75"/>
      <c r="K123" s="75"/>
      <c r="L123" s="73"/>
      <c r="M123" s="251"/>
      <c r="N123" s="48"/>
      <c r="O123" s="48"/>
      <c r="P123" s="48"/>
      <c r="Q123" s="48"/>
      <c r="R123" s="48"/>
      <c r="S123" s="48"/>
      <c r="T123" s="96"/>
      <c r="AT123" s="25" t="s">
        <v>207</v>
      </c>
      <c r="AU123" s="25" t="s">
        <v>79</v>
      </c>
    </row>
    <row r="124" s="1" customFormat="1" ht="23" customHeight="1">
      <c r="B124" s="47"/>
      <c r="C124" s="237" t="s">
        <v>301</v>
      </c>
      <c r="D124" s="237" t="s">
        <v>200</v>
      </c>
      <c r="E124" s="238" t="s">
        <v>1448</v>
      </c>
      <c r="F124" s="239" t="s">
        <v>1449</v>
      </c>
      <c r="G124" s="240" t="s">
        <v>223</v>
      </c>
      <c r="H124" s="241">
        <v>9</v>
      </c>
      <c r="I124" s="242"/>
      <c r="J124" s="243">
        <f>ROUND(I124*H124,2)</f>
        <v>0</v>
      </c>
      <c r="K124" s="239" t="s">
        <v>21</v>
      </c>
      <c r="L124" s="73"/>
      <c r="M124" s="244" t="s">
        <v>21</v>
      </c>
      <c r="N124" s="245" t="s">
        <v>41</v>
      </c>
      <c r="O124" s="48"/>
      <c r="P124" s="246">
        <f>O124*H124</f>
        <v>0</v>
      </c>
      <c r="Q124" s="246">
        <v>0.0022399999999999998</v>
      </c>
      <c r="R124" s="246">
        <f>Q124*H124</f>
        <v>0.020159999999999997</v>
      </c>
      <c r="S124" s="246">
        <v>0</v>
      </c>
      <c r="T124" s="247">
        <f>S124*H124</f>
        <v>0</v>
      </c>
      <c r="AR124" s="25" t="s">
        <v>290</v>
      </c>
      <c r="AT124" s="25" t="s">
        <v>200</v>
      </c>
      <c r="AU124" s="25" t="s">
        <v>79</v>
      </c>
      <c r="AY124" s="25" t="s">
        <v>197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25" t="s">
        <v>77</v>
      </c>
      <c r="BK124" s="248">
        <f>ROUND(I124*H124,2)</f>
        <v>0</v>
      </c>
      <c r="BL124" s="25" t="s">
        <v>290</v>
      </c>
      <c r="BM124" s="25" t="s">
        <v>403</v>
      </c>
    </row>
    <row r="125" s="1" customFormat="1">
      <c r="B125" s="47"/>
      <c r="C125" s="75"/>
      <c r="D125" s="249" t="s">
        <v>207</v>
      </c>
      <c r="E125" s="75"/>
      <c r="F125" s="250" t="s">
        <v>1449</v>
      </c>
      <c r="G125" s="75"/>
      <c r="H125" s="75"/>
      <c r="I125" s="205"/>
      <c r="J125" s="75"/>
      <c r="K125" s="75"/>
      <c r="L125" s="73"/>
      <c r="M125" s="251"/>
      <c r="N125" s="48"/>
      <c r="O125" s="48"/>
      <c r="P125" s="48"/>
      <c r="Q125" s="48"/>
      <c r="R125" s="48"/>
      <c r="S125" s="48"/>
      <c r="T125" s="96"/>
      <c r="AT125" s="25" t="s">
        <v>207</v>
      </c>
      <c r="AU125" s="25" t="s">
        <v>79</v>
      </c>
    </row>
    <row r="126" s="1" customFormat="1" ht="14.5" customHeight="1">
      <c r="B126" s="47"/>
      <c r="C126" s="237" t="s">
        <v>307</v>
      </c>
      <c r="D126" s="237" t="s">
        <v>200</v>
      </c>
      <c r="E126" s="238" t="s">
        <v>806</v>
      </c>
      <c r="F126" s="239" t="s">
        <v>807</v>
      </c>
      <c r="G126" s="240" t="s">
        <v>265</v>
      </c>
      <c r="H126" s="241">
        <v>2</v>
      </c>
      <c r="I126" s="242"/>
      <c r="J126" s="243">
        <f>ROUND(I126*H126,2)</f>
        <v>0</v>
      </c>
      <c r="K126" s="239" t="s">
        <v>21</v>
      </c>
      <c r="L126" s="73"/>
      <c r="M126" s="244" t="s">
        <v>21</v>
      </c>
      <c r="N126" s="245" t="s">
        <v>41</v>
      </c>
      <c r="O126" s="48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AR126" s="25" t="s">
        <v>290</v>
      </c>
      <c r="AT126" s="25" t="s">
        <v>200</v>
      </c>
      <c r="AU126" s="25" t="s">
        <v>79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290</v>
      </c>
      <c r="BM126" s="25" t="s">
        <v>414</v>
      </c>
    </row>
    <row r="127" s="1" customFormat="1">
      <c r="B127" s="47"/>
      <c r="C127" s="75"/>
      <c r="D127" s="249" t="s">
        <v>207</v>
      </c>
      <c r="E127" s="75"/>
      <c r="F127" s="250" t="s">
        <v>807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79</v>
      </c>
    </row>
    <row r="128" s="1" customFormat="1" ht="14.5" customHeight="1">
      <c r="B128" s="47"/>
      <c r="C128" s="237" t="s">
        <v>312</v>
      </c>
      <c r="D128" s="237" t="s">
        <v>200</v>
      </c>
      <c r="E128" s="238" t="s">
        <v>808</v>
      </c>
      <c r="F128" s="239" t="s">
        <v>809</v>
      </c>
      <c r="G128" s="240" t="s">
        <v>265</v>
      </c>
      <c r="H128" s="241">
        <v>2</v>
      </c>
      <c r="I128" s="242"/>
      <c r="J128" s="243">
        <f>ROUND(I128*H128,2)</f>
        <v>0</v>
      </c>
      <c r="K128" s="239" t="s">
        <v>21</v>
      </c>
      <c r="L128" s="73"/>
      <c r="M128" s="244" t="s">
        <v>21</v>
      </c>
      <c r="N128" s="245" t="s">
        <v>41</v>
      </c>
      <c r="O128" s="48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AR128" s="25" t="s">
        <v>290</v>
      </c>
      <c r="AT128" s="25" t="s">
        <v>200</v>
      </c>
      <c r="AU128" s="25" t="s">
        <v>79</v>
      </c>
      <c r="AY128" s="25" t="s">
        <v>197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25" t="s">
        <v>77</v>
      </c>
      <c r="BK128" s="248">
        <f>ROUND(I128*H128,2)</f>
        <v>0</v>
      </c>
      <c r="BL128" s="25" t="s">
        <v>290</v>
      </c>
      <c r="BM128" s="25" t="s">
        <v>427</v>
      </c>
    </row>
    <row r="129" s="1" customFormat="1">
      <c r="B129" s="47"/>
      <c r="C129" s="75"/>
      <c r="D129" s="249" t="s">
        <v>207</v>
      </c>
      <c r="E129" s="75"/>
      <c r="F129" s="250" t="s">
        <v>809</v>
      </c>
      <c r="G129" s="75"/>
      <c r="H129" s="75"/>
      <c r="I129" s="205"/>
      <c r="J129" s="75"/>
      <c r="K129" s="75"/>
      <c r="L129" s="73"/>
      <c r="M129" s="251"/>
      <c r="N129" s="48"/>
      <c r="O129" s="48"/>
      <c r="P129" s="48"/>
      <c r="Q129" s="48"/>
      <c r="R129" s="48"/>
      <c r="S129" s="48"/>
      <c r="T129" s="96"/>
      <c r="AT129" s="25" t="s">
        <v>207</v>
      </c>
      <c r="AU129" s="25" t="s">
        <v>79</v>
      </c>
    </row>
    <row r="130" s="1" customFormat="1" ht="23" customHeight="1">
      <c r="B130" s="47"/>
      <c r="C130" s="237" t="s">
        <v>9</v>
      </c>
      <c r="D130" s="237" t="s">
        <v>200</v>
      </c>
      <c r="E130" s="238" t="s">
        <v>1450</v>
      </c>
      <c r="F130" s="239" t="s">
        <v>1451</v>
      </c>
      <c r="G130" s="240" t="s">
        <v>265</v>
      </c>
      <c r="H130" s="241">
        <v>3</v>
      </c>
      <c r="I130" s="242"/>
      <c r="J130" s="243">
        <f>ROUND(I130*H130,2)</f>
        <v>0</v>
      </c>
      <c r="K130" s="239" t="s">
        <v>21</v>
      </c>
      <c r="L130" s="73"/>
      <c r="M130" s="244" t="s">
        <v>21</v>
      </c>
      <c r="N130" s="245" t="s">
        <v>41</v>
      </c>
      <c r="O130" s="48"/>
      <c r="P130" s="246">
        <f>O130*H130</f>
        <v>0</v>
      </c>
      <c r="Q130" s="246">
        <v>0.00050000000000000001</v>
      </c>
      <c r="R130" s="246">
        <f>Q130*H130</f>
        <v>0.0015</v>
      </c>
      <c r="S130" s="246">
        <v>0</v>
      </c>
      <c r="T130" s="247">
        <f>S130*H130</f>
        <v>0</v>
      </c>
      <c r="AR130" s="25" t="s">
        <v>290</v>
      </c>
      <c r="AT130" s="25" t="s">
        <v>200</v>
      </c>
      <c r="AU130" s="25" t="s">
        <v>79</v>
      </c>
      <c r="AY130" s="25" t="s">
        <v>197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25" t="s">
        <v>77</v>
      </c>
      <c r="BK130" s="248">
        <f>ROUND(I130*H130,2)</f>
        <v>0</v>
      </c>
      <c r="BL130" s="25" t="s">
        <v>290</v>
      </c>
      <c r="BM130" s="25" t="s">
        <v>440</v>
      </c>
    </row>
    <row r="131" s="1" customFormat="1">
      <c r="B131" s="47"/>
      <c r="C131" s="75"/>
      <c r="D131" s="249" t="s">
        <v>207</v>
      </c>
      <c r="E131" s="75"/>
      <c r="F131" s="250" t="s">
        <v>1451</v>
      </c>
      <c r="G131" s="75"/>
      <c r="H131" s="75"/>
      <c r="I131" s="205"/>
      <c r="J131" s="75"/>
      <c r="K131" s="75"/>
      <c r="L131" s="73"/>
      <c r="M131" s="251"/>
      <c r="N131" s="48"/>
      <c r="O131" s="48"/>
      <c r="P131" s="48"/>
      <c r="Q131" s="48"/>
      <c r="R131" s="48"/>
      <c r="S131" s="48"/>
      <c r="T131" s="96"/>
      <c r="AT131" s="25" t="s">
        <v>207</v>
      </c>
      <c r="AU131" s="25" t="s">
        <v>79</v>
      </c>
    </row>
    <row r="132" s="1" customFormat="1" ht="23" customHeight="1">
      <c r="B132" s="47"/>
      <c r="C132" s="237" t="s">
        <v>321</v>
      </c>
      <c r="D132" s="237" t="s">
        <v>200</v>
      </c>
      <c r="E132" s="238" t="s">
        <v>810</v>
      </c>
      <c r="F132" s="239" t="s">
        <v>811</v>
      </c>
      <c r="G132" s="240" t="s">
        <v>223</v>
      </c>
      <c r="H132" s="241">
        <v>29</v>
      </c>
      <c r="I132" s="242"/>
      <c r="J132" s="243">
        <f>ROUND(I132*H132,2)</f>
        <v>0</v>
      </c>
      <c r="K132" s="239" t="s">
        <v>21</v>
      </c>
      <c r="L132" s="73"/>
      <c r="M132" s="244" t="s">
        <v>21</v>
      </c>
      <c r="N132" s="245" t="s">
        <v>41</v>
      </c>
      <c r="O132" s="48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5" t="s">
        <v>290</v>
      </c>
      <c r="AT132" s="25" t="s">
        <v>200</v>
      </c>
      <c r="AU132" s="25" t="s">
        <v>79</v>
      </c>
      <c r="AY132" s="25" t="s">
        <v>197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25" t="s">
        <v>77</v>
      </c>
      <c r="BK132" s="248">
        <f>ROUND(I132*H132,2)</f>
        <v>0</v>
      </c>
      <c r="BL132" s="25" t="s">
        <v>290</v>
      </c>
      <c r="BM132" s="25" t="s">
        <v>449</v>
      </c>
    </row>
    <row r="133" s="1" customFormat="1">
      <c r="B133" s="47"/>
      <c r="C133" s="75"/>
      <c r="D133" s="249" t="s">
        <v>207</v>
      </c>
      <c r="E133" s="75"/>
      <c r="F133" s="250" t="s">
        <v>811</v>
      </c>
      <c r="G133" s="75"/>
      <c r="H133" s="75"/>
      <c r="I133" s="205"/>
      <c r="J133" s="75"/>
      <c r="K133" s="75"/>
      <c r="L133" s="73"/>
      <c r="M133" s="251"/>
      <c r="N133" s="48"/>
      <c r="O133" s="48"/>
      <c r="P133" s="48"/>
      <c r="Q133" s="48"/>
      <c r="R133" s="48"/>
      <c r="S133" s="48"/>
      <c r="T133" s="96"/>
      <c r="AT133" s="25" t="s">
        <v>207</v>
      </c>
      <c r="AU133" s="25" t="s">
        <v>79</v>
      </c>
    </row>
    <row r="134" s="1" customFormat="1" ht="23" customHeight="1">
      <c r="B134" s="47"/>
      <c r="C134" s="237" t="s">
        <v>325</v>
      </c>
      <c r="D134" s="237" t="s">
        <v>200</v>
      </c>
      <c r="E134" s="238" t="s">
        <v>812</v>
      </c>
      <c r="F134" s="239" t="s">
        <v>813</v>
      </c>
      <c r="G134" s="240" t="s">
        <v>814</v>
      </c>
      <c r="H134" s="298"/>
      <c r="I134" s="242"/>
      <c r="J134" s="243">
        <f>ROUND(I134*H134,2)</f>
        <v>0</v>
      </c>
      <c r="K134" s="239" t="s">
        <v>21</v>
      </c>
      <c r="L134" s="73"/>
      <c r="M134" s="244" t="s">
        <v>21</v>
      </c>
      <c r="N134" s="245" t="s">
        <v>41</v>
      </c>
      <c r="O134" s="48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5" t="s">
        <v>290</v>
      </c>
      <c r="AT134" s="25" t="s">
        <v>200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290</v>
      </c>
      <c r="BM134" s="25" t="s">
        <v>459</v>
      </c>
    </row>
    <row r="135" s="1" customFormat="1">
      <c r="B135" s="47"/>
      <c r="C135" s="75"/>
      <c r="D135" s="249" t="s">
        <v>207</v>
      </c>
      <c r="E135" s="75"/>
      <c r="F135" s="250" t="s">
        <v>813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1" customFormat="1" ht="29.88" customHeight="1">
      <c r="B136" s="221"/>
      <c r="C136" s="222"/>
      <c r="D136" s="223" t="s">
        <v>69</v>
      </c>
      <c r="E136" s="235" t="s">
        <v>815</v>
      </c>
      <c r="F136" s="235" t="s">
        <v>816</v>
      </c>
      <c r="G136" s="222"/>
      <c r="H136" s="222"/>
      <c r="I136" s="225"/>
      <c r="J136" s="236">
        <f>BK136</f>
        <v>0</v>
      </c>
      <c r="K136" s="222"/>
      <c r="L136" s="227"/>
      <c r="M136" s="228"/>
      <c r="N136" s="229"/>
      <c r="O136" s="229"/>
      <c r="P136" s="230">
        <f>SUM(P137:P180)</f>
        <v>0</v>
      </c>
      <c r="Q136" s="229"/>
      <c r="R136" s="230">
        <f>SUM(R137:R180)</f>
        <v>0.10390999999999999</v>
      </c>
      <c r="S136" s="229"/>
      <c r="T136" s="231">
        <f>SUM(T137:T180)</f>
        <v>0</v>
      </c>
      <c r="AR136" s="232" t="s">
        <v>79</v>
      </c>
      <c r="AT136" s="233" t="s">
        <v>69</v>
      </c>
      <c r="AU136" s="233" t="s">
        <v>77</v>
      </c>
      <c r="AY136" s="232" t="s">
        <v>197</v>
      </c>
      <c r="BK136" s="234">
        <f>SUM(BK137:BK180)</f>
        <v>0</v>
      </c>
    </row>
    <row r="137" s="1" customFormat="1" ht="23" customHeight="1">
      <c r="B137" s="47"/>
      <c r="C137" s="237" t="s">
        <v>331</v>
      </c>
      <c r="D137" s="237" t="s">
        <v>200</v>
      </c>
      <c r="E137" s="238" t="s">
        <v>1452</v>
      </c>
      <c r="F137" s="239" t="s">
        <v>1453</v>
      </c>
      <c r="G137" s="240" t="s">
        <v>223</v>
      </c>
      <c r="H137" s="241">
        <v>22</v>
      </c>
      <c r="I137" s="242"/>
      <c r="J137" s="243">
        <f>ROUND(I137*H137,2)</f>
        <v>0</v>
      </c>
      <c r="K137" s="239" t="s">
        <v>21</v>
      </c>
      <c r="L137" s="73"/>
      <c r="M137" s="244" t="s">
        <v>21</v>
      </c>
      <c r="N137" s="245" t="s">
        <v>41</v>
      </c>
      <c r="O137" s="48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5" t="s">
        <v>290</v>
      </c>
      <c r="AT137" s="25" t="s">
        <v>200</v>
      </c>
      <c r="AU137" s="25" t="s">
        <v>79</v>
      </c>
      <c r="AY137" s="25" t="s">
        <v>197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25" t="s">
        <v>77</v>
      </c>
      <c r="BK137" s="248">
        <f>ROUND(I137*H137,2)</f>
        <v>0</v>
      </c>
      <c r="BL137" s="25" t="s">
        <v>290</v>
      </c>
      <c r="BM137" s="25" t="s">
        <v>467</v>
      </c>
    </row>
    <row r="138" s="1" customFormat="1">
      <c r="B138" s="47"/>
      <c r="C138" s="75"/>
      <c r="D138" s="249" t="s">
        <v>207</v>
      </c>
      <c r="E138" s="75"/>
      <c r="F138" s="250" t="s">
        <v>1453</v>
      </c>
      <c r="G138" s="75"/>
      <c r="H138" s="75"/>
      <c r="I138" s="205"/>
      <c r="J138" s="75"/>
      <c r="K138" s="75"/>
      <c r="L138" s="73"/>
      <c r="M138" s="251"/>
      <c r="N138" s="48"/>
      <c r="O138" s="48"/>
      <c r="P138" s="48"/>
      <c r="Q138" s="48"/>
      <c r="R138" s="48"/>
      <c r="S138" s="48"/>
      <c r="T138" s="96"/>
      <c r="AT138" s="25" t="s">
        <v>207</v>
      </c>
      <c r="AU138" s="25" t="s">
        <v>79</v>
      </c>
    </row>
    <row r="139" s="1" customFormat="1" ht="23" customHeight="1">
      <c r="B139" s="47"/>
      <c r="C139" s="237" t="s">
        <v>336</v>
      </c>
      <c r="D139" s="237" t="s">
        <v>200</v>
      </c>
      <c r="E139" s="238" t="s">
        <v>1454</v>
      </c>
      <c r="F139" s="239" t="s">
        <v>1455</v>
      </c>
      <c r="G139" s="240" t="s">
        <v>265</v>
      </c>
      <c r="H139" s="241">
        <v>4</v>
      </c>
      <c r="I139" s="242"/>
      <c r="J139" s="243">
        <f>ROUND(I139*H139,2)</f>
        <v>0</v>
      </c>
      <c r="K139" s="239" t="s">
        <v>21</v>
      </c>
      <c r="L139" s="73"/>
      <c r="M139" s="244" t="s">
        <v>21</v>
      </c>
      <c r="N139" s="245" t="s">
        <v>41</v>
      </c>
      <c r="O139" s="48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AR139" s="25" t="s">
        <v>290</v>
      </c>
      <c r="AT139" s="25" t="s">
        <v>200</v>
      </c>
      <c r="AU139" s="25" t="s">
        <v>79</v>
      </c>
      <c r="AY139" s="25" t="s">
        <v>197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25" t="s">
        <v>77</v>
      </c>
      <c r="BK139" s="248">
        <f>ROUND(I139*H139,2)</f>
        <v>0</v>
      </c>
      <c r="BL139" s="25" t="s">
        <v>290</v>
      </c>
      <c r="BM139" s="25" t="s">
        <v>475</v>
      </c>
    </row>
    <row r="140" s="1" customFormat="1">
      <c r="B140" s="47"/>
      <c r="C140" s="75"/>
      <c r="D140" s="249" t="s">
        <v>207</v>
      </c>
      <c r="E140" s="75"/>
      <c r="F140" s="250" t="s">
        <v>1455</v>
      </c>
      <c r="G140" s="75"/>
      <c r="H140" s="75"/>
      <c r="I140" s="205"/>
      <c r="J140" s="75"/>
      <c r="K140" s="75"/>
      <c r="L140" s="73"/>
      <c r="M140" s="251"/>
      <c r="N140" s="48"/>
      <c r="O140" s="48"/>
      <c r="P140" s="48"/>
      <c r="Q140" s="48"/>
      <c r="R140" s="48"/>
      <c r="S140" s="48"/>
      <c r="T140" s="96"/>
      <c r="AT140" s="25" t="s">
        <v>207</v>
      </c>
      <c r="AU140" s="25" t="s">
        <v>79</v>
      </c>
    </row>
    <row r="141" s="1" customFormat="1" ht="23" customHeight="1">
      <c r="B141" s="47"/>
      <c r="C141" s="237" t="s">
        <v>143</v>
      </c>
      <c r="D141" s="237" t="s">
        <v>200</v>
      </c>
      <c r="E141" s="238" t="s">
        <v>1456</v>
      </c>
      <c r="F141" s="239" t="s">
        <v>1457</v>
      </c>
      <c r="G141" s="240" t="s">
        <v>438</v>
      </c>
      <c r="H141" s="241">
        <v>4</v>
      </c>
      <c r="I141" s="242"/>
      <c r="J141" s="243">
        <f>ROUND(I141*H141,2)</f>
        <v>0</v>
      </c>
      <c r="K141" s="239" t="s">
        <v>21</v>
      </c>
      <c r="L141" s="73"/>
      <c r="M141" s="244" t="s">
        <v>21</v>
      </c>
      <c r="N141" s="245" t="s">
        <v>41</v>
      </c>
      <c r="O141" s="48"/>
      <c r="P141" s="246">
        <f>O141*H141</f>
        <v>0</v>
      </c>
      <c r="Q141" s="246">
        <v>0.0052399999999999999</v>
      </c>
      <c r="R141" s="246">
        <f>Q141*H141</f>
        <v>0.020959999999999999</v>
      </c>
      <c r="S141" s="246">
        <v>0</v>
      </c>
      <c r="T141" s="247">
        <f>S141*H141</f>
        <v>0</v>
      </c>
      <c r="AR141" s="25" t="s">
        <v>290</v>
      </c>
      <c r="AT141" s="25" t="s">
        <v>200</v>
      </c>
      <c r="AU141" s="25" t="s">
        <v>79</v>
      </c>
      <c r="AY141" s="25" t="s">
        <v>197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25" t="s">
        <v>77</v>
      </c>
      <c r="BK141" s="248">
        <f>ROUND(I141*H141,2)</f>
        <v>0</v>
      </c>
      <c r="BL141" s="25" t="s">
        <v>290</v>
      </c>
      <c r="BM141" s="25" t="s">
        <v>488</v>
      </c>
    </row>
    <row r="142" s="1" customFormat="1">
      <c r="B142" s="47"/>
      <c r="C142" s="75"/>
      <c r="D142" s="249" t="s">
        <v>207</v>
      </c>
      <c r="E142" s="75"/>
      <c r="F142" s="250" t="s">
        <v>1457</v>
      </c>
      <c r="G142" s="75"/>
      <c r="H142" s="75"/>
      <c r="I142" s="205"/>
      <c r="J142" s="75"/>
      <c r="K142" s="75"/>
      <c r="L142" s="73"/>
      <c r="M142" s="251"/>
      <c r="N142" s="48"/>
      <c r="O142" s="48"/>
      <c r="P142" s="48"/>
      <c r="Q142" s="48"/>
      <c r="R142" s="48"/>
      <c r="S142" s="48"/>
      <c r="T142" s="96"/>
      <c r="AT142" s="25" t="s">
        <v>207</v>
      </c>
      <c r="AU142" s="25" t="s">
        <v>79</v>
      </c>
    </row>
    <row r="143" s="1" customFormat="1" ht="23" customHeight="1">
      <c r="B143" s="47"/>
      <c r="C143" s="237" t="s">
        <v>347</v>
      </c>
      <c r="D143" s="237" t="s">
        <v>200</v>
      </c>
      <c r="E143" s="238" t="s">
        <v>1458</v>
      </c>
      <c r="F143" s="239" t="s">
        <v>1459</v>
      </c>
      <c r="G143" s="240" t="s">
        <v>265</v>
      </c>
      <c r="H143" s="241">
        <v>4</v>
      </c>
      <c r="I143" s="242"/>
      <c r="J143" s="243">
        <f>ROUND(I143*H143,2)</f>
        <v>0</v>
      </c>
      <c r="K143" s="239" t="s">
        <v>21</v>
      </c>
      <c r="L143" s="73"/>
      <c r="M143" s="244" t="s">
        <v>21</v>
      </c>
      <c r="N143" s="245" t="s">
        <v>41</v>
      </c>
      <c r="O143" s="48"/>
      <c r="P143" s="246">
        <f>O143*H143</f>
        <v>0</v>
      </c>
      <c r="Q143" s="246">
        <v>0.0011999999999999999</v>
      </c>
      <c r="R143" s="246">
        <f>Q143*H143</f>
        <v>0.0047999999999999996</v>
      </c>
      <c r="S143" s="246">
        <v>0</v>
      </c>
      <c r="T143" s="247">
        <f>S143*H143</f>
        <v>0</v>
      </c>
      <c r="AR143" s="25" t="s">
        <v>290</v>
      </c>
      <c r="AT143" s="25" t="s">
        <v>200</v>
      </c>
      <c r="AU143" s="25" t="s">
        <v>79</v>
      </c>
      <c r="AY143" s="25" t="s">
        <v>197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25" t="s">
        <v>77</v>
      </c>
      <c r="BK143" s="248">
        <f>ROUND(I143*H143,2)</f>
        <v>0</v>
      </c>
      <c r="BL143" s="25" t="s">
        <v>290</v>
      </c>
      <c r="BM143" s="25" t="s">
        <v>501</v>
      </c>
    </row>
    <row r="144" s="1" customFormat="1">
      <c r="B144" s="47"/>
      <c r="C144" s="75"/>
      <c r="D144" s="249" t="s">
        <v>207</v>
      </c>
      <c r="E144" s="75"/>
      <c r="F144" s="250" t="s">
        <v>1459</v>
      </c>
      <c r="G144" s="75"/>
      <c r="H144" s="75"/>
      <c r="I144" s="205"/>
      <c r="J144" s="75"/>
      <c r="K144" s="75"/>
      <c r="L144" s="73"/>
      <c r="M144" s="251"/>
      <c r="N144" s="48"/>
      <c r="O144" s="48"/>
      <c r="P144" s="48"/>
      <c r="Q144" s="48"/>
      <c r="R144" s="48"/>
      <c r="S144" s="48"/>
      <c r="T144" s="96"/>
      <c r="AT144" s="25" t="s">
        <v>207</v>
      </c>
      <c r="AU144" s="25" t="s">
        <v>79</v>
      </c>
    </row>
    <row r="145" s="1" customFormat="1" ht="23" customHeight="1">
      <c r="B145" s="47"/>
      <c r="C145" s="237" t="s">
        <v>353</v>
      </c>
      <c r="D145" s="237" t="s">
        <v>200</v>
      </c>
      <c r="E145" s="238" t="s">
        <v>823</v>
      </c>
      <c r="F145" s="239" t="s">
        <v>824</v>
      </c>
      <c r="G145" s="240" t="s">
        <v>223</v>
      </c>
      <c r="H145" s="241">
        <v>10</v>
      </c>
      <c r="I145" s="242"/>
      <c r="J145" s="243">
        <f>ROUND(I145*H145,2)</f>
        <v>0</v>
      </c>
      <c r="K145" s="239" t="s">
        <v>21</v>
      </c>
      <c r="L145" s="73"/>
      <c r="M145" s="244" t="s">
        <v>21</v>
      </c>
      <c r="N145" s="245" t="s">
        <v>41</v>
      </c>
      <c r="O145" s="48"/>
      <c r="P145" s="246">
        <f>O145*H145</f>
        <v>0</v>
      </c>
      <c r="Q145" s="246">
        <v>0.00077999999999999999</v>
      </c>
      <c r="R145" s="246">
        <f>Q145*H145</f>
        <v>0.0077999999999999996</v>
      </c>
      <c r="S145" s="246">
        <v>0</v>
      </c>
      <c r="T145" s="247">
        <f>S145*H145</f>
        <v>0</v>
      </c>
      <c r="AR145" s="25" t="s">
        <v>290</v>
      </c>
      <c r="AT145" s="25" t="s">
        <v>200</v>
      </c>
      <c r="AU145" s="25" t="s">
        <v>79</v>
      </c>
      <c r="AY145" s="25" t="s">
        <v>197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25" t="s">
        <v>77</v>
      </c>
      <c r="BK145" s="248">
        <f>ROUND(I145*H145,2)</f>
        <v>0</v>
      </c>
      <c r="BL145" s="25" t="s">
        <v>290</v>
      </c>
      <c r="BM145" s="25" t="s">
        <v>510</v>
      </c>
    </row>
    <row r="146" s="1" customFormat="1">
      <c r="B146" s="47"/>
      <c r="C146" s="75"/>
      <c r="D146" s="249" t="s">
        <v>207</v>
      </c>
      <c r="E146" s="75"/>
      <c r="F146" s="250" t="s">
        <v>824</v>
      </c>
      <c r="G146" s="75"/>
      <c r="H146" s="75"/>
      <c r="I146" s="205"/>
      <c r="J146" s="75"/>
      <c r="K146" s="75"/>
      <c r="L146" s="73"/>
      <c r="M146" s="251"/>
      <c r="N146" s="48"/>
      <c r="O146" s="48"/>
      <c r="P146" s="48"/>
      <c r="Q146" s="48"/>
      <c r="R146" s="48"/>
      <c r="S146" s="48"/>
      <c r="T146" s="96"/>
      <c r="AT146" s="25" t="s">
        <v>207</v>
      </c>
      <c r="AU146" s="25" t="s">
        <v>79</v>
      </c>
    </row>
    <row r="147" s="1" customFormat="1" ht="23" customHeight="1">
      <c r="B147" s="47"/>
      <c r="C147" s="237" t="s">
        <v>358</v>
      </c>
      <c r="D147" s="237" t="s">
        <v>200</v>
      </c>
      <c r="E147" s="238" t="s">
        <v>1460</v>
      </c>
      <c r="F147" s="239" t="s">
        <v>1461</v>
      </c>
      <c r="G147" s="240" t="s">
        <v>223</v>
      </c>
      <c r="H147" s="241">
        <v>36</v>
      </c>
      <c r="I147" s="242"/>
      <c r="J147" s="243">
        <f>ROUND(I147*H147,2)</f>
        <v>0</v>
      </c>
      <c r="K147" s="239" t="s">
        <v>21</v>
      </c>
      <c r="L147" s="73"/>
      <c r="M147" s="244" t="s">
        <v>21</v>
      </c>
      <c r="N147" s="245" t="s">
        <v>41</v>
      </c>
      <c r="O147" s="48"/>
      <c r="P147" s="246">
        <f>O147*H147</f>
        <v>0</v>
      </c>
      <c r="Q147" s="246">
        <v>0.00125</v>
      </c>
      <c r="R147" s="246">
        <f>Q147*H147</f>
        <v>0.044999999999999998</v>
      </c>
      <c r="S147" s="246">
        <v>0</v>
      </c>
      <c r="T147" s="247">
        <f>S147*H147</f>
        <v>0</v>
      </c>
      <c r="AR147" s="25" t="s">
        <v>290</v>
      </c>
      <c r="AT147" s="25" t="s">
        <v>200</v>
      </c>
      <c r="AU147" s="25" t="s">
        <v>79</v>
      </c>
      <c r="AY147" s="25" t="s">
        <v>197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25" t="s">
        <v>77</v>
      </c>
      <c r="BK147" s="248">
        <f>ROUND(I147*H147,2)</f>
        <v>0</v>
      </c>
      <c r="BL147" s="25" t="s">
        <v>290</v>
      </c>
      <c r="BM147" s="25" t="s">
        <v>519</v>
      </c>
    </row>
    <row r="148" s="1" customFormat="1">
      <c r="B148" s="47"/>
      <c r="C148" s="75"/>
      <c r="D148" s="249" t="s">
        <v>207</v>
      </c>
      <c r="E148" s="75"/>
      <c r="F148" s="250" t="s">
        <v>1461</v>
      </c>
      <c r="G148" s="75"/>
      <c r="H148" s="75"/>
      <c r="I148" s="205"/>
      <c r="J148" s="75"/>
      <c r="K148" s="75"/>
      <c r="L148" s="73"/>
      <c r="M148" s="251"/>
      <c r="N148" s="48"/>
      <c r="O148" s="48"/>
      <c r="P148" s="48"/>
      <c r="Q148" s="48"/>
      <c r="R148" s="48"/>
      <c r="S148" s="48"/>
      <c r="T148" s="96"/>
      <c r="AT148" s="25" t="s">
        <v>207</v>
      </c>
      <c r="AU148" s="25" t="s">
        <v>79</v>
      </c>
    </row>
    <row r="149" s="1" customFormat="1" ht="23" customHeight="1">
      <c r="B149" s="47"/>
      <c r="C149" s="237" t="s">
        <v>363</v>
      </c>
      <c r="D149" s="237" t="s">
        <v>200</v>
      </c>
      <c r="E149" s="238" t="s">
        <v>1462</v>
      </c>
      <c r="F149" s="239" t="s">
        <v>1463</v>
      </c>
      <c r="G149" s="240" t="s">
        <v>223</v>
      </c>
      <c r="H149" s="241">
        <v>1</v>
      </c>
      <c r="I149" s="242"/>
      <c r="J149" s="243">
        <f>ROUND(I149*H149,2)</f>
        <v>0</v>
      </c>
      <c r="K149" s="239" t="s">
        <v>21</v>
      </c>
      <c r="L149" s="73"/>
      <c r="M149" s="244" t="s">
        <v>21</v>
      </c>
      <c r="N149" s="245" t="s">
        <v>41</v>
      </c>
      <c r="O149" s="48"/>
      <c r="P149" s="246">
        <f>O149*H149</f>
        <v>0</v>
      </c>
      <c r="Q149" s="246">
        <v>0.0025600000000000002</v>
      </c>
      <c r="R149" s="246">
        <f>Q149*H149</f>
        <v>0.0025600000000000002</v>
      </c>
      <c r="S149" s="246">
        <v>0</v>
      </c>
      <c r="T149" s="247">
        <f>S149*H149</f>
        <v>0</v>
      </c>
      <c r="AR149" s="25" t="s">
        <v>290</v>
      </c>
      <c r="AT149" s="25" t="s">
        <v>200</v>
      </c>
      <c r="AU149" s="25" t="s">
        <v>79</v>
      </c>
      <c r="AY149" s="25" t="s">
        <v>197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25" t="s">
        <v>77</v>
      </c>
      <c r="BK149" s="248">
        <f>ROUND(I149*H149,2)</f>
        <v>0</v>
      </c>
      <c r="BL149" s="25" t="s">
        <v>290</v>
      </c>
      <c r="BM149" s="25" t="s">
        <v>529</v>
      </c>
    </row>
    <row r="150" s="1" customFormat="1">
      <c r="B150" s="47"/>
      <c r="C150" s="75"/>
      <c r="D150" s="249" t="s">
        <v>207</v>
      </c>
      <c r="E150" s="75"/>
      <c r="F150" s="250" t="s">
        <v>1463</v>
      </c>
      <c r="G150" s="75"/>
      <c r="H150" s="75"/>
      <c r="I150" s="205"/>
      <c r="J150" s="75"/>
      <c r="K150" s="75"/>
      <c r="L150" s="73"/>
      <c r="M150" s="251"/>
      <c r="N150" s="48"/>
      <c r="O150" s="48"/>
      <c r="P150" s="48"/>
      <c r="Q150" s="48"/>
      <c r="R150" s="48"/>
      <c r="S150" s="48"/>
      <c r="T150" s="96"/>
      <c r="AT150" s="25" t="s">
        <v>207</v>
      </c>
      <c r="AU150" s="25" t="s">
        <v>79</v>
      </c>
    </row>
    <row r="151" s="1" customFormat="1" ht="23" customHeight="1">
      <c r="B151" s="47"/>
      <c r="C151" s="237" t="s">
        <v>368</v>
      </c>
      <c r="D151" s="237" t="s">
        <v>200</v>
      </c>
      <c r="E151" s="238" t="s">
        <v>827</v>
      </c>
      <c r="F151" s="239" t="s">
        <v>828</v>
      </c>
      <c r="G151" s="240" t="s">
        <v>438</v>
      </c>
      <c r="H151" s="241">
        <v>2</v>
      </c>
      <c r="I151" s="242"/>
      <c r="J151" s="243">
        <f>ROUND(I151*H151,2)</f>
        <v>0</v>
      </c>
      <c r="K151" s="239" t="s">
        <v>21</v>
      </c>
      <c r="L151" s="73"/>
      <c r="M151" s="244" t="s">
        <v>21</v>
      </c>
      <c r="N151" s="245" t="s">
        <v>41</v>
      </c>
      <c r="O151" s="48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AR151" s="25" t="s">
        <v>290</v>
      </c>
      <c r="AT151" s="25" t="s">
        <v>200</v>
      </c>
      <c r="AU151" s="25" t="s">
        <v>79</v>
      </c>
      <c r="AY151" s="25" t="s">
        <v>197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25" t="s">
        <v>77</v>
      </c>
      <c r="BK151" s="248">
        <f>ROUND(I151*H151,2)</f>
        <v>0</v>
      </c>
      <c r="BL151" s="25" t="s">
        <v>290</v>
      </c>
      <c r="BM151" s="25" t="s">
        <v>538</v>
      </c>
    </row>
    <row r="152" s="1" customFormat="1">
      <c r="B152" s="47"/>
      <c r="C152" s="75"/>
      <c r="D152" s="249" t="s">
        <v>207</v>
      </c>
      <c r="E152" s="75"/>
      <c r="F152" s="250" t="s">
        <v>828</v>
      </c>
      <c r="G152" s="75"/>
      <c r="H152" s="75"/>
      <c r="I152" s="205"/>
      <c r="J152" s="75"/>
      <c r="K152" s="75"/>
      <c r="L152" s="73"/>
      <c r="M152" s="251"/>
      <c r="N152" s="48"/>
      <c r="O152" s="48"/>
      <c r="P152" s="48"/>
      <c r="Q152" s="48"/>
      <c r="R152" s="48"/>
      <c r="S152" s="48"/>
      <c r="T152" s="96"/>
      <c r="AT152" s="25" t="s">
        <v>207</v>
      </c>
      <c r="AU152" s="25" t="s">
        <v>79</v>
      </c>
    </row>
    <row r="153" s="1" customFormat="1" ht="34.5" customHeight="1">
      <c r="B153" s="47"/>
      <c r="C153" s="237" t="s">
        <v>373</v>
      </c>
      <c r="D153" s="237" t="s">
        <v>200</v>
      </c>
      <c r="E153" s="238" t="s">
        <v>1464</v>
      </c>
      <c r="F153" s="239" t="s">
        <v>1465</v>
      </c>
      <c r="G153" s="240" t="s">
        <v>223</v>
      </c>
      <c r="H153" s="241">
        <v>10</v>
      </c>
      <c r="I153" s="242"/>
      <c r="J153" s="243">
        <f>ROUND(I153*H153,2)</f>
        <v>0</v>
      </c>
      <c r="K153" s="239" t="s">
        <v>21</v>
      </c>
      <c r="L153" s="73"/>
      <c r="M153" s="244" t="s">
        <v>21</v>
      </c>
      <c r="N153" s="245" t="s">
        <v>41</v>
      </c>
      <c r="O153" s="48"/>
      <c r="P153" s="246">
        <f>O153*H153</f>
        <v>0</v>
      </c>
      <c r="Q153" s="246">
        <v>5.0000000000000002E-05</v>
      </c>
      <c r="R153" s="246">
        <f>Q153*H153</f>
        <v>0.00050000000000000001</v>
      </c>
      <c r="S153" s="246">
        <v>0</v>
      </c>
      <c r="T153" s="247">
        <f>S153*H153</f>
        <v>0</v>
      </c>
      <c r="AR153" s="25" t="s">
        <v>290</v>
      </c>
      <c r="AT153" s="25" t="s">
        <v>200</v>
      </c>
      <c r="AU153" s="25" t="s">
        <v>79</v>
      </c>
      <c r="AY153" s="25" t="s">
        <v>197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25" t="s">
        <v>77</v>
      </c>
      <c r="BK153" s="248">
        <f>ROUND(I153*H153,2)</f>
        <v>0</v>
      </c>
      <c r="BL153" s="25" t="s">
        <v>290</v>
      </c>
      <c r="BM153" s="25" t="s">
        <v>547</v>
      </c>
    </row>
    <row r="154" s="1" customFormat="1">
      <c r="B154" s="47"/>
      <c r="C154" s="75"/>
      <c r="D154" s="249" t="s">
        <v>207</v>
      </c>
      <c r="E154" s="75"/>
      <c r="F154" s="250" t="s">
        <v>1465</v>
      </c>
      <c r="G154" s="75"/>
      <c r="H154" s="75"/>
      <c r="I154" s="205"/>
      <c r="J154" s="75"/>
      <c r="K154" s="75"/>
      <c r="L154" s="73"/>
      <c r="M154" s="251"/>
      <c r="N154" s="48"/>
      <c r="O154" s="48"/>
      <c r="P154" s="48"/>
      <c r="Q154" s="48"/>
      <c r="R154" s="48"/>
      <c r="S154" s="48"/>
      <c r="T154" s="96"/>
      <c r="AT154" s="25" t="s">
        <v>207</v>
      </c>
      <c r="AU154" s="25" t="s">
        <v>79</v>
      </c>
    </row>
    <row r="155" s="1" customFormat="1" ht="34.5" customHeight="1">
      <c r="B155" s="47"/>
      <c r="C155" s="237" t="s">
        <v>379</v>
      </c>
      <c r="D155" s="237" t="s">
        <v>200</v>
      </c>
      <c r="E155" s="238" t="s">
        <v>1466</v>
      </c>
      <c r="F155" s="239" t="s">
        <v>1467</v>
      </c>
      <c r="G155" s="240" t="s">
        <v>223</v>
      </c>
      <c r="H155" s="241">
        <v>38</v>
      </c>
      <c r="I155" s="242"/>
      <c r="J155" s="243">
        <f>ROUND(I155*H155,2)</f>
        <v>0</v>
      </c>
      <c r="K155" s="239" t="s">
        <v>21</v>
      </c>
      <c r="L155" s="73"/>
      <c r="M155" s="244" t="s">
        <v>21</v>
      </c>
      <c r="N155" s="245" t="s">
        <v>41</v>
      </c>
      <c r="O155" s="48"/>
      <c r="P155" s="246">
        <f>O155*H155</f>
        <v>0</v>
      </c>
      <c r="Q155" s="246">
        <v>6.9999999999999994E-05</v>
      </c>
      <c r="R155" s="246">
        <f>Q155*H155</f>
        <v>0.0026599999999999996</v>
      </c>
      <c r="S155" s="246">
        <v>0</v>
      </c>
      <c r="T155" s="247">
        <f>S155*H155</f>
        <v>0</v>
      </c>
      <c r="AR155" s="25" t="s">
        <v>290</v>
      </c>
      <c r="AT155" s="25" t="s">
        <v>200</v>
      </c>
      <c r="AU155" s="25" t="s">
        <v>79</v>
      </c>
      <c r="AY155" s="25" t="s">
        <v>197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25" t="s">
        <v>77</v>
      </c>
      <c r="BK155" s="248">
        <f>ROUND(I155*H155,2)</f>
        <v>0</v>
      </c>
      <c r="BL155" s="25" t="s">
        <v>290</v>
      </c>
      <c r="BM155" s="25" t="s">
        <v>561</v>
      </c>
    </row>
    <row r="156" s="1" customFormat="1">
      <c r="B156" s="47"/>
      <c r="C156" s="75"/>
      <c r="D156" s="249" t="s">
        <v>207</v>
      </c>
      <c r="E156" s="75"/>
      <c r="F156" s="250" t="s">
        <v>1467</v>
      </c>
      <c r="G156" s="75"/>
      <c r="H156" s="75"/>
      <c r="I156" s="205"/>
      <c r="J156" s="75"/>
      <c r="K156" s="75"/>
      <c r="L156" s="73"/>
      <c r="M156" s="251"/>
      <c r="N156" s="48"/>
      <c r="O156" s="48"/>
      <c r="P156" s="48"/>
      <c r="Q156" s="48"/>
      <c r="R156" s="48"/>
      <c r="S156" s="48"/>
      <c r="T156" s="96"/>
      <c r="AT156" s="25" t="s">
        <v>207</v>
      </c>
      <c r="AU156" s="25" t="s">
        <v>79</v>
      </c>
    </row>
    <row r="157" s="1" customFormat="1" ht="34.5" customHeight="1">
      <c r="B157" s="47"/>
      <c r="C157" s="237" t="s">
        <v>387</v>
      </c>
      <c r="D157" s="237" t="s">
        <v>200</v>
      </c>
      <c r="E157" s="238" t="s">
        <v>1468</v>
      </c>
      <c r="F157" s="239" t="s">
        <v>1469</v>
      </c>
      <c r="G157" s="240" t="s">
        <v>223</v>
      </c>
      <c r="H157" s="241">
        <v>5</v>
      </c>
      <c r="I157" s="242"/>
      <c r="J157" s="243">
        <f>ROUND(I157*H157,2)</f>
        <v>0</v>
      </c>
      <c r="K157" s="239" t="s">
        <v>21</v>
      </c>
      <c r="L157" s="73"/>
      <c r="M157" s="244" t="s">
        <v>21</v>
      </c>
      <c r="N157" s="245" t="s">
        <v>41</v>
      </c>
      <c r="O157" s="48"/>
      <c r="P157" s="246">
        <f>O157*H157</f>
        <v>0</v>
      </c>
      <c r="Q157" s="246">
        <v>0.00024000000000000001</v>
      </c>
      <c r="R157" s="246">
        <f>Q157*H157</f>
        <v>0.0012000000000000001</v>
      </c>
      <c r="S157" s="246">
        <v>0</v>
      </c>
      <c r="T157" s="247">
        <f>S157*H157</f>
        <v>0</v>
      </c>
      <c r="AR157" s="25" t="s">
        <v>290</v>
      </c>
      <c r="AT157" s="25" t="s">
        <v>200</v>
      </c>
      <c r="AU157" s="25" t="s">
        <v>79</v>
      </c>
      <c r="AY157" s="25" t="s">
        <v>197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25" t="s">
        <v>77</v>
      </c>
      <c r="BK157" s="248">
        <f>ROUND(I157*H157,2)</f>
        <v>0</v>
      </c>
      <c r="BL157" s="25" t="s">
        <v>290</v>
      </c>
      <c r="BM157" s="25" t="s">
        <v>573</v>
      </c>
    </row>
    <row r="158" s="1" customFormat="1">
      <c r="B158" s="47"/>
      <c r="C158" s="75"/>
      <c r="D158" s="249" t="s">
        <v>207</v>
      </c>
      <c r="E158" s="75"/>
      <c r="F158" s="250" t="s">
        <v>1469</v>
      </c>
      <c r="G158" s="75"/>
      <c r="H158" s="75"/>
      <c r="I158" s="205"/>
      <c r="J158" s="75"/>
      <c r="K158" s="75"/>
      <c r="L158" s="73"/>
      <c r="M158" s="251"/>
      <c r="N158" s="48"/>
      <c r="O158" s="48"/>
      <c r="P158" s="48"/>
      <c r="Q158" s="48"/>
      <c r="R158" s="48"/>
      <c r="S158" s="48"/>
      <c r="T158" s="96"/>
      <c r="AT158" s="25" t="s">
        <v>207</v>
      </c>
      <c r="AU158" s="25" t="s">
        <v>79</v>
      </c>
    </row>
    <row r="159" s="1" customFormat="1" ht="34.5" customHeight="1">
      <c r="B159" s="47"/>
      <c r="C159" s="237" t="s">
        <v>395</v>
      </c>
      <c r="D159" s="237" t="s">
        <v>200</v>
      </c>
      <c r="E159" s="238" t="s">
        <v>833</v>
      </c>
      <c r="F159" s="239" t="s">
        <v>834</v>
      </c>
      <c r="G159" s="240" t="s">
        <v>223</v>
      </c>
      <c r="H159" s="241">
        <v>9</v>
      </c>
      <c r="I159" s="242"/>
      <c r="J159" s="243">
        <f>ROUND(I159*H159,2)</f>
        <v>0</v>
      </c>
      <c r="K159" s="239" t="s">
        <v>21</v>
      </c>
      <c r="L159" s="73"/>
      <c r="M159" s="244" t="s">
        <v>21</v>
      </c>
      <c r="N159" s="245" t="s">
        <v>41</v>
      </c>
      <c r="O159" s="48"/>
      <c r="P159" s="246">
        <f>O159*H159</f>
        <v>0</v>
      </c>
      <c r="Q159" s="246">
        <v>0.00031</v>
      </c>
      <c r="R159" s="246">
        <f>Q159*H159</f>
        <v>0.0027899999999999999</v>
      </c>
      <c r="S159" s="246">
        <v>0</v>
      </c>
      <c r="T159" s="247">
        <f>S159*H159</f>
        <v>0</v>
      </c>
      <c r="AR159" s="25" t="s">
        <v>290</v>
      </c>
      <c r="AT159" s="25" t="s">
        <v>200</v>
      </c>
      <c r="AU159" s="25" t="s">
        <v>79</v>
      </c>
      <c r="AY159" s="25" t="s">
        <v>197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25" t="s">
        <v>77</v>
      </c>
      <c r="BK159" s="248">
        <f>ROUND(I159*H159,2)</f>
        <v>0</v>
      </c>
      <c r="BL159" s="25" t="s">
        <v>290</v>
      </c>
      <c r="BM159" s="25" t="s">
        <v>584</v>
      </c>
    </row>
    <row r="160" s="1" customFormat="1">
      <c r="B160" s="47"/>
      <c r="C160" s="75"/>
      <c r="D160" s="249" t="s">
        <v>207</v>
      </c>
      <c r="E160" s="75"/>
      <c r="F160" s="250" t="s">
        <v>834</v>
      </c>
      <c r="G160" s="75"/>
      <c r="H160" s="75"/>
      <c r="I160" s="205"/>
      <c r="J160" s="75"/>
      <c r="K160" s="75"/>
      <c r="L160" s="73"/>
      <c r="M160" s="251"/>
      <c r="N160" s="48"/>
      <c r="O160" s="48"/>
      <c r="P160" s="48"/>
      <c r="Q160" s="48"/>
      <c r="R160" s="48"/>
      <c r="S160" s="48"/>
      <c r="T160" s="96"/>
      <c r="AT160" s="25" t="s">
        <v>207</v>
      </c>
      <c r="AU160" s="25" t="s">
        <v>79</v>
      </c>
    </row>
    <row r="161" s="1" customFormat="1" ht="34.5" customHeight="1">
      <c r="B161" s="47"/>
      <c r="C161" s="237" t="s">
        <v>403</v>
      </c>
      <c r="D161" s="237" t="s">
        <v>200</v>
      </c>
      <c r="E161" s="238" t="s">
        <v>1470</v>
      </c>
      <c r="F161" s="239" t="s">
        <v>1471</v>
      </c>
      <c r="G161" s="240" t="s">
        <v>223</v>
      </c>
      <c r="H161" s="241">
        <v>9</v>
      </c>
      <c r="I161" s="242"/>
      <c r="J161" s="243">
        <f>ROUND(I161*H161,2)</f>
        <v>0</v>
      </c>
      <c r="K161" s="239" t="s">
        <v>21</v>
      </c>
      <c r="L161" s="73"/>
      <c r="M161" s="244" t="s">
        <v>21</v>
      </c>
      <c r="N161" s="245" t="s">
        <v>41</v>
      </c>
      <c r="O161" s="48"/>
      <c r="P161" s="246">
        <f>O161*H161</f>
        <v>0</v>
      </c>
      <c r="Q161" s="246">
        <v>0.00032000000000000003</v>
      </c>
      <c r="R161" s="246">
        <f>Q161*H161</f>
        <v>0.0028800000000000002</v>
      </c>
      <c r="S161" s="246">
        <v>0</v>
      </c>
      <c r="T161" s="247">
        <f>S161*H161</f>
        <v>0</v>
      </c>
      <c r="AR161" s="25" t="s">
        <v>290</v>
      </c>
      <c r="AT161" s="25" t="s">
        <v>200</v>
      </c>
      <c r="AU161" s="25" t="s">
        <v>79</v>
      </c>
      <c r="AY161" s="25" t="s">
        <v>197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25" t="s">
        <v>77</v>
      </c>
      <c r="BK161" s="248">
        <f>ROUND(I161*H161,2)</f>
        <v>0</v>
      </c>
      <c r="BL161" s="25" t="s">
        <v>290</v>
      </c>
      <c r="BM161" s="25" t="s">
        <v>597</v>
      </c>
    </row>
    <row r="162" s="1" customFormat="1">
      <c r="B162" s="47"/>
      <c r="C162" s="75"/>
      <c r="D162" s="249" t="s">
        <v>207</v>
      </c>
      <c r="E162" s="75"/>
      <c r="F162" s="250" t="s">
        <v>1471</v>
      </c>
      <c r="G162" s="75"/>
      <c r="H162" s="75"/>
      <c r="I162" s="205"/>
      <c r="J162" s="75"/>
      <c r="K162" s="75"/>
      <c r="L162" s="73"/>
      <c r="M162" s="251"/>
      <c r="N162" s="48"/>
      <c r="O162" s="48"/>
      <c r="P162" s="48"/>
      <c r="Q162" s="48"/>
      <c r="R162" s="48"/>
      <c r="S162" s="48"/>
      <c r="T162" s="96"/>
      <c r="AT162" s="25" t="s">
        <v>207</v>
      </c>
      <c r="AU162" s="25" t="s">
        <v>79</v>
      </c>
    </row>
    <row r="163" s="1" customFormat="1" ht="14.5" customHeight="1">
      <c r="B163" s="47"/>
      <c r="C163" s="237" t="s">
        <v>409</v>
      </c>
      <c r="D163" s="237" t="s">
        <v>200</v>
      </c>
      <c r="E163" s="238" t="s">
        <v>1472</v>
      </c>
      <c r="F163" s="239" t="s">
        <v>1473</v>
      </c>
      <c r="G163" s="240" t="s">
        <v>223</v>
      </c>
      <c r="H163" s="241">
        <v>50</v>
      </c>
      <c r="I163" s="242"/>
      <c r="J163" s="243">
        <f>ROUND(I163*H163,2)</f>
        <v>0</v>
      </c>
      <c r="K163" s="239" t="s">
        <v>21</v>
      </c>
      <c r="L163" s="73"/>
      <c r="M163" s="244" t="s">
        <v>21</v>
      </c>
      <c r="N163" s="245" t="s">
        <v>41</v>
      </c>
      <c r="O163" s="48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AR163" s="25" t="s">
        <v>290</v>
      </c>
      <c r="AT163" s="25" t="s">
        <v>200</v>
      </c>
      <c r="AU163" s="25" t="s">
        <v>79</v>
      </c>
      <c r="AY163" s="25" t="s">
        <v>197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25" t="s">
        <v>77</v>
      </c>
      <c r="BK163" s="248">
        <f>ROUND(I163*H163,2)</f>
        <v>0</v>
      </c>
      <c r="BL163" s="25" t="s">
        <v>290</v>
      </c>
      <c r="BM163" s="25" t="s">
        <v>609</v>
      </c>
    </row>
    <row r="164" s="1" customFormat="1">
      <c r="B164" s="47"/>
      <c r="C164" s="75"/>
      <c r="D164" s="249" t="s">
        <v>207</v>
      </c>
      <c r="E164" s="75"/>
      <c r="F164" s="250" t="s">
        <v>1473</v>
      </c>
      <c r="G164" s="75"/>
      <c r="H164" s="75"/>
      <c r="I164" s="205"/>
      <c r="J164" s="75"/>
      <c r="K164" s="75"/>
      <c r="L164" s="73"/>
      <c r="M164" s="251"/>
      <c r="N164" s="48"/>
      <c r="O164" s="48"/>
      <c r="P164" s="48"/>
      <c r="Q164" s="48"/>
      <c r="R164" s="48"/>
      <c r="S164" s="48"/>
      <c r="T164" s="96"/>
      <c r="AT164" s="25" t="s">
        <v>207</v>
      </c>
      <c r="AU164" s="25" t="s">
        <v>79</v>
      </c>
    </row>
    <row r="165" s="1" customFormat="1" ht="23" customHeight="1">
      <c r="B165" s="47"/>
      <c r="C165" s="237" t="s">
        <v>414</v>
      </c>
      <c r="D165" s="237" t="s">
        <v>200</v>
      </c>
      <c r="E165" s="238" t="s">
        <v>1474</v>
      </c>
      <c r="F165" s="239" t="s">
        <v>1475</v>
      </c>
      <c r="G165" s="240" t="s">
        <v>223</v>
      </c>
      <c r="H165" s="241">
        <v>36</v>
      </c>
      <c r="I165" s="242"/>
      <c r="J165" s="243">
        <f>ROUND(I165*H165,2)</f>
        <v>0</v>
      </c>
      <c r="K165" s="239" t="s">
        <v>21</v>
      </c>
      <c r="L165" s="73"/>
      <c r="M165" s="244" t="s">
        <v>21</v>
      </c>
      <c r="N165" s="245" t="s">
        <v>41</v>
      </c>
      <c r="O165" s="48"/>
      <c r="P165" s="246">
        <f>O165*H165</f>
        <v>0</v>
      </c>
      <c r="Q165" s="246">
        <v>0.00025999999999999998</v>
      </c>
      <c r="R165" s="246">
        <f>Q165*H165</f>
        <v>0.0093599999999999985</v>
      </c>
      <c r="S165" s="246">
        <v>0</v>
      </c>
      <c r="T165" s="247">
        <f>S165*H165</f>
        <v>0</v>
      </c>
      <c r="AR165" s="25" t="s">
        <v>290</v>
      </c>
      <c r="AT165" s="25" t="s">
        <v>200</v>
      </c>
      <c r="AU165" s="25" t="s">
        <v>79</v>
      </c>
      <c r="AY165" s="25" t="s">
        <v>197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25" t="s">
        <v>77</v>
      </c>
      <c r="BK165" s="248">
        <f>ROUND(I165*H165,2)</f>
        <v>0</v>
      </c>
      <c r="BL165" s="25" t="s">
        <v>290</v>
      </c>
      <c r="BM165" s="25" t="s">
        <v>619</v>
      </c>
    </row>
    <row r="166" s="1" customFormat="1">
      <c r="B166" s="47"/>
      <c r="C166" s="75"/>
      <c r="D166" s="249" t="s">
        <v>207</v>
      </c>
      <c r="E166" s="75"/>
      <c r="F166" s="250" t="s">
        <v>1475</v>
      </c>
      <c r="G166" s="75"/>
      <c r="H166" s="75"/>
      <c r="I166" s="205"/>
      <c r="J166" s="75"/>
      <c r="K166" s="75"/>
      <c r="L166" s="73"/>
      <c r="M166" s="251"/>
      <c r="N166" s="48"/>
      <c r="O166" s="48"/>
      <c r="P166" s="48"/>
      <c r="Q166" s="48"/>
      <c r="R166" s="48"/>
      <c r="S166" s="48"/>
      <c r="T166" s="96"/>
      <c r="AT166" s="25" t="s">
        <v>207</v>
      </c>
      <c r="AU166" s="25" t="s">
        <v>79</v>
      </c>
    </row>
    <row r="167" s="1" customFormat="1" ht="14.5" customHeight="1">
      <c r="B167" s="47"/>
      <c r="C167" s="237" t="s">
        <v>420</v>
      </c>
      <c r="D167" s="237" t="s">
        <v>200</v>
      </c>
      <c r="E167" s="238" t="s">
        <v>835</v>
      </c>
      <c r="F167" s="239" t="s">
        <v>836</v>
      </c>
      <c r="G167" s="240" t="s">
        <v>265</v>
      </c>
      <c r="H167" s="241">
        <v>6</v>
      </c>
      <c r="I167" s="242"/>
      <c r="J167" s="243">
        <f>ROUND(I167*H167,2)</f>
        <v>0</v>
      </c>
      <c r="K167" s="239" t="s">
        <v>21</v>
      </c>
      <c r="L167" s="73"/>
      <c r="M167" s="244" t="s">
        <v>21</v>
      </c>
      <c r="N167" s="245" t="s">
        <v>41</v>
      </c>
      <c r="O167" s="48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25" t="s">
        <v>290</v>
      </c>
      <c r="AT167" s="25" t="s">
        <v>200</v>
      </c>
      <c r="AU167" s="25" t="s">
        <v>79</v>
      </c>
      <c r="AY167" s="25" t="s">
        <v>197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25" t="s">
        <v>77</v>
      </c>
      <c r="BK167" s="248">
        <f>ROUND(I167*H167,2)</f>
        <v>0</v>
      </c>
      <c r="BL167" s="25" t="s">
        <v>290</v>
      </c>
      <c r="BM167" s="25" t="s">
        <v>630</v>
      </c>
    </row>
    <row r="168" s="1" customFormat="1">
      <c r="B168" s="47"/>
      <c r="C168" s="75"/>
      <c r="D168" s="249" t="s">
        <v>207</v>
      </c>
      <c r="E168" s="75"/>
      <c r="F168" s="250" t="s">
        <v>836</v>
      </c>
      <c r="G168" s="75"/>
      <c r="H168" s="75"/>
      <c r="I168" s="205"/>
      <c r="J168" s="75"/>
      <c r="K168" s="75"/>
      <c r="L168" s="73"/>
      <c r="M168" s="251"/>
      <c r="N168" s="48"/>
      <c r="O168" s="48"/>
      <c r="P168" s="48"/>
      <c r="Q168" s="48"/>
      <c r="R168" s="48"/>
      <c r="S168" s="48"/>
      <c r="T168" s="96"/>
      <c r="AT168" s="25" t="s">
        <v>207</v>
      </c>
      <c r="AU168" s="25" t="s">
        <v>79</v>
      </c>
    </row>
    <row r="169" s="1" customFormat="1" ht="23" customHeight="1">
      <c r="B169" s="47"/>
      <c r="C169" s="237" t="s">
        <v>427</v>
      </c>
      <c r="D169" s="237" t="s">
        <v>200</v>
      </c>
      <c r="E169" s="238" t="s">
        <v>837</v>
      </c>
      <c r="F169" s="239" t="s">
        <v>838</v>
      </c>
      <c r="G169" s="240" t="s">
        <v>265</v>
      </c>
      <c r="H169" s="241">
        <v>1</v>
      </c>
      <c r="I169" s="242"/>
      <c r="J169" s="243">
        <f>ROUND(I169*H169,2)</f>
        <v>0</v>
      </c>
      <c r="K169" s="239" t="s">
        <v>21</v>
      </c>
      <c r="L169" s="73"/>
      <c r="M169" s="244" t="s">
        <v>21</v>
      </c>
      <c r="N169" s="245" t="s">
        <v>41</v>
      </c>
      <c r="O169" s="48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AR169" s="25" t="s">
        <v>290</v>
      </c>
      <c r="AT169" s="25" t="s">
        <v>200</v>
      </c>
      <c r="AU169" s="25" t="s">
        <v>79</v>
      </c>
      <c r="AY169" s="25" t="s">
        <v>197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25" t="s">
        <v>77</v>
      </c>
      <c r="BK169" s="248">
        <f>ROUND(I169*H169,2)</f>
        <v>0</v>
      </c>
      <c r="BL169" s="25" t="s">
        <v>290</v>
      </c>
      <c r="BM169" s="25" t="s">
        <v>642</v>
      </c>
    </row>
    <row r="170" s="1" customFormat="1">
      <c r="B170" s="47"/>
      <c r="C170" s="75"/>
      <c r="D170" s="249" t="s">
        <v>207</v>
      </c>
      <c r="E170" s="75"/>
      <c r="F170" s="250" t="s">
        <v>838</v>
      </c>
      <c r="G170" s="75"/>
      <c r="H170" s="75"/>
      <c r="I170" s="205"/>
      <c r="J170" s="75"/>
      <c r="K170" s="75"/>
      <c r="L170" s="73"/>
      <c r="M170" s="251"/>
      <c r="N170" s="48"/>
      <c r="O170" s="48"/>
      <c r="P170" s="48"/>
      <c r="Q170" s="48"/>
      <c r="R170" s="48"/>
      <c r="S170" s="48"/>
      <c r="T170" s="96"/>
      <c r="AT170" s="25" t="s">
        <v>207</v>
      </c>
      <c r="AU170" s="25" t="s">
        <v>79</v>
      </c>
    </row>
    <row r="171" s="1" customFormat="1" ht="23" customHeight="1">
      <c r="B171" s="47"/>
      <c r="C171" s="237" t="s">
        <v>435</v>
      </c>
      <c r="D171" s="237" t="s">
        <v>200</v>
      </c>
      <c r="E171" s="238" t="s">
        <v>1476</v>
      </c>
      <c r="F171" s="239" t="s">
        <v>1477</v>
      </c>
      <c r="G171" s="240" t="s">
        <v>265</v>
      </c>
      <c r="H171" s="241">
        <v>2</v>
      </c>
      <c r="I171" s="242"/>
      <c r="J171" s="243">
        <f>ROUND(I171*H171,2)</f>
        <v>0</v>
      </c>
      <c r="K171" s="239" t="s">
        <v>21</v>
      </c>
      <c r="L171" s="73"/>
      <c r="M171" s="244" t="s">
        <v>21</v>
      </c>
      <c r="N171" s="245" t="s">
        <v>41</v>
      </c>
      <c r="O171" s="48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AR171" s="25" t="s">
        <v>290</v>
      </c>
      <c r="AT171" s="25" t="s">
        <v>200</v>
      </c>
      <c r="AU171" s="25" t="s">
        <v>79</v>
      </c>
      <c r="AY171" s="25" t="s">
        <v>197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25" t="s">
        <v>77</v>
      </c>
      <c r="BK171" s="248">
        <f>ROUND(I171*H171,2)</f>
        <v>0</v>
      </c>
      <c r="BL171" s="25" t="s">
        <v>290</v>
      </c>
      <c r="BM171" s="25" t="s">
        <v>653</v>
      </c>
    </row>
    <row r="172" s="1" customFormat="1">
      <c r="B172" s="47"/>
      <c r="C172" s="75"/>
      <c r="D172" s="249" t="s">
        <v>207</v>
      </c>
      <c r="E172" s="75"/>
      <c r="F172" s="250" t="s">
        <v>1477</v>
      </c>
      <c r="G172" s="75"/>
      <c r="H172" s="75"/>
      <c r="I172" s="205"/>
      <c r="J172" s="75"/>
      <c r="K172" s="75"/>
      <c r="L172" s="73"/>
      <c r="M172" s="251"/>
      <c r="N172" s="48"/>
      <c r="O172" s="48"/>
      <c r="P172" s="48"/>
      <c r="Q172" s="48"/>
      <c r="R172" s="48"/>
      <c r="S172" s="48"/>
      <c r="T172" s="96"/>
      <c r="AT172" s="25" t="s">
        <v>207</v>
      </c>
      <c r="AU172" s="25" t="s">
        <v>79</v>
      </c>
    </row>
    <row r="173" s="1" customFormat="1" ht="14.5" customHeight="1">
      <c r="B173" s="47"/>
      <c r="C173" s="237" t="s">
        <v>440</v>
      </c>
      <c r="D173" s="237" t="s">
        <v>200</v>
      </c>
      <c r="E173" s="238" t="s">
        <v>839</v>
      </c>
      <c r="F173" s="239" t="s">
        <v>1478</v>
      </c>
      <c r="G173" s="240" t="s">
        <v>265</v>
      </c>
      <c r="H173" s="241">
        <v>4</v>
      </c>
      <c r="I173" s="242"/>
      <c r="J173" s="243">
        <f>ROUND(I173*H173,2)</f>
        <v>0</v>
      </c>
      <c r="K173" s="239" t="s">
        <v>21</v>
      </c>
      <c r="L173" s="73"/>
      <c r="M173" s="244" t="s">
        <v>21</v>
      </c>
      <c r="N173" s="245" t="s">
        <v>41</v>
      </c>
      <c r="O173" s="48"/>
      <c r="P173" s="246">
        <f>O173*H173</f>
        <v>0</v>
      </c>
      <c r="Q173" s="246">
        <v>0.00035</v>
      </c>
      <c r="R173" s="246">
        <f>Q173*H173</f>
        <v>0.0014</v>
      </c>
      <c r="S173" s="246">
        <v>0</v>
      </c>
      <c r="T173" s="247">
        <f>S173*H173</f>
        <v>0</v>
      </c>
      <c r="AR173" s="25" t="s">
        <v>290</v>
      </c>
      <c r="AT173" s="25" t="s">
        <v>200</v>
      </c>
      <c r="AU173" s="25" t="s">
        <v>79</v>
      </c>
      <c r="AY173" s="25" t="s">
        <v>197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25" t="s">
        <v>77</v>
      </c>
      <c r="BK173" s="248">
        <f>ROUND(I173*H173,2)</f>
        <v>0</v>
      </c>
      <c r="BL173" s="25" t="s">
        <v>290</v>
      </c>
      <c r="BM173" s="25" t="s">
        <v>664</v>
      </c>
    </row>
    <row r="174" s="1" customFormat="1">
      <c r="B174" s="47"/>
      <c r="C174" s="75"/>
      <c r="D174" s="249" t="s">
        <v>207</v>
      </c>
      <c r="E174" s="75"/>
      <c r="F174" s="250" t="s">
        <v>1478</v>
      </c>
      <c r="G174" s="75"/>
      <c r="H174" s="75"/>
      <c r="I174" s="205"/>
      <c r="J174" s="75"/>
      <c r="K174" s="75"/>
      <c r="L174" s="73"/>
      <c r="M174" s="251"/>
      <c r="N174" s="48"/>
      <c r="O174" s="48"/>
      <c r="P174" s="48"/>
      <c r="Q174" s="48"/>
      <c r="R174" s="48"/>
      <c r="S174" s="48"/>
      <c r="T174" s="96"/>
      <c r="AT174" s="25" t="s">
        <v>207</v>
      </c>
      <c r="AU174" s="25" t="s">
        <v>79</v>
      </c>
    </row>
    <row r="175" s="1" customFormat="1" ht="23" customHeight="1">
      <c r="B175" s="47"/>
      <c r="C175" s="237" t="s">
        <v>444</v>
      </c>
      <c r="D175" s="237" t="s">
        <v>200</v>
      </c>
      <c r="E175" s="238" t="s">
        <v>841</v>
      </c>
      <c r="F175" s="239" t="s">
        <v>842</v>
      </c>
      <c r="G175" s="240" t="s">
        <v>223</v>
      </c>
      <c r="H175" s="241">
        <v>10</v>
      </c>
      <c r="I175" s="242"/>
      <c r="J175" s="243">
        <f>ROUND(I175*H175,2)</f>
        <v>0</v>
      </c>
      <c r="K175" s="239" t="s">
        <v>21</v>
      </c>
      <c r="L175" s="73"/>
      <c r="M175" s="244" t="s">
        <v>21</v>
      </c>
      <c r="N175" s="245" t="s">
        <v>41</v>
      </c>
      <c r="O175" s="48"/>
      <c r="P175" s="246">
        <f>O175*H175</f>
        <v>0</v>
      </c>
      <c r="Q175" s="246">
        <v>0.00019000000000000001</v>
      </c>
      <c r="R175" s="246">
        <f>Q175*H175</f>
        <v>0.0019000000000000002</v>
      </c>
      <c r="S175" s="246">
        <v>0</v>
      </c>
      <c r="T175" s="247">
        <f>S175*H175</f>
        <v>0</v>
      </c>
      <c r="AR175" s="25" t="s">
        <v>290</v>
      </c>
      <c r="AT175" s="25" t="s">
        <v>200</v>
      </c>
      <c r="AU175" s="25" t="s">
        <v>79</v>
      </c>
      <c r="AY175" s="25" t="s">
        <v>197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25" t="s">
        <v>77</v>
      </c>
      <c r="BK175" s="248">
        <f>ROUND(I175*H175,2)</f>
        <v>0</v>
      </c>
      <c r="BL175" s="25" t="s">
        <v>290</v>
      </c>
      <c r="BM175" s="25" t="s">
        <v>677</v>
      </c>
    </row>
    <row r="176" s="1" customFormat="1">
      <c r="B176" s="47"/>
      <c r="C176" s="75"/>
      <c r="D176" s="249" t="s">
        <v>207</v>
      </c>
      <c r="E176" s="75"/>
      <c r="F176" s="250" t="s">
        <v>842</v>
      </c>
      <c r="G176" s="75"/>
      <c r="H176" s="75"/>
      <c r="I176" s="205"/>
      <c r="J176" s="75"/>
      <c r="K176" s="75"/>
      <c r="L176" s="73"/>
      <c r="M176" s="251"/>
      <c r="N176" s="48"/>
      <c r="O176" s="48"/>
      <c r="P176" s="48"/>
      <c r="Q176" s="48"/>
      <c r="R176" s="48"/>
      <c r="S176" s="48"/>
      <c r="T176" s="96"/>
      <c r="AT176" s="25" t="s">
        <v>207</v>
      </c>
      <c r="AU176" s="25" t="s">
        <v>79</v>
      </c>
    </row>
    <row r="177" s="1" customFormat="1" ht="23" customHeight="1">
      <c r="B177" s="47"/>
      <c r="C177" s="237" t="s">
        <v>449</v>
      </c>
      <c r="D177" s="237" t="s">
        <v>200</v>
      </c>
      <c r="E177" s="238" t="s">
        <v>843</v>
      </c>
      <c r="F177" s="239" t="s">
        <v>844</v>
      </c>
      <c r="G177" s="240" t="s">
        <v>223</v>
      </c>
      <c r="H177" s="241">
        <v>10</v>
      </c>
      <c r="I177" s="242"/>
      <c r="J177" s="243">
        <f>ROUND(I177*H177,2)</f>
        <v>0</v>
      </c>
      <c r="K177" s="239" t="s">
        <v>21</v>
      </c>
      <c r="L177" s="73"/>
      <c r="M177" s="244" t="s">
        <v>21</v>
      </c>
      <c r="N177" s="245" t="s">
        <v>41</v>
      </c>
      <c r="O177" s="48"/>
      <c r="P177" s="246">
        <f>O177*H177</f>
        <v>0</v>
      </c>
      <c r="Q177" s="246">
        <v>1.0000000000000001E-05</v>
      </c>
      <c r="R177" s="246">
        <f>Q177*H177</f>
        <v>0.00010000000000000001</v>
      </c>
      <c r="S177" s="246">
        <v>0</v>
      </c>
      <c r="T177" s="247">
        <f>S177*H177</f>
        <v>0</v>
      </c>
      <c r="AR177" s="25" t="s">
        <v>290</v>
      </c>
      <c r="AT177" s="25" t="s">
        <v>200</v>
      </c>
      <c r="AU177" s="25" t="s">
        <v>79</v>
      </c>
      <c r="AY177" s="25" t="s">
        <v>197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25" t="s">
        <v>77</v>
      </c>
      <c r="BK177" s="248">
        <f>ROUND(I177*H177,2)</f>
        <v>0</v>
      </c>
      <c r="BL177" s="25" t="s">
        <v>290</v>
      </c>
      <c r="BM177" s="25" t="s">
        <v>688</v>
      </c>
    </row>
    <row r="178" s="1" customFormat="1">
      <c r="B178" s="47"/>
      <c r="C178" s="75"/>
      <c r="D178" s="249" t="s">
        <v>207</v>
      </c>
      <c r="E178" s="75"/>
      <c r="F178" s="250" t="s">
        <v>844</v>
      </c>
      <c r="G178" s="75"/>
      <c r="H178" s="75"/>
      <c r="I178" s="205"/>
      <c r="J178" s="75"/>
      <c r="K178" s="75"/>
      <c r="L178" s="73"/>
      <c r="M178" s="251"/>
      <c r="N178" s="48"/>
      <c r="O178" s="48"/>
      <c r="P178" s="48"/>
      <c r="Q178" s="48"/>
      <c r="R178" s="48"/>
      <c r="S178" s="48"/>
      <c r="T178" s="96"/>
      <c r="AT178" s="25" t="s">
        <v>207</v>
      </c>
      <c r="AU178" s="25" t="s">
        <v>79</v>
      </c>
    </row>
    <row r="179" s="1" customFormat="1" ht="23" customHeight="1">
      <c r="B179" s="47"/>
      <c r="C179" s="237" t="s">
        <v>454</v>
      </c>
      <c r="D179" s="237" t="s">
        <v>200</v>
      </c>
      <c r="E179" s="238" t="s">
        <v>845</v>
      </c>
      <c r="F179" s="239" t="s">
        <v>846</v>
      </c>
      <c r="G179" s="240" t="s">
        <v>406</v>
      </c>
      <c r="H179" s="241">
        <v>0.104</v>
      </c>
      <c r="I179" s="242"/>
      <c r="J179" s="243">
        <f>ROUND(I179*H179,2)</f>
        <v>0</v>
      </c>
      <c r="K179" s="239" t="s">
        <v>21</v>
      </c>
      <c r="L179" s="73"/>
      <c r="M179" s="244" t="s">
        <v>21</v>
      </c>
      <c r="N179" s="245" t="s">
        <v>41</v>
      </c>
      <c r="O179" s="48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AR179" s="25" t="s">
        <v>290</v>
      </c>
      <c r="AT179" s="25" t="s">
        <v>200</v>
      </c>
      <c r="AU179" s="25" t="s">
        <v>79</v>
      </c>
      <c r="AY179" s="25" t="s">
        <v>197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25" t="s">
        <v>77</v>
      </c>
      <c r="BK179" s="248">
        <f>ROUND(I179*H179,2)</f>
        <v>0</v>
      </c>
      <c r="BL179" s="25" t="s">
        <v>290</v>
      </c>
      <c r="BM179" s="25" t="s">
        <v>701</v>
      </c>
    </row>
    <row r="180" s="1" customFormat="1">
      <c r="B180" s="47"/>
      <c r="C180" s="75"/>
      <c r="D180" s="249" t="s">
        <v>207</v>
      </c>
      <c r="E180" s="75"/>
      <c r="F180" s="250" t="s">
        <v>846</v>
      </c>
      <c r="G180" s="75"/>
      <c r="H180" s="75"/>
      <c r="I180" s="205"/>
      <c r="J180" s="75"/>
      <c r="K180" s="75"/>
      <c r="L180" s="73"/>
      <c r="M180" s="251"/>
      <c r="N180" s="48"/>
      <c r="O180" s="48"/>
      <c r="P180" s="48"/>
      <c r="Q180" s="48"/>
      <c r="R180" s="48"/>
      <c r="S180" s="48"/>
      <c r="T180" s="96"/>
      <c r="AT180" s="25" t="s">
        <v>207</v>
      </c>
      <c r="AU180" s="25" t="s">
        <v>79</v>
      </c>
    </row>
    <row r="181" s="11" customFormat="1" ht="29.88" customHeight="1">
      <c r="B181" s="221"/>
      <c r="C181" s="222"/>
      <c r="D181" s="223" t="s">
        <v>69</v>
      </c>
      <c r="E181" s="235" t="s">
        <v>433</v>
      </c>
      <c r="F181" s="235" t="s">
        <v>434</v>
      </c>
      <c r="G181" s="222"/>
      <c r="H181" s="222"/>
      <c r="I181" s="225"/>
      <c r="J181" s="236">
        <f>BK181</f>
        <v>0</v>
      </c>
      <c r="K181" s="222"/>
      <c r="L181" s="227"/>
      <c r="M181" s="228"/>
      <c r="N181" s="229"/>
      <c r="O181" s="229"/>
      <c r="P181" s="230">
        <f>SUM(P182:P205)</f>
        <v>0</v>
      </c>
      <c r="Q181" s="229"/>
      <c r="R181" s="230">
        <f>SUM(R182:R205)</f>
        <v>0.091500000000000012</v>
      </c>
      <c r="S181" s="229"/>
      <c r="T181" s="231">
        <f>SUM(T182:T205)</f>
        <v>0</v>
      </c>
      <c r="AR181" s="232" t="s">
        <v>79</v>
      </c>
      <c r="AT181" s="233" t="s">
        <v>69</v>
      </c>
      <c r="AU181" s="233" t="s">
        <v>77</v>
      </c>
      <c r="AY181" s="232" t="s">
        <v>197</v>
      </c>
      <c r="BK181" s="234">
        <f>SUM(BK182:BK205)</f>
        <v>0</v>
      </c>
    </row>
    <row r="182" s="1" customFormat="1" ht="14.5" customHeight="1">
      <c r="B182" s="47"/>
      <c r="C182" s="237" t="s">
        <v>459</v>
      </c>
      <c r="D182" s="237" t="s">
        <v>200</v>
      </c>
      <c r="E182" s="238" t="s">
        <v>1479</v>
      </c>
      <c r="F182" s="239" t="s">
        <v>1480</v>
      </c>
      <c r="G182" s="240" t="s">
        <v>438</v>
      </c>
      <c r="H182" s="241">
        <v>2</v>
      </c>
      <c r="I182" s="242"/>
      <c r="J182" s="243">
        <f>ROUND(I182*H182,2)</f>
        <v>0</v>
      </c>
      <c r="K182" s="239" t="s">
        <v>21</v>
      </c>
      <c r="L182" s="73"/>
      <c r="M182" s="244" t="s">
        <v>21</v>
      </c>
      <c r="N182" s="245" t="s">
        <v>41</v>
      </c>
      <c r="O182" s="48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AR182" s="25" t="s">
        <v>290</v>
      </c>
      <c r="AT182" s="25" t="s">
        <v>200</v>
      </c>
      <c r="AU182" s="25" t="s">
        <v>79</v>
      </c>
      <c r="AY182" s="25" t="s">
        <v>197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25" t="s">
        <v>77</v>
      </c>
      <c r="BK182" s="248">
        <f>ROUND(I182*H182,2)</f>
        <v>0</v>
      </c>
      <c r="BL182" s="25" t="s">
        <v>290</v>
      </c>
      <c r="BM182" s="25" t="s">
        <v>712</v>
      </c>
    </row>
    <row r="183" s="1" customFormat="1">
      <c r="B183" s="47"/>
      <c r="C183" s="75"/>
      <c r="D183" s="249" t="s">
        <v>207</v>
      </c>
      <c r="E183" s="75"/>
      <c r="F183" s="250" t="s">
        <v>1480</v>
      </c>
      <c r="G183" s="75"/>
      <c r="H183" s="75"/>
      <c r="I183" s="205"/>
      <c r="J183" s="75"/>
      <c r="K183" s="75"/>
      <c r="L183" s="73"/>
      <c r="M183" s="251"/>
      <c r="N183" s="48"/>
      <c r="O183" s="48"/>
      <c r="P183" s="48"/>
      <c r="Q183" s="48"/>
      <c r="R183" s="48"/>
      <c r="S183" s="48"/>
      <c r="T183" s="96"/>
      <c r="AT183" s="25" t="s">
        <v>207</v>
      </c>
      <c r="AU183" s="25" t="s">
        <v>79</v>
      </c>
    </row>
    <row r="184" s="1" customFormat="1" ht="14.5" customHeight="1">
      <c r="B184" s="47"/>
      <c r="C184" s="237" t="s">
        <v>463</v>
      </c>
      <c r="D184" s="237" t="s">
        <v>200</v>
      </c>
      <c r="E184" s="238" t="s">
        <v>847</v>
      </c>
      <c r="F184" s="239" t="s">
        <v>848</v>
      </c>
      <c r="G184" s="240" t="s">
        <v>265</v>
      </c>
      <c r="H184" s="241">
        <v>2</v>
      </c>
      <c r="I184" s="242"/>
      <c r="J184" s="243">
        <f>ROUND(I184*H184,2)</f>
        <v>0</v>
      </c>
      <c r="K184" s="239" t="s">
        <v>21</v>
      </c>
      <c r="L184" s="73"/>
      <c r="M184" s="244" t="s">
        <v>21</v>
      </c>
      <c r="N184" s="245" t="s">
        <v>41</v>
      </c>
      <c r="O184" s="48"/>
      <c r="P184" s="246">
        <f>O184*H184</f>
        <v>0</v>
      </c>
      <c r="Q184" s="246">
        <v>0.0082500000000000004</v>
      </c>
      <c r="R184" s="246">
        <f>Q184*H184</f>
        <v>0.016500000000000001</v>
      </c>
      <c r="S184" s="246">
        <v>0</v>
      </c>
      <c r="T184" s="247">
        <f>S184*H184</f>
        <v>0</v>
      </c>
      <c r="AR184" s="25" t="s">
        <v>290</v>
      </c>
      <c r="AT184" s="25" t="s">
        <v>200</v>
      </c>
      <c r="AU184" s="25" t="s">
        <v>79</v>
      </c>
      <c r="AY184" s="25" t="s">
        <v>197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25" t="s">
        <v>77</v>
      </c>
      <c r="BK184" s="248">
        <f>ROUND(I184*H184,2)</f>
        <v>0</v>
      </c>
      <c r="BL184" s="25" t="s">
        <v>290</v>
      </c>
      <c r="BM184" s="25" t="s">
        <v>722</v>
      </c>
    </row>
    <row r="185" s="1" customFormat="1">
      <c r="B185" s="47"/>
      <c r="C185" s="75"/>
      <c r="D185" s="249" t="s">
        <v>207</v>
      </c>
      <c r="E185" s="75"/>
      <c r="F185" s="250" t="s">
        <v>848</v>
      </c>
      <c r="G185" s="75"/>
      <c r="H185" s="75"/>
      <c r="I185" s="205"/>
      <c r="J185" s="75"/>
      <c r="K185" s="75"/>
      <c r="L185" s="73"/>
      <c r="M185" s="251"/>
      <c r="N185" s="48"/>
      <c r="O185" s="48"/>
      <c r="P185" s="48"/>
      <c r="Q185" s="48"/>
      <c r="R185" s="48"/>
      <c r="S185" s="48"/>
      <c r="T185" s="96"/>
      <c r="AT185" s="25" t="s">
        <v>207</v>
      </c>
      <c r="AU185" s="25" t="s">
        <v>79</v>
      </c>
    </row>
    <row r="186" s="1" customFormat="1" ht="23" customHeight="1">
      <c r="B186" s="47"/>
      <c r="C186" s="263" t="s">
        <v>467</v>
      </c>
      <c r="D186" s="263" t="s">
        <v>269</v>
      </c>
      <c r="E186" s="264" t="s">
        <v>849</v>
      </c>
      <c r="F186" s="265" t="s">
        <v>850</v>
      </c>
      <c r="G186" s="266" t="s">
        <v>265</v>
      </c>
      <c r="H186" s="267">
        <v>2</v>
      </c>
      <c r="I186" s="268"/>
      <c r="J186" s="269">
        <f>ROUND(I186*H186,2)</f>
        <v>0</v>
      </c>
      <c r="K186" s="265" t="s">
        <v>21</v>
      </c>
      <c r="L186" s="270"/>
      <c r="M186" s="271" t="s">
        <v>21</v>
      </c>
      <c r="N186" s="272" t="s">
        <v>41</v>
      </c>
      <c r="O186" s="48"/>
      <c r="P186" s="246">
        <f>O186*H186</f>
        <v>0</v>
      </c>
      <c r="Q186" s="246">
        <v>0.016</v>
      </c>
      <c r="R186" s="246">
        <f>Q186*H186</f>
        <v>0.032000000000000001</v>
      </c>
      <c r="S186" s="246">
        <v>0</v>
      </c>
      <c r="T186" s="247">
        <f>S186*H186</f>
        <v>0</v>
      </c>
      <c r="AR186" s="25" t="s">
        <v>373</v>
      </c>
      <c r="AT186" s="25" t="s">
        <v>269</v>
      </c>
      <c r="AU186" s="25" t="s">
        <v>79</v>
      </c>
      <c r="AY186" s="25" t="s">
        <v>197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25" t="s">
        <v>77</v>
      </c>
      <c r="BK186" s="248">
        <f>ROUND(I186*H186,2)</f>
        <v>0</v>
      </c>
      <c r="BL186" s="25" t="s">
        <v>290</v>
      </c>
      <c r="BM186" s="25" t="s">
        <v>734</v>
      </c>
    </row>
    <row r="187" s="1" customFormat="1">
      <c r="B187" s="47"/>
      <c r="C187" s="75"/>
      <c r="D187" s="249" t="s">
        <v>207</v>
      </c>
      <c r="E187" s="75"/>
      <c r="F187" s="250" t="s">
        <v>850</v>
      </c>
      <c r="G187" s="75"/>
      <c r="H187" s="75"/>
      <c r="I187" s="205"/>
      <c r="J187" s="75"/>
      <c r="K187" s="75"/>
      <c r="L187" s="73"/>
      <c r="M187" s="251"/>
      <c r="N187" s="48"/>
      <c r="O187" s="48"/>
      <c r="P187" s="48"/>
      <c r="Q187" s="48"/>
      <c r="R187" s="48"/>
      <c r="S187" s="48"/>
      <c r="T187" s="96"/>
      <c r="AT187" s="25" t="s">
        <v>207</v>
      </c>
      <c r="AU187" s="25" t="s">
        <v>79</v>
      </c>
    </row>
    <row r="188" s="1" customFormat="1" ht="14.5" customHeight="1">
      <c r="B188" s="47"/>
      <c r="C188" s="237" t="s">
        <v>471</v>
      </c>
      <c r="D188" s="237" t="s">
        <v>200</v>
      </c>
      <c r="E188" s="238" t="s">
        <v>1481</v>
      </c>
      <c r="F188" s="239" t="s">
        <v>1482</v>
      </c>
      <c r="G188" s="240" t="s">
        <v>438</v>
      </c>
      <c r="H188" s="241">
        <v>2</v>
      </c>
      <c r="I188" s="242"/>
      <c r="J188" s="243">
        <f>ROUND(I188*H188,2)</f>
        <v>0</v>
      </c>
      <c r="K188" s="239" t="s">
        <v>21</v>
      </c>
      <c r="L188" s="73"/>
      <c r="M188" s="244" t="s">
        <v>21</v>
      </c>
      <c r="N188" s="245" t="s">
        <v>41</v>
      </c>
      <c r="O188" s="48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AR188" s="25" t="s">
        <v>290</v>
      </c>
      <c r="AT188" s="25" t="s">
        <v>200</v>
      </c>
      <c r="AU188" s="25" t="s">
        <v>79</v>
      </c>
      <c r="AY188" s="25" t="s">
        <v>197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25" t="s">
        <v>77</v>
      </c>
      <c r="BK188" s="248">
        <f>ROUND(I188*H188,2)</f>
        <v>0</v>
      </c>
      <c r="BL188" s="25" t="s">
        <v>290</v>
      </c>
      <c r="BM188" s="25" t="s">
        <v>746</v>
      </c>
    </row>
    <row r="189" s="1" customFormat="1">
      <c r="B189" s="47"/>
      <c r="C189" s="75"/>
      <c r="D189" s="249" t="s">
        <v>207</v>
      </c>
      <c r="E189" s="75"/>
      <c r="F189" s="250" t="s">
        <v>1482</v>
      </c>
      <c r="G189" s="75"/>
      <c r="H189" s="75"/>
      <c r="I189" s="205"/>
      <c r="J189" s="75"/>
      <c r="K189" s="75"/>
      <c r="L189" s="73"/>
      <c r="M189" s="251"/>
      <c r="N189" s="48"/>
      <c r="O189" s="48"/>
      <c r="P189" s="48"/>
      <c r="Q189" s="48"/>
      <c r="R189" s="48"/>
      <c r="S189" s="48"/>
      <c r="T189" s="96"/>
      <c r="AT189" s="25" t="s">
        <v>207</v>
      </c>
      <c r="AU189" s="25" t="s">
        <v>79</v>
      </c>
    </row>
    <row r="190" s="1" customFormat="1" ht="23" customHeight="1">
      <c r="B190" s="47"/>
      <c r="C190" s="237" t="s">
        <v>475</v>
      </c>
      <c r="D190" s="237" t="s">
        <v>200</v>
      </c>
      <c r="E190" s="238" t="s">
        <v>851</v>
      </c>
      <c r="F190" s="239" t="s">
        <v>852</v>
      </c>
      <c r="G190" s="240" t="s">
        <v>438</v>
      </c>
      <c r="H190" s="241">
        <v>2</v>
      </c>
      <c r="I190" s="242"/>
      <c r="J190" s="243">
        <f>ROUND(I190*H190,2)</f>
        <v>0</v>
      </c>
      <c r="K190" s="239" t="s">
        <v>21</v>
      </c>
      <c r="L190" s="73"/>
      <c r="M190" s="244" t="s">
        <v>21</v>
      </c>
      <c r="N190" s="245" t="s">
        <v>41</v>
      </c>
      <c r="O190" s="48"/>
      <c r="P190" s="246">
        <f>O190*H190</f>
        <v>0</v>
      </c>
      <c r="Q190" s="246">
        <v>0.018790000000000001</v>
      </c>
      <c r="R190" s="246">
        <f>Q190*H190</f>
        <v>0.037580000000000002</v>
      </c>
      <c r="S190" s="246">
        <v>0</v>
      </c>
      <c r="T190" s="247">
        <f>S190*H190</f>
        <v>0</v>
      </c>
      <c r="AR190" s="25" t="s">
        <v>290</v>
      </c>
      <c r="AT190" s="25" t="s">
        <v>200</v>
      </c>
      <c r="AU190" s="25" t="s">
        <v>79</v>
      </c>
      <c r="AY190" s="25" t="s">
        <v>197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25" t="s">
        <v>77</v>
      </c>
      <c r="BK190" s="248">
        <f>ROUND(I190*H190,2)</f>
        <v>0</v>
      </c>
      <c r="BL190" s="25" t="s">
        <v>290</v>
      </c>
      <c r="BM190" s="25" t="s">
        <v>759</v>
      </c>
    </row>
    <row r="191" s="1" customFormat="1">
      <c r="B191" s="47"/>
      <c r="C191" s="75"/>
      <c r="D191" s="249" t="s">
        <v>207</v>
      </c>
      <c r="E191" s="75"/>
      <c r="F191" s="250" t="s">
        <v>852</v>
      </c>
      <c r="G191" s="75"/>
      <c r="H191" s="75"/>
      <c r="I191" s="205"/>
      <c r="J191" s="75"/>
      <c r="K191" s="75"/>
      <c r="L191" s="73"/>
      <c r="M191" s="251"/>
      <c r="N191" s="48"/>
      <c r="O191" s="48"/>
      <c r="P191" s="48"/>
      <c r="Q191" s="48"/>
      <c r="R191" s="48"/>
      <c r="S191" s="48"/>
      <c r="T191" s="96"/>
      <c r="AT191" s="25" t="s">
        <v>207</v>
      </c>
      <c r="AU191" s="25" t="s">
        <v>79</v>
      </c>
    </row>
    <row r="192" s="1" customFormat="1" ht="14.5" customHeight="1">
      <c r="B192" s="47"/>
      <c r="C192" s="237" t="s">
        <v>482</v>
      </c>
      <c r="D192" s="237" t="s">
        <v>200</v>
      </c>
      <c r="E192" s="238" t="s">
        <v>1483</v>
      </c>
      <c r="F192" s="239" t="s">
        <v>1484</v>
      </c>
      <c r="G192" s="240" t="s">
        <v>438</v>
      </c>
      <c r="H192" s="241">
        <v>2</v>
      </c>
      <c r="I192" s="242"/>
      <c r="J192" s="243">
        <f>ROUND(I192*H192,2)</f>
        <v>0</v>
      </c>
      <c r="K192" s="239" t="s">
        <v>21</v>
      </c>
      <c r="L192" s="73"/>
      <c r="M192" s="244" t="s">
        <v>21</v>
      </c>
      <c r="N192" s="245" t="s">
        <v>41</v>
      </c>
      <c r="O192" s="48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AR192" s="25" t="s">
        <v>290</v>
      </c>
      <c r="AT192" s="25" t="s">
        <v>200</v>
      </c>
      <c r="AU192" s="25" t="s">
        <v>79</v>
      </c>
      <c r="AY192" s="25" t="s">
        <v>197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25" t="s">
        <v>77</v>
      </c>
      <c r="BK192" s="248">
        <f>ROUND(I192*H192,2)</f>
        <v>0</v>
      </c>
      <c r="BL192" s="25" t="s">
        <v>290</v>
      </c>
      <c r="BM192" s="25" t="s">
        <v>772</v>
      </c>
    </row>
    <row r="193" s="1" customFormat="1">
      <c r="B193" s="47"/>
      <c r="C193" s="75"/>
      <c r="D193" s="249" t="s">
        <v>207</v>
      </c>
      <c r="E193" s="75"/>
      <c r="F193" s="250" t="s">
        <v>1484</v>
      </c>
      <c r="G193" s="75"/>
      <c r="H193" s="75"/>
      <c r="I193" s="205"/>
      <c r="J193" s="75"/>
      <c r="K193" s="75"/>
      <c r="L193" s="73"/>
      <c r="M193" s="251"/>
      <c r="N193" s="48"/>
      <c r="O193" s="48"/>
      <c r="P193" s="48"/>
      <c r="Q193" s="48"/>
      <c r="R193" s="48"/>
      <c r="S193" s="48"/>
      <c r="T193" s="96"/>
      <c r="AT193" s="25" t="s">
        <v>207</v>
      </c>
      <c r="AU193" s="25" t="s">
        <v>79</v>
      </c>
    </row>
    <row r="194" s="1" customFormat="1" ht="23" customHeight="1">
      <c r="B194" s="47"/>
      <c r="C194" s="237" t="s">
        <v>488</v>
      </c>
      <c r="D194" s="237" t="s">
        <v>200</v>
      </c>
      <c r="E194" s="238" t="s">
        <v>853</v>
      </c>
      <c r="F194" s="239" t="s">
        <v>854</v>
      </c>
      <c r="G194" s="240" t="s">
        <v>438</v>
      </c>
      <c r="H194" s="241">
        <v>4</v>
      </c>
      <c r="I194" s="242"/>
      <c r="J194" s="243">
        <f>ROUND(I194*H194,2)</f>
        <v>0</v>
      </c>
      <c r="K194" s="239" t="s">
        <v>21</v>
      </c>
      <c r="L194" s="73"/>
      <c r="M194" s="244" t="s">
        <v>21</v>
      </c>
      <c r="N194" s="245" t="s">
        <v>41</v>
      </c>
      <c r="O194" s="48"/>
      <c r="P194" s="246">
        <f>O194*H194</f>
        <v>0</v>
      </c>
      <c r="Q194" s="246">
        <v>0.00029999999999999997</v>
      </c>
      <c r="R194" s="246">
        <f>Q194*H194</f>
        <v>0.0011999999999999999</v>
      </c>
      <c r="S194" s="246">
        <v>0</v>
      </c>
      <c r="T194" s="247">
        <f>S194*H194</f>
        <v>0</v>
      </c>
      <c r="AR194" s="25" t="s">
        <v>290</v>
      </c>
      <c r="AT194" s="25" t="s">
        <v>200</v>
      </c>
      <c r="AU194" s="25" t="s">
        <v>79</v>
      </c>
      <c r="AY194" s="25" t="s">
        <v>197</v>
      </c>
      <c r="BE194" s="248">
        <f>IF(N194="základní",J194,0)</f>
        <v>0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25" t="s">
        <v>77</v>
      </c>
      <c r="BK194" s="248">
        <f>ROUND(I194*H194,2)</f>
        <v>0</v>
      </c>
      <c r="BL194" s="25" t="s">
        <v>290</v>
      </c>
      <c r="BM194" s="25" t="s">
        <v>897</v>
      </c>
    </row>
    <row r="195" s="1" customFormat="1">
      <c r="B195" s="47"/>
      <c r="C195" s="75"/>
      <c r="D195" s="249" t="s">
        <v>207</v>
      </c>
      <c r="E195" s="75"/>
      <c r="F195" s="250" t="s">
        <v>854</v>
      </c>
      <c r="G195" s="75"/>
      <c r="H195" s="75"/>
      <c r="I195" s="205"/>
      <c r="J195" s="75"/>
      <c r="K195" s="75"/>
      <c r="L195" s="73"/>
      <c r="M195" s="251"/>
      <c r="N195" s="48"/>
      <c r="O195" s="48"/>
      <c r="P195" s="48"/>
      <c r="Q195" s="48"/>
      <c r="R195" s="48"/>
      <c r="S195" s="48"/>
      <c r="T195" s="96"/>
      <c r="AT195" s="25" t="s">
        <v>207</v>
      </c>
      <c r="AU195" s="25" t="s">
        <v>79</v>
      </c>
    </row>
    <row r="196" s="1" customFormat="1" ht="14.5" customHeight="1">
      <c r="B196" s="47"/>
      <c r="C196" s="237" t="s">
        <v>495</v>
      </c>
      <c r="D196" s="237" t="s">
        <v>200</v>
      </c>
      <c r="E196" s="238" t="s">
        <v>1485</v>
      </c>
      <c r="F196" s="239" t="s">
        <v>1486</v>
      </c>
      <c r="G196" s="240" t="s">
        <v>438</v>
      </c>
      <c r="H196" s="241">
        <v>2</v>
      </c>
      <c r="I196" s="242"/>
      <c r="J196" s="243">
        <f>ROUND(I196*H196,2)</f>
        <v>0</v>
      </c>
      <c r="K196" s="239" t="s">
        <v>21</v>
      </c>
      <c r="L196" s="73"/>
      <c r="M196" s="244" t="s">
        <v>21</v>
      </c>
      <c r="N196" s="245" t="s">
        <v>41</v>
      </c>
      <c r="O196" s="48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AR196" s="25" t="s">
        <v>290</v>
      </c>
      <c r="AT196" s="25" t="s">
        <v>200</v>
      </c>
      <c r="AU196" s="25" t="s">
        <v>79</v>
      </c>
      <c r="AY196" s="25" t="s">
        <v>197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25" t="s">
        <v>77</v>
      </c>
      <c r="BK196" s="248">
        <f>ROUND(I196*H196,2)</f>
        <v>0</v>
      </c>
      <c r="BL196" s="25" t="s">
        <v>290</v>
      </c>
      <c r="BM196" s="25" t="s">
        <v>1391</v>
      </c>
    </row>
    <row r="197" s="1" customFormat="1">
      <c r="B197" s="47"/>
      <c r="C197" s="75"/>
      <c r="D197" s="249" t="s">
        <v>207</v>
      </c>
      <c r="E197" s="75"/>
      <c r="F197" s="250" t="s">
        <v>1486</v>
      </c>
      <c r="G197" s="75"/>
      <c r="H197" s="75"/>
      <c r="I197" s="205"/>
      <c r="J197" s="75"/>
      <c r="K197" s="75"/>
      <c r="L197" s="73"/>
      <c r="M197" s="251"/>
      <c r="N197" s="48"/>
      <c r="O197" s="48"/>
      <c r="P197" s="48"/>
      <c r="Q197" s="48"/>
      <c r="R197" s="48"/>
      <c r="S197" s="48"/>
      <c r="T197" s="96"/>
      <c r="AT197" s="25" t="s">
        <v>207</v>
      </c>
      <c r="AU197" s="25" t="s">
        <v>79</v>
      </c>
    </row>
    <row r="198" s="1" customFormat="1" ht="14.5" customHeight="1">
      <c r="B198" s="47"/>
      <c r="C198" s="237" t="s">
        <v>501</v>
      </c>
      <c r="D198" s="237" t="s">
        <v>200</v>
      </c>
      <c r="E198" s="238" t="s">
        <v>855</v>
      </c>
      <c r="F198" s="239" t="s">
        <v>856</v>
      </c>
      <c r="G198" s="240" t="s">
        <v>438</v>
      </c>
      <c r="H198" s="241">
        <v>2</v>
      </c>
      <c r="I198" s="242"/>
      <c r="J198" s="243">
        <f>ROUND(I198*H198,2)</f>
        <v>0</v>
      </c>
      <c r="K198" s="239" t="s">
        <v>21</v>
      </c>
      <c r="L198" s="73"/>
      <c r="M198" s="244" t="s">
        <v>21</v>
      </c>
      <c r="N198" s="245" t="s">
        <v>41</v>
      </c>
      <c r="O198" s="48"/>
      <c r="P198" s="246">
        <f>O198*H198</f>
        <v>0</v>
      </c>
      <c r="Q198" s="246">
        <v>0.0018</v>
      </c>
      <c r="R198" s="246">
        <f>Q198*H198</f>
        <v>0.0035999999999999999</v>
      </c>
      <c r="S198" s="246">
        <v>0</v>
      </c>
      <c r="T198" s="247">
        <f>S198*H198</f>
        <v>0</v>
      </c>
      <c r="AR198" s="25" t="s">
        <v>290</v>
      </c>
      <c r="AT198" s="25" t="s">
        <v>200</v>
      </c>
      <c r="AU198" s="25" t="s">
        <v>79</v>
      </c>
      <c r="AY198" s="25" t="s">
        <v>197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25" t="s">
        <v>77</v>
      </c>
      <c r="BK198" s="248">
        <f>ROUND(I198*H198,2)</f>
        <v>0</v>
      </c>
      <c r="BL198" s="25" t="s">
        <v>290</v>
      </c>
      <c r="BM198" s="25" t="s">
        <v>949</v>
      </c>
    </row>
    <row r="199" s="1" customFormat="1">
      <c r="B199" s="47"/>
      <c r="C199" s="75"/>
      <c r="D199" s="249" t="s">
        <v>207</v>
      </c>
      <c r="E199" s="75"/>
      <c r="F199" s="250" t="s">
        <v>856</v>
      </c>
      <c r="G199" s="75"/>
      <c r="H199" s="75"/>
      <c r="I199" s="205"/>
      <c r="J199" s="75"/>
      <c r="K199" s="75"/>
      <c r="L199" s="73"/>
      <c r="M199" s="251"/>
      <c r="N199" s="48"/>
      <c r="O199" s="48"/>
      <c r="P199" s="48"/>
      <c r="Q199" s="48"/>
      <c r="R199" s="48"/>
      <c r="S199" s="48"/>
      <c r="T199" s="96"/>
      <c r="AT199" s="25" t="s">
        <v>207</v>
      </c>
      <c r="AU199" s="25" t="s">
        <v>79</v>
      </c>
    </row>
    <row r="200" s="1" customFormat="1" ht="14.5" customHeight="1">
      <c r="B200" s="47"/>
      <c r="C200" s="237" t="s">
        <v>505</v>
      </c>
      <c r="D200" s="237" t="s">
        <v>200</v>
      </c>
      <c r="E200" s="238" t="s">
        <v>1487</v>
      </c>
      <c r="F200" s="239" t="s">
        <v>1488</v>
      </c>
      <c r="G200" s="240" t="s">
        <v>265</v>
      </c>
      <c r="H200" s="241">
        <v>4</v>
      </c>
      <c r="I200" s="242"/>
      <c r="J200" s="243">
        <f>ROUND(I200*H200,2)</f>
        <v>0</v>
      </c>
      <c r="K200" s="239" t="s">
        <v>21</v>
      </c>
      <c r="L200" s="73"/>
      <c r="M200" s="244" t="s">
        <v>21</v>
      </c>
      <c r="N200" s="245" t="s">
        <v>41</v>
      </c>
      <c r="O200" s="48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AR200" s="25" t="s">
        <v>290</v>
      </c>
      <c r="AT200" s="25" t="s">
        <v>200</v>
      </c>
      <c r="AU200" s="25" t="s">
        <v>79</v>
      </c>
      <c r="AY200" s="25" t="s">
        <v>197</v>
      </c>
      <c r="BE200" s="248">
        <f>IF(N200="základní",J200,0)</f>
        <v>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25" t="s">
        <v>77</v>
      </c>
      <c r="BK200" s="248">
        <f>ROUND(I200*H200,2)</f>
        <v>0</v>
      </c>
      <c r="BL200" s="25" t="s">
        <v>290</v>
      </c>
      <c r="BM200" s="25" t="s">
        <v>1397</v>
      </c>
    </row>
    <row r="201" s="1" customFormat="1">
      <c r="B201" s="47"/>
      <c r="C201" s="75"/>
      <c r="D201" s="249" t="s">
        <v>207</v>
      </c>
      <c r="E201" s="75"/>
      <c r="F201" s="250" t="s">
        <v>1488</v>
      </c>
      <c r="G201" s="75"/>
      <c r="H201" s="75"/>
      <c r="I201" s="205"/>
      <c r="J201" s="75"/>
      <c r="K201" s="75"/>
      <c r="L201" s="73"/>
      <c r="M201" s="251"/>
      <c r="N201" s="48"/>
      <c r="O201" s="48"/>
      <c r="P201" s="48"/>
      <c r="Q201" s="48"/>
      <c r="R201" s="48"/>
      <c r="S201" s="48"/>
      <c r="T201" s="96"/>
      <c r="AT201" s="25" t="s">
        <v>207</v>
      </c>
      <c r="AU201" s="25" t="s">
        <v>79</v>
      </c>
    </row>
    <row r="202" s="1" customFormat="1" ht="14.5" customHeight="1">
      <c r="B202" s="47"/>
      <c r="C202" s="237" t="s">
        <v>510</v>
      </c>
      <c r="D202" s="237" t="s">
        <v>200</v>
      </c>
      <c r="E202" s="238" t="s">
        <v>1489</v>
      </c>
      <c r="F202" s="239" t="s">
        <v>1490</v>
      </c>
      <c r="G202" s="240" t="s">
        <v>265</v>
      </c>
      <c r="H202" s="241">
        <v>2</v>
      </c>
      <c r="I202" s="242"/>
      <c r="J202" s="243">
        <f>ROUND(I202*H202,2)</f>
        <v>0</v>
      </c>
      <c r="K202" s="239" t="s">
        <v>21</v>
      </c>
      <c r="L202" s="73"/>
      <c r="M202" s="244" t="s">
        <v>21</v>
      </c>
      <c r="N202" s="245" t="s">
        <v>41</v>
      </c>
      <c r="O202" s="48"/>
      <c r="P202" s="246">
        <f>O202*H202</f>
        <v>0</v>
      </c>
      <c r="Q202" s="246">
        <v>0.00031</v>
      </c>
      <c r="R202" s="246">
        <f>Q202*H202</f>
        <v>0.00062</v>
      </c>
      <c r="S202" s="246">
        <v>0</v>
      </c>
      <c r="T202" s="247">
        <f>S202*H202</f>
        <v>0</v>
      </c>
      <c r="AR202" s="25" t="s">
        <v>290</v>
      </c>
      <c r="AT202" s="25" t="s">
        <v>200</v>
      </c>
      <c r="AU202" s="25" t="s">
        <v>79</v>
      </c>
      <c r="AY202" s="25" t="s">
        <v>197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25" t="s">
        <v>77</v>
      </c>
      <c r="BK202" s="248">
        <f>ROUND(I202*H202,2)</f>
        <v>0</v>
      </c>
      <c r="BL202" s="25" t="s">
        <v>290</v>
      </c>
      <c r="BM202" s="25" t="s">
        <v>1012</v>
      </c>
    </row>
    <row r="203" s="1" customFormat="1">
      <c r="B203" s="47"/>
      <c r="C203" s="75"/>
      <c r="D203" s="249" t="s">
        <v>207</v>
      </c>
      <c r="E203" s="75"/>
      <c r="F203" s="250" t="s">
        <v>1490</v>
      </c>
      <c r="G203" s="75"/>
      <c r="H203" s="75"/>
      <c r="I203" s="205"/>
      <c r="J203" s="75"/>
      <c r="K203" s="75"/>
      <c r="L203" s="73"/>
      <c r="M203" s="251"/>
      <c r="N203" s="48"/>
      <c r="O203" s="48"/>
      <c r="P203" s="48"/>
      <c r="Q203" s="48"/>
      <c r="R203" s="48"/>
      <c r="S203" s="48"/>
      <c r="T203" s="96"/>
      <c r="AT203" s="25" t="s">
        <v>207</v>
      </c>
      <c r="AU203" s="25" t="s">
        <v>79</v>
      </c>
    </row>
    <row r="204" s="1" customFormat="1" ht="23" customHeight="1">
      <c r="B204" s="47"/>
      <c r="C204" s="237" t="s">
        <v>514</v>
      </c>
      <c r="D204" s="237" t="s">
        <v>200</v>
      </c>
      <c r="E204" s="238" t="s">
        <v>857</v>
      </c>
      <c r="F204" s="239" t="s">
        <v>858</v>
      </c>
      <c r="G204" s="240" t="s">
        <v>814</v>
      </c>
      <c r="H204" s="298"/>
      <c r="I204" s="242"/>
      <c r="J204" s="243">
        <f>ROUND(I204*H204,2)</f>
        <v>0</v>
      </c>
      <c r="K204" s="239" t="s">
        <v>21</v>
      </c>
      <c r="L204" s="73"/>
      <c r="M204" s="244" t="s">
        <v>21</v>
      </c>
      <c r="N204" s="245" t="s">
        <v>41</v>
      </c>
      <c r="O204" s="48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AR204" s="25" t="s">
        <v>290</v>
      </c>
      <c r="AT204" s="25" t="s">
        <v>200</v>
      </c>
      <c r="AU204" s="25" t="s">
        <v>79</v>
      </c>
      <c r="AY204" s="25" t="s">
        <v>197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25" t="s">
        <v>77</v>
      </c>
      <c r="BK204" s="248">
        <f>ROUND(I204*H204,2)</f>
        <v>0</v>
      </c>
      <c r="BL204" s="25" t="s">
        <v>290</v>
      </c>
      <c r="BM204" s="25" t="s">
        <v>961</v>
      </c>
    </row>
    <row r="205" s="1" customFormat="1">
      <c r="B205" s="47"/>
      <c r="C205" s="75"/>
      <c r="D205" s="249" t="s">
        <v>207</v>
      </c>
      <c r="E205" s="75"/>
      <c r="F205" s="250" t="s">
        <v>858</v>
      </c>
      <c r="G205" s="75"/>
      <c r="H205" s="75"/>
      <c r="I205" s="205"/>
      <c r="J205" s="75"/>
      <c r="K205" s="75"/>
      <c r="L205" s="73"/>
      <c r="M205" s="251"/>
      <c r="N205" s="48"/>
      <c r="O205" s="48"/>
      <c r="P205" s="48"/>
      <c r="Q205" s="48"/>
      <c r="R205" s="48"/>
      <c r="S205" s="48"/>
      <c r="T205" s="96"/>
      <c r="AT205" s="25" t="s">
        <v>207</v>
      </c>
      <c r="AU205" s="25" t="s">
        <v>79</v>
      </c>
    </row>
    <row r="206" s="11" customFormat="1" ht="29.88" customHeight="1">
      <c r="B206" s="221"/>
      <c r="C206" s="222"/>
      <c r="D206" s="223" t="s">
        <v>69</v>
      </c>
      <c r="E206" s="235" t="s">
        <v>859</v>
      </c>
      <c r="F206" s="235" t="s">
        <v>860</v>
      </c>
      <c r="G206" s="222"/>
      <c r="H206" s="222"/>
      <c r="I206" s="225"/>
      <c r="J206" s="236">
        <f>BK206</f>
        <v>0</v>
      </c>
      <c r="K206" s="222"/>
      <c r="L206" s="227"/>
      <c r="M206" s="228"/>
      <c r="N206" s="229"/>
      <c r="O206" s="229"/>
      <c r="P206" s="230">
        <f>SUM(P207:P212)</f>
        <v>0</v>
      </c>
      <c r="Q206" s="229"/>
      <c r="R206" s="230">
        <f>SUM(R207:R212)</f>
        <v>0.036600000000000001</v>
      </c>
      <c r="S206" s="229"/>
      <c r="T206" s="231">
        <f>SUM(T207:T212)</f>
        <v>0</v>
      </c>
      <c r="AR206" s="232" t="s">
        <v>79</v>
      </c>
      <c r="AT206" s="233" t="s">
        <v>69</v>
      </c>
      <c r="AU206" s="233" t="s">
        <v>77</v>
      </c>
      <c r="AY206" s="232" t="s">
        <v>197</v>
      </c>
      <c r="BK206" s="234">
        <f>SUM(BK207:BK212)</f>
        <v>0</v>
      </c>
    </row>
    <row r="207" s="1" customFormat="1" ht="34.5" customHeight="1">
      <c r="B207" s="47"/>
      <c r="C207" s="237" t="s">
        <v>519</v>
      </c>
      <c r="D207" s="237" t="s">
        <v>200</v>
      </c>
      <c r="E207" s="238" t="s">
        <v>861</v>
      </c>
      <c r="F207" s="239" t="s">
        <v>862</v>
      </c>
      <c r="G207" s="240" t="s">
        <v>438</v>
      </c>
      <c r="H207" s="241">
        <v>2</v>
      </c>
      <c r="I207" s="242"/>
      <c r="J207" s="243">
        <f>ROUND(I207*H207,2)</f>
        <v>0</v>
      </c>
      <c r="K207" s="239" t="s">
        <v>21</v>
      </c>
      <c r="L207" s="73"/>
      <c r="M207" s="244" t="s">
        <v>21</v>
      </c>
      <c r="N207" s="245" t="s">
        <v>41</v>
      </c>
      <c r="O207" s="48"/>
      <c r="P207" s="246">
        <f>O207*H207</f>
        <v>0</v>
      </c>
      <c r="Q207" s="246">
        <v>0.017649999999999999</v>
      </c>
      <c r="R207" s="246">
        <f>Q207*H207</f>
        <v>0.035299999999999998</v>
      </c>
      <c r="S207" s="246">
        <v>0</v>
      </c>
      <c r="T207" s="247">
        <f>S207*H207</f>
        <v>0</v>
      </c>
      <c r="AR207" s="25" t="s">
        <v>290</v>
      </c>
      <c r="AT207" s="25" t="s">
        <v>200</v>
      </c>
      <c r="AU207" s="25" t="s">
        <v>79</v>
      </c>
      <c r="AY207" s="25" t="s">
        <v>197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25" t="s">
        <v>77</v>
      </c>
      <c r="BK207" s="248">
        <f>ROUND(I207*H207,2)</f>
        <v>0</v>
      </c>
      <c r="BL207" s="25" t="s">
        <v>290</v>
      </c>
      <c r="BM207" s="25" t="s">
        <v>1416</v>
      </c>
    </row>
    <row r="208" s="1" customFormat="1">
      <c r="B208" s="47"/>
      <c r="C208" s="75"/>
      <c r="D208" s="249" t="s">
        <v>207</v>
      </c>
      <c r="E208" s="75"/>
      <c r="F208" s="250" t="s">
        <v>862</v>
      </c>
      <c r="G208" s="75"/>
      <c r="H208" s="75"/>
      <c r="I208" s="205"/>
      <c r="J208" s="75"/>
      <c r="K208" s="75"/>
      <c r="L208" s="73"/>
      <c r="M208" s="251"/>
      <c r="N208" s="48"/>
      <c r="O208" s="48"/>
      <c r="P208" s="48"/>
      <c r="Q208" s="48"/>
      <c r="R208" s="48"/>
      <c r="S208" s="48"/>
      <c r="T208" s="96"/>
      <c r="AT208" s="25" t="s">
        <v>207</v>
      </c>
      <c r="AU208" s="25" t="s">
        <v>79</v>
      </c>
    </row>
    <row r="209" s="1" customFormat="1" ht="14.5" customHeight="1">
      <c r="B209" s="47"/>
      <c r="C209" s="237" t="s">
        <v>524</v>
      </c>
      <c r="D209" s="237" t="s">
        <v>200</v>
      </c>
      <c r="E209" s="238" t="s">
        <v>863</v>
      </c>
      <c r="F209" s="239" t="s">
        <v>864</v>
      </c>
      <c r="G209" s="240" t="s">
        <v>438</v>
      </c>
      <c r="H209" s="241">
        <v>2</v>
      </c>
      <c r="I209" s="242"/>
      <c r="J209" s="243">
        <f>ROUND(I209*H209,2)</f>
        <v>0</v>
      </c>
      <c r="K209" s="239" t="s">
        <v>21</v>
      </c>
      <c r="L209" s="73"/>
      <c r="M209" s="244" t="s">
        <v>21</v>
      </c>
      <c r="N209" s="245" t="s">
        <v>41</v>
      </c>
      <c r="O209" s="48"/>
      <c r="P209" s="246">
        <f>O209*H209</f>
        <v>0</v>
      </c>
      <c r="Q209" s="246">
        <v>0.00014999999999999999</v>
      </c>
      <c r="R209" s="246">
        <f>Q209*H209</f>
        <v>0.00029999999999999997</v>
      </c>
      <c r="S209" s="246">
        <v>0</v>
      </c>
      <c r="T209" s="247">
        <f>S209*H209</f>
        <v>0</v>
      </c>
      <c r="AR209" s="25" t="s">
        <v>290</v>
      </c>
      <c r="AT209" s="25" t="s">
        <v>200</v>
      </c>
      <c r="AU209" s="25" t="s">
        <v>79</v>
      </c>
      <c r="AY209" s="25" t="s">
        <v>197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25" t="s">
        <v>77</v>
      </c>
      <c r="BK209" s="248">
        <f>ROUND(I209*H209,2)</f>
        <v>0</v>
      </c>
      <c r="BL209" s="25" t="s">
        <v>290</v>
      </c>
      <c r="BM209" s="25" t="s">
        <v>878</v>
      </c>
    </row>
    <row r="210" s="1" customFormat="1">
      <c r="B210" s="47"/>
      <c r="C210" s="75"/>
      <c r="D210" s="249" t="s">
        <v>207</v>
      </c>
      <c r="E210" s="75"/>
      <c r="F210" s="250" t="s">
        <v>864</v>
      </c>
      <c r="G210" s="75"/>
      <c r="H210" s="75"/>
      <c r="I210" s="205"/>
      <c r="J210" s="75"/>
      <c r="K210" s="75"/>
      <c r="L210" s="73"/>
      <c r="M210" s="251"/>
      <c r="N210" s="48"/>
      <c r="O210" s="48"/>
      <c r="P210" s="48"/>
      <c r="Q210" s="48"/>
      <c r="R210" s="48"/>
      <c r="S210" s="48"/>
      <c r="T210" s="96"/>
      <c r="AT210" s="25" t="s">
        <v>207</v>
      </c>
      <c r="AU210" s="25" t="s">
        <v>79</v>
      </c>
    </row>
    <row r="211" s="1" customFormat="1" ht="14.5" customHeight="1">
      <c r="B211" s="47"/>
      <c r="C211" s="237" t="s">
        <v>529</v>
      </c>
      <c r="D211" s="237" t="s">
        <v>200</v>
      </c>
      <c r="E211" s="238" t="s">
        <v>865</v>
      </c>
      <c r="F211" s="239" t="s">
        <v>866</v>
      </c>
      <c r="G211" s="240" t="s">
        <v>438</v>
      </c>
      <c r="H211" s="241">
        <v>2</v>
      </c>
      <c r="I211" s="242"/>
      <c r="J211" s="243">
        <f>ROUND(I211*H211,2)</f>
        <v>0</v>
      </c>
      <c r="K211" s="239" t="s">
        <v>21</v>
      </c>
      <c r="L211" s="73"/>
      <c r="M211" s="244" t="s">
        <v>21</v>
      </c>
      <c r="N211" s="245" t="s">
        <v>41</v>
      </c>
      <c r="O211" s="48"/>
      <c r="P211" s="246">
        <f>O211*H211</f>
        <v>0</v>
      </c>
      <c r="Q211" s="246">
        <v>0.00050000000000000001</v>
      </c>
      <c r="R211" s="246">
        <f>Q211*H211</f>
        <v>0.001</v>
      </c>
      <c r="S211" s="246">
        <v>0</v>
      </c>
      <c r="T211" s="247">
        <f>S211*H211</f>
        <v>0</v>
      </c>
      <c r="AR211" s="25" t="s">
        <v>290</v>
      </c>
      <c r="AT211" s="25" t="s">
        <v>200</v>
      </c>
      <c r="AU211" s="25" t="s">
        <v>79</v>
      </c>
      <c r="AY211" s="25" t="s">
        <v>197</v>
      </c>
      <c r="BE211" s="248">
        <f>IF(N211="základní",J211,0)</f>
        <v>0</v>
      </c>
      <c r="BF211" s="248">
        <f>IF(N211="snížená",J211,0)</f>
        <v>0</v>
      </c>
      <c r="BG211" s="248">
        <f>IF(N211="zákl. přenesená",J211,0)</f>
        <v>0</v>
      </c>
      <c r="BH211" s="248">
        <f>IF(N211="sníž. přenesená",J211,0)</f>
        <v>0</v>
      </c>
      <c r="BI211" s="248">
        <f>IF(N211="nulová",J211,0)</f>
        <v>0</v>
      </c>
      <c r="BJ211" s="25" t="s">
        <v>77</v>
      </c>
      <c r="BK211" s="248">
        <f>ROUND(I211*H211,2)</f>
        <v>0</v>
      </c>
      <c r="BL211" s="25" t="s">
        <v>290</v>
      </c>
      <c r="BM211" s="25" t="s">
        <v>900</v>
      </c>
    </row>
    <row r="212" s="1" customFormat="1">
      <c r="B212" s="47"/>
      <c r="C212" s="75"/>
      <c r="D212" s="249" t="s">
        <v>207</v>
      </c>
      <c r="E212" s="75"/>
      <c r="F212" s="250" t="s">
        <v>866</v>
      </c>
      <c r="G212" s="75"/>
      <c r="H212" s="75"/>
      <c r="I212" s="205"/>
      <c r="J212" s="75"/>
      <c r="K212" s="75"/>
      <c r="L212" s="73"/>
      <c r="M212" s="299"/>
      <c r="N212" s="300"/>
      <c r="O212" s="300"/>
      <c r="P212" s="300"/>
      <c r="Q212" s="300"/>
      <c r="R212" s="300"/>
      <c r="S212" s="300"/>
      <c r="T212" s="301"/>
      <c r="AT212" s="25" t="s">
        <v>207</v>
      </c>
      <c r="AU212" s="25" t="s">
        <v>79</v>
      </c>
    </row>
    <row r="213" s="1" customFormat="1" ht="6.96" customHeight="1">
      <c r="B213" s="68"/>
      <c r="C213" s="69"/>
      <c r="D213" s="69"/>
      <c r="E213" s="69"/>
      <c r="F213" s="69"/>
      <c r="G213" s="69"/>
      <c r="H213" s="69"/>
      <c r="I213" s="180"/>
      <c r="J213" s="69"/>
      <c r="K213" s="69"/>
      <c r="L213" s="73"/>
    </row>
  </sheetData>
  <sheetProtection sheet="1" autoFilter="0" formatColumns="0" formatRows="0" objects="1" scenarios="1" spinCount="100000" saltValue="tCo4Mmh53gWygBzI+NvU7a4ygy5bsAGXWdQPrautU1ISVpmew4U17dL74mlASunCky6yUjjW8H1fPX4aJoNsMA==" hashValue="5P7VCsVXCtB4NFa51smOjTQ3GYirKsOGgZTpKH0u1rqeyjItjP/wZ6wNhD+W7194kV8IzkQaIhACfFRxpseP9w==" algorithmName="SHA-512" password="CC35"/>
  <autoFilter ref="C86:K21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6.25" customWidth="1"/>
    <col min="2" max="2" width="1.25" customWidth="1"/>
    <col min="3" max="3" width="3.13" customWidth="1"/>
    <col min="4" max="4" width="3.25" customWidth="1"/>
    <col min="5" max="5" width="12.88" customWidth="1"/>
    <col min="6" max="6" width="56.25" customWidth="1"/>
    <col min="7" max="7" width="6.5" customWidth="1"/>
    <col min="8" max="8" width="8.38" customWidth="1"/>
    <col min="9" max="9" width="9.5" style="149" customWidth="1"/>
    <col min="10" max="10" width="17.63" customWidth="1"/>
    <col min="11" max="11" width="11.63" customWidth="1"/>
    <col min="13" max="13" width="9" hidden="1"/>
    <col min="14" max="14" width="9" hidden="1"/>
    <col min="15" max="15" width="9" hidden="1"/>
    <col min="16" max="16" width="9" hidden="1"/>
    <col min="17" max="17" width="9" hidden="1"/>
    <col min="18" max="18" width="9" hidden="1"/>
    <col min="19" max="19" width="6.13" hidden="1" customWidth="1"/>
    <col min="20" max="20" width="22.25" hidden="1" customWidth="1"/>
    <col min="21" max="21" width="12.25" hidden="1" customWidth="1"/>
    <col min="22" max="22" width="9.25" customWidth="1"/>
    <col min="23" max="23" width="12.25" customWidth="1"/>
    <col min="24" max="24" width="9.25" customWidth="1"/>
    <col min="25" max="25" width="11.25" customWidth="1"/>
    <col min="26" max="26" width="8.25" customWidth="1"/>
    <col min="27" max="27" width="11.25" customWidth="1"/>
    <col min="28" max="28" width="12.25" customWidth="1"/>
    <col min="29" max="29" width="8.25" customWidth="1"/>
    <col min="30" max="30" width="11.25" customWidth="1"/>
    <col min="31" max="31" width="12.25" customWidth="1"/>
    <col min="44" max="44" width="9" hidden="1"/>
    <col min="45" max="45" width="9" hidden="1"/>
    <col min="46" max="46" width="9" hidden="1"/>
    <col min="47" max="47" width="9" hidden="1"/>
    <col min="48" max="48" width="9" hidden="1"/>
    <col min="49" max="49" width="9" hidden="1"/>
    <col min="50" max="50" width="9" hidden="1"/>
    <col min="51" max="51" width="9" hidden="1"/>
    <col min="52" max="52" width="9" hidden="1"/>
    <col min="53" max="53" width="9" hidden="1"/>
    <col min="54" max="54" width="9" hidden="1"/>
    <col min="55" max="55" width="9" hidden="1"/>
    <col min="56" max="56" width="9" hidden="1"/>
    <col min="57" max="57" width="9" hidden="1"/>
    <col min="58" max="58" width="9" hidden="1"/>
    <col min="59" max="59" width="9" hidden="1"/>
    <col min="60" max="60" width="9" hidden="1"/>
    <col min="61" max="61" width="9" hidden="1"/>
    <col min="62" max="62" width="9" hidden="1"/>
    <col min="63" max="63" width="9" hidden="1"/>
    <col min="64" max="64" width="9" hidden="1"/>
    <col min="65" max="65" width="9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128</v>
      </c>
      <c r="G1" s="152" t="s">
        <v>129</v>
      </c>
      <c r="H1" s="152"/>
      <c r="I1" s="153"/>
      <c r="J1" s="152" t="s">
        <v>130</v>
      </c>
      <c r="K1" s="151" t="s">
        <v>131</v>
      </c>
      <c r="L1" s="152" t="s">
        <v>132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107</v>
      </c>
    </row>
    <row r="3" ht="6.96" customHeight="1">
      <c r="B3" s="26"/>
      <c r="C3" s="27"/>
      <c r="D3" s="27"/>
      <c r="E3" s="27"/>
      <c r="F3" s="27"/>
      <c r="G3" s="27"/>
      <c r="H3" s="27"/>
      <c r="I3" s="155"/>
      <c r="J3" s="27"/>
      <c r="K3" s="28"/>
      <c r="AT3" s="25" t="s">
        <v>79</v>
      </c>
    </row>
    <row r="4" ht="36.96" customHeight="1">
      <c r="B4" s="29"/>
      <c r="C4" s="30"/>
      <c r="D4" s="31" t="s">
        <v>137</v>
      </c>
      <c r="E4" s="30"/>
      <c r="F4" s="30"/>
      <c r="G4" s="30"/>
      <c r="H4" s="30"/>
      <c r="I4" s="156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6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6"/>
      <c r="J6" s="30"/>
      <c r="K6" s="32"/>
    </row>
    <row r="7" ht="14.5" customHeight="1">
      <c r="B7" s="29"/>
      <c r="C7" s="30"/>
      <c r="D7" s="30"/>
      <c r="E7" s="157" t="str">
        <f>'Rekapitulace stavby'!K6</f>
        <v>Stavební úpravy a rekonstrukce výtahu</v>
      </c>
      <c r="F7" s="41"/>
      <c r="G7" s="41"/>
      <c r="H7" s="41"/>
      <c r="I7" s="156"/>
      <c r="J7" s="30"/>
      <c r="K7" s="32"/>
    </row>
    <row r="8">
      <c r="B8" s="29"/>
      <c r="C8" s="30"/>
      <c r="D8" s="41" t="s">
        <v>146</v>
      </c>
      <c r="E8" s="30"/>
      <c r="F8" s="30"/>
      <c r="G8" s="30"/>
      <c r="H8" s="30"/>
      <c r="I8" s="156"/>
      <c r="J8" s="30"/>
      <c r="K8" s="32"/>
    </row>
    <row r="9" s="1" customFormat="1" ht="14.5" customHeight="1">
      <c r="B9" s="47"/>
      <c r="C9" s="48"/>
      <c r="D9" s="48"/>
      <c r="E9" s="157" t="s">
        <v>1111</v>
      </c>
      <c r="F9" s="48"/>
      <c r="G9" s="48"/>
      <c r="H9" s="48"/>
      <c r="I9" s="158"/>
      <c r="J9" s="48"/>
      <c r="K9" s="52"/>
    </row>
    <row r="10" s="1" customFormat="1">
      <c r="B10" s="47"/>
      <c r="C10" s="48"/>
      <c r="D10" s="41" t="s">
        <v>152</v>
      </c>
      <c r="E10" s="48"/>
      <c r="F10" s="48"/>
      <c r="G10" s="48"/>
      <c r="H10" s="48"/>
      <c r="I10" s="158"/>
      <c r="J10" s="48"/>
      <c r="K10" s="52"/>
    </row>
    <row r="11" s="1" customFormat="1" ht="36.96" customHeight="1">
      <c r="B11" s="47"/>
      <c r="C11" s="48"/>
      <c r="D11" s="48"/>
      <c r="E11" s="159" t="s">
        <v>1491</v>
      </c>
      <c r="F11" s="48"/>
      <c r="G11" s="48"/>
      <c r="H11" s="48"/>
      <c r="I11" s="158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8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21</v>
      </c>
      <c r="G13" s="48"/>
      <c r="H13" s="48"/>
      <c r="I13" s="160" t="s">
        <v>22</v>
      </c>
      <c r="J13" s="36" t="s">
        <v>21</v>
      </c>
      <c r="K13" s="52"/>
    </row>
    <row r="14" s="1" customFormat="1" ht="14.4" customHeight="1">
      <c r="B14" s="47"/>
      <c r="C14" s="48"/>
      <c r="D14" s="41" t="s">
        <v>23</v>
      </c>
      <c r="E14" s="48"/>
      <c r="F14" s="36" t="s">
        <v>24</v>
      </c>
      <c r="G14" s="48"/>
      <c r="H14" s="48"/>
      <c r="I14" s="160" t="s">
        <v>25</v>
      </c>
      <c r="J14" s="161" t="str">
        <f>'Rekapitulace stavby'!AN8</f>
        <v>14. 3. 2017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8"/>
      <c r="J15" s="48"/>
      <c r="K15" s="52"/>
    </row>
    <row r="16" s="1" customFormat="1" ht="14.4" customHeight="1">
      <c r="B16" s="47"/>
      <c r="C16" s="48"/>
      <c r="D16" s="41" t="s">
        <v>27</v>
      </c>
      <c r="E16" s="48"/>
      <c r="F16" s="48"/>
      <c r="G16" s="48"/>
      <c r="H16" s="48"/>
      <c r="I16" s="160" t="s">
        <v>28</v>
      </c>
      <c r="J16" s="36" t="str">
        <f>IF('Rekapitulace stavby'!AN10="","",'Rekapitulace stavby'!AN10)</f>
        <v/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 xml:space="preserve"> </v>
      </c>
      <c r="F17" s="48"/>
      <c r="G17" s="48"/>
      <c r="H17" s="48"/>
      <c r="I17" s="160" t="s">
        <v>30</v>
      </c>
      <c r="J17" s="36" t="str">
        <f>IF('Rekapitulace stavby'!AN11="","",'Rekapitulace stavby'!AN11)</f>
        <v/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8"/>
      <c r="J18" s="48"/>
      <c r="K18" s="52"/>
    </row>
    <row r="19" s="1" customFormat="1" ht="14.4" customHeight="1">
      <c r="B19" s="47"/>
      <c r="C19" s="48"/>
      <c r="D19" s="41" t="s">
        <v>31</v>
      </c>
      <c r="E19" s="48"/>
      <c r="F19" s="48"/>
      <c r="G19" s="48"/>
      <c r="H19" s="48"/>
      <c r="I19" s="160" t="s">
        <v>28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60" t="s">
        <v>30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8"/>
      <c r="J21" s="48"/>
      <c r="K21" s="52"/>
    </row>
    <row r="22" s="1" customFormat="1" ht="14.4" customHeight="1">
      <c r="B22" s="47"/>
      <c r="C22" s="48"/>
      <c r="D22" s="41" t="s">
        <v>33</v>
      </c>
      <c r="E22" s="48"/>
      <c r="F22" s="48"/>
      <c r="G22" s="48"/>
      <c r="H22" s="48"/>
      <c r="I22" s="160" t="s">
        <v>28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60" t="s">
        <v>30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8"/>
      <c r="J24" s="48"/>
      <c r="K24" s="52"/>
    </row>
    <row r="25" s="1" customFormat="1" ht="14.4" customHeight="1">
      <c r="B25" s="47"/>
      <c r="C25" s="48"/>
      <c r="D25" s="41" t="s">
        <v>35</v>
      </c>
      <c r="E25" s="48"/>
      <c r="F25" s="48"/>
      <c r="G25" s="48"/>
      <c r="H25" s="48"/>
      <c r="I25" s="158"/>
      <c r="J25" s="48"/>
      <c r="K25" s="52"/>
    </row>
    <row r="26" s="7" customFormat="1" ht="14.5" customHeight="1">
      <c r="B26" s="162"/>
      <c r="C26" s="163"/>
      <c r="D26" s="163"/>
      <c r="E26" s="45" t="s">
        <v>21</v>
      </c>
      <c r="F26" s="45"/>
      <c r="G26" s="45"/>
      <c r="H26" s="45"/>
      <c r="I26" s="164"/>
      <c r="J26" s="163"/>
      <c r="K26" s="165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8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6"/>
      <c r="J28" s="107"/>
      <c r="K28" s="167"/>
    </row>
    <row r="29" s="1" customFormat="1" ht="25.44" customHeight="1">
      <c r="B29" s="47"/>
      <c r="C29" s="48"/>
      <c r="D29" s="168" t="s">
        <v>36</v>
      </c>
      <c r="E29" s="48"/>
      <c r="F29" s="48"/>
      <c r="G29" s="48"/>
      <c r="H29" s="48"/>
      <c r="I29" s="158"/>
      <c r="J29" s="169">
        <f>ROUND(J91,2)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6"/>
      <c r="J30" s="107"/>
      <c r="K30" s="167"/>
    </row>
    <row r="31" s="1" customFormat="1" ht="14.4" customHeight="1">
      <c r="B31" s="47"/>
      <c r="C31" s="48"/>
      <c r="D31" s="48"/>
      <c r="E31" s="48"/>
      <c r="F31" s="53" t="s">
        <v>38</v>
      </c>
      <c r="G31" s="48"/>
      <c r="H31" s="48"/>
      <c r="I31" s="170" t="s">
        <v>37</v>
      </c>
      <c r="J31" s="53" t="s">
        <v>39</v>
      </c>
      <c r="K31" s="52"/>
    </row>
    <row r="32" s="1" customFormat="1" ht="14.4" customHeight="1">
      <c r="B32" s="47"/>
      <c r="C32" s="48"/>
      <c r="D32" s="56" t="s">
        <v>40</v>
      </c>
      <c r="E32" s="56" t="s">
        <v>41</v>
      </c>
      <c r="F32" s="171">
        <f>ROUND(SUM(BE91:BE216), 2)</f>
        <v>0</v>
      </c>
      <c r="G32" s="48"/>
      <c r="H32" s="48"/>
      <c r="I32" s="172">
        <v>0.20999999999999999</v>
      </c>
      <c r="J32" s="171">
        <f>ROUND(ROUND((SUM(BE91:BE216)), 2)*I32, 2)</f>
        <v>0</v>
      </c>
      <c r="K32" s="52"/>
    </row>
    <row r="33" s="1" customFormat="1" ht="14.4" customHeight="1">
      <c r="B33" s="47"/>
      <c r="C33" s="48"/>
      <c r="D33" s="48"/>
      <c r="E33" s="56" t="s">
        <v>42</v>
      </c>
      <c r="F33" s="171">
        <f>ROUND(SUM(BF91:BF216), 2)</f>
        <v>0</v>
      </c>
      <c r="G33" s="48"/>
      <c r="H33" s="48"/>
      <c r="I33" s="172">
        <v>0.14999999999999999</v>
      </c>
      <c r="J33" s="171">
        <f>ROUND(ROUND((SUM(BF91:BF216)),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43</v>
      </c>
      <c r="F34" s="171">
        <f>ROUND(SUM(BG91:BG216), 2)</f>
        <v>0</v>
      </c>
      <c r="G34" s="48"/>
      <c r="H34" s="48"/>
      <c r="I34" s="172">
        <v>0.20999999999999999</v>
      </c>
      <c r="J34" s="171">
        <v>0</v>
      </c>
      <c r="K34" s="52"/>
    </row>
    <row r="35" hidden="1" s="1" customFormat="1" ht="14.4" customHeight="1">
      <c r="B35" s="47"/>
      <c r="C35" s="48"/>
      <c r="D35" s="48"/>
      <c r="E35" s="56" t="s">
        <v>44</v>
      </c>
      <c r="F35" s="171">
        <f>ROUND(SUM(BH91:BH216), 2)</f>
        <v>0</v>
      </c>
      <c r="G35" s="48"/>
      <c r="H35" s="48"/>
      <c r="I35" s="172">
        <v>0.14999999999999999</v>
      </c>
      <c r="J35" s="171">
        <v>0</v>
      </c>
      <c r="K35" s="52"/>
    </row>
    <row r="36" hidden="1" s="1" customFormat="1" ht="14.4" customHeight="1">
      <c r="B36" s="47"/>
      <c r="C36" s="48"/>
      <c r="D36" s="48"/>
      <c r="E36" s="56" t="s">
        <v>45</v>
      </c>
      <c r="F36" s="171">
        <f>ROUND(SUM(BI91:BI216), 2)</f>
        <v>0</v>
      </c>
      <c r="G36" s="48"/>
      <c r="H36" s="48"/>
      <c r="I36" s="172">
        <v>0</v>
      </c>
      <c r="J36" s="171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8"/>
      <c r="J37" s="48"/>
      <c r="K37" s="52"/>
    </row>
    <row r="38" s="1" customFormat="1" ht="25.44" customHeight="1">
      <c r="B38" s="47"/>
      <c r="C38" s="173"/>
      <c r="D38" s="174" t="s">
        <v>46</v>
      </c>
      <c r="E38" s="99"/>
      <c r="F38" s="99"/>
      <c r="G38" s="175" t="s">
        <v>47</v>
      </c>
      <c r="H38" s="176" t="s">
        <v>48</v>
      </c>
      <c r="I38" s="177"/>
      <c r="J38" s="178">
        <f>SUM(J29:J36)</f>
        <v>0</v>
      </c>
      <c r="K38" s="179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80"/>
      <c r="J39" s="69"/>
      <c r="K39" s="70"/>
    </row>
    <row r="43" s="1" customFormat="1" ht="6.96" customHeight="1">
      <c r="B43" s="181"/>
      <c r="C43" s="182"/>
      <c r="D43" s="182"/>
      <c r="E43" s="182"/>
      <c r="F43" s="182"/>
      <c r="G43" s="182"/>
      <c r="H43" s="182"/>
      <c r="I43" s="183"/>
      <c r="J43" s="182"/>
      <c r="K43" s="184"/>
    </row>
    <row r="44" s="1" customFormat="1" ht="36.96" customHeight="1">
      <c r="B44" s="47"/>
      <c r="C44" s="31" t="s">
        <v>158</v>
      </c>
      <c r="D44" s="48"/>
      <c r="E44" s="48"/>
      <c r="F44" s="48"/>
      <c r="G44" s="48"/>
      <c r="H44" s="48"/>
      <c r="I44" s="158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8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8"/>
      <c r="J46" s="48"/>
      <c r="K46" s="52"/>
    </row>
    <row r="47" s="1" customFormat="1" ht="14.5" customHeight="1">
      <c r="B47" s="47"/>
      <c r="C47" s="48"/>
      <c r="D47" s="48"/>
      <c r="E47" s="157" t="str">
        <f>E7</f>
        <v>Stavební úpravy a rekonstrukce výtahu</v>
      </c>
      <c r="F47" s="41"/>
      <c r="G47" s="41"/>
      <c r="H47" s="41"/>
      <c r="I47" s="158"/>
      <c r="J47" s="48"/>
      <c r="K47" s="52"/>
    </row>
    <row r="48">
      <c r="B48" s="29"/>
      <c r="C48" s="41" t="s">
        <v>146</v>
      </c>
      <c r="D48" s="30"/>
      <c r="E48" s="30"/>
      <c r="F48" s="30"/>
      <c r="G48" s="30"/>
      <c r="H48" s="30"/>
      <c r="I48" s="156"/>
      <c r="J48" s="30"/>
      <c r="K48" s="32"/>
    </row>
    <row r="49" s="1" customFormat="1" ht="14.5" customHeight="1">
      <c r="B49" s="47"/>
      <c r="C49" s="48"/>
      <c r="D49" s="48"/>
      <c r="E49" s="157" t="s">
        <v>1111</v>
      </c>
      <c r="F49" s="48"/>
      <c r="G49" s="48"/>
      <c r="H49" s="48"/>
      <c r="I49" s="158"/>
      <c r="J49" s="48"/>
      <c r="K49" s="52"/>
    </row>
    <row r="50" s="1" customFormat="1" ht="14.4" customHeight="1">
      <c r="B50" s="47"/>
      <c r="C50" s="41" t="s">
        <v>152</v>
      </c>
      <c r="D50" s="48"/>
      <c r="E50" s="48"/>
      <c r="F50" s="48"/>
      <c r="G50" s="48"/>
      <c r="H50" s="48"/>
      <c r="I50" s="158"/>
      <c r="J50" s="48"/>
      <c r="K50" s="52"/>
    </row>
    <row r="51" s="1" customFormat="1" ht="15" customHeight="1">
      <c r="B51" s="47"/>
      <c r="C51" s="48"/>
      <c r="D51" s="48"/>
      <c r="E51" s="159" t="str">
        <f>E11</f>
        <v>el_d2 - D2 - Silnoproud</v>
      </c>
      <c r="F51" s="48"/>
      <c r="G51" s="48"/>
      <c r="H51" s="48"/>
      <c r="I51" s="158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8"/>
      <c r="J52" s="48"/>
      <c r="K52" s="52"/>
    </row>
    <row r="53" s="1" customFormat="1" ht="18" customHeight="1">
      <c r="B53" s="47"/>
      <c r="C53" s="41" t="s">
        <v>23</v>
      </c>
      <c r="D53" s="48"/>
      <c r="E53" s="48"/>
      <c r="F53" s="36" t="str">
        <f>F14</f>
        <v>Hradec Králové, Vocelova 1338 - SOŠ a SOU</v>
      </c>
      <c r="G53" s="48"/>
      <c r="H53" s="48"/>
      <c r="I53" s="160" t="s">
        <v>25</v>
      </c>
      <c r="J53" s="161" t="str">
        <f>IF(J14="","",J14)</f>
        <v>14. 3. 2017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8"/>
      <c r="J54" s="48"/>
      <c r="K54" s="52"/>
    </row>
    <row r="55" s="1" customFormat="1">
      <c r="B55" s="47"/>
      <c r="C55" s="41" t="s">
        <v>27</v>
      </c>
      <c r="D55" s="48"/>
      <c r="E55" s="48"/>
      <c r="F55" s="36" t="str">
        <f>E17</f>
        <v xml:space="preserve"> </v>
      </c>
      <c r="G55" s="48"/>
      <c r="H55" s="48"/>
      <c r="I55" s="160" t="s">
        <v>33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31</v>
      </c>
      <c r="D56" s="48"/>
      <c r="E56" s="48"/>
      <c r="F56" s="36" t="str">
        <f>IF(E20="","",E20)</f>
        <v/>
      </c>
      <c r="G56" s="48"/>
      <c r="H56" s="48"/>
      <c r="I56" s="158"/>
      <c r="J56" s="185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8"/>
      <c r="J57" s="48"/>
      <c r="K57" s="52"/>
    </row>
    <row r="58" s="1" customFormat="1" ht="29.28" customHeight="1">
      <c r="B58" s="47"/>
      <c r="C58" s="186" t="s">
        <v>159</v>
      </c>
      <c r="D58" s="173"/>
      <c r="E58" s="173"/>
      <c r="F58" s="173"/>
      <c r="G58" s="173"/>
      <c r="H58" s="173"/>
      <c r="I58" s="187"/>
      <c r="J58" s="188" t="s">
        <v>160</v>
      </c>
      <c r="K58" s="189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8"/>
      <c r="J59" s="48"/>
      <c r="K59" s="52"/>
    </row>
    <row r="60" s="1" customFormat="1" ht="29.28" customHeight="1">
      <c r="B60" s="47"/>
      <c r="C60" s="190" t="s">
        <v>161</v>
      </c>
      <c r="D60" s="48"/>
      <c r="E60" s="48"/>
      <c r="F60" s="48"/>
      <c r="G60" s="48"/>
      <c r="H60" s="48"/>
      <c r="I60" s="158"/>
      <c r="J60" s="169">
        <f>J91</f>
        <v>0</v>
      </c>
      <c r="K60" s="52"/>
      <c r="AU60" s="25" t="s">
        <v>162</v>
      </c>
    </row>
    <row r="61" s="8" customFormat="1" ht="24.96" customHeight="1">
      <c r="B61" s="191"/>
      <c r="C61" s="192"/>
      <c r="D61" s="193" t="s">
        <v>169</v>
      </c>
      <c r="E61" s="194"/>
      <c r="F61" s="194"/>
      <c r="G61" s="194"/>
      <c r="H61" s="194"/>
      <c r="I61" s="195"/>
      <c r="J61" s="196">
        <f>J92</f>
        <v>0</v>
      </c>
      <c r="K61" s="197"/>
    </row>
    <row r="62" s="9" customFormat="1" ht="19.92" customHeight="1">
      <c r="B62" s="198"/>
      <c r="C62" s="199"/>
      <c r="D62" s="200" t="s">
        <v>868</v>
      </c>
      <c r="E62" s="201"/>
      <c r="F62" s="201"/>
      <c r="G62" s="201"/>
      <c r="H62" s="201"/>
      <c r="I62" s="202"/>
      <c r="J62" s="203">
        <f>J93</f>
        <v>0</v>
      </c>
      <c r="K62" s="204"/>
    </row>
    <row r="63" s="9" customFormat="1" ht="19.92" customHeight="1">
      <c r="B63" s="198"/>
      <c r="C63" s="199"/>
      <c r="D63" s="200" t="s">
        <v>869</v>
      </c>
      <c r="E63" s="201"/>
      <c r="F63" s="201"/>
      <c r="G63" s="201"/>
      <c r="H63" s="201"/>
      <c r="I63" s="202"/>
      <c r="J63" s="203">
        <f>J96</f>
        <v>0</v>
      </c>
      <c r="K63" s="204"/>
    </row>
    <row r="64" s="9" customFormat="1" ht="19.92" customHeight="1">
      <c r="B64" s="198"/>
      <c r="C64" s="199"/>
      <c r="D64" s="200" t="s">
        <v>870</v>
      </c>
      <c r="E64" s="201"/>
      <c r="F64" s="201"/>
      <c r="G64" s="201"/>
      <c r="H64" s="201"/>
      <c r="I64" s="202"/>
      <c r="J64" s="203">
        <f>J121</f>
        <v>0</v>
      </c>
      <c r="K64" s="204"/>
    </row>
    <row r="65" s="9" customFormat="1" ht="19.92" customHeight="1">
      <c r="B65" s="198"/>
      <c r="C65" s="199"/>
      <c r="D65" s="200" t="s">
        <v>871</v>
      </c>
      <c r="E65" s="201"/>
      <c r="F65" s="201"/>
      <c r="G65" s="201"/>
      <c r="H65" s="201"/>
      <c r="I65" s="202"/>
      <c r="J65" s="203">
        <f>J150</f>
        <v>0</v>
      </c>
      <c r="K65" s="204"/>
    </row>
    <row r="66" s="9" customFormat="1" ht="19.92" customHeight="1">
      <c r="B66" s="198"/>
      <c r="C66" s="199"/>
      <c r="D66" s="200" t="s">
        <v>872</v>
      </c>
      <c r="E66" s="201"/>
      <c r="F66" s="201"/>
      <c r="G66" s="201"/>
      <c r="H66" s="201"/>
      <c r="I66" s="202"/>
      <c r="J66" s="203">
        <f>J169</f>
        <v>0</v>
      </c>
      <c r="K66" s="204"/>
    </row>
    <row r="67" s="9" customFormat="1" ht="19.92" customHeight="1">
      <c r="B67" s="198"/>
      <c r="C67" s="199"/>
      <c r="D67" s="200" t="s">
        <v>873</v>
      </c>
      <c r="E67" s="201"/>
      <c r="F67" s="201"/>
      <c r="G67" s="201"/>
      <c r="H67" s="201"/>
      <c r="I67" s="202"/>
      <c r="J67" s="203">
        <f>J176</f>
        <v>0</v>
      </c>
      <c r="K67" s="204"/>
    </row>
    <row r="68" s="9" customFormat="1" ht="19.92" customHeight="1">
      <c r="B68" s="198"/>
      <c r="C68" s="199"/>
      <c r="D68" s="200" t="s">
        <v>874</v>
      </c>
      <c r="E68" s="201"/>
      <c r="F68" s="201"/>
      <c r="G68" s="201"/>
      <c r="H68" s="201"/>
      <c r="I68" s="202"/>
      <c r="J68" s="203">
        <f>J201</f>
        <v>0</v>
      </c>
      <c r="K68" s="204"/>
    </row>
    <row r="69" s="8" customFormat="1" ht="24.96" customHeight="1">
      <c r="B69" s="191"/>
      <c r="C69" s="192"/>
      <c r="D69" s="193" t="s">
        <v>875</v>
      </c>
      <c r="E69" s="194"/>
      <c r="F69" s="194"/>
      <c r="G69" s="194"/>
      <c r="H69" s="194"/>
      <c r="I69" s="195"/>
      <c r="J69" s="196">
        <f>J214</f>
        <v>0</v>
      </c>
      <c r="K69" s="197"/>
    </row>
    <row r="70" s="1" customFormat="1" ht="21.84" customHeight="1">
      <c r="B70" s="47"/>
      <c r="C70" s="48"/>
      <c r="D70" s="48"/>
      <c r="E70" s="48"/>
      <c r="F70" s="48"/>
      <c r="G70" s="48"/>
      <c r="H70" s="48"/>
      <c r="I70" s="158"/>
      <c r="J70" s="48"/>
      <c r="K70" s="52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80"/>
      <c r="J71" s="69"/>
      <c r="K71" s="70"/>
    </row>
    <row r="75" s="1" customFormat="1" ht="6.96" customHeight="1">
      <c r="B75" s="71"/>
      <c r="C75" s="72"/>
      <c r="D75" s="72"/>
      <c r="E75" s="72"/>
      <c r="F75" s="72"/>
      <c r="G75" s="72"/>
      <c r="H75" s="72"/>
      <c r="I75" s="183"/>
      <c r="J75" s="72"/>
      <c r="K75" s="72"/>
      <c r="L75" s="73"/>
    </row>
    <row r="76" s="1" customFormat="1" ht="36.96" customHeight="1">
      <c r="B76" s="47"/>
      <c r="C76" s="74" t="s">
        <v>181</v>
      </c>
      <c r="D76" s="75"/>
      <c r="E76" s="75"/>
      <c r="F76" s="75"/>
      <c r="G76" s="75"/>
      <c r="H76" s="75"/>
      <c r="I76" s="205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5"/>
      <c r="J77" s="75"/>
      <c r="K77" s="75"/>
      <c r="L77" s="73"/>
    </row>
    <row r="78" s="1" customFormat="1" ht="14.4" customHeight="1">
      <c r="B78" s="47"/>
      <c r="C78" s="77" t="s">
        <v>18</v>
      </c>
      <c r="D78" s="75"/>
      <c r="E78" s="75"/>
      <c r="F78" s="75"/>
      <c r="G78" s="75"/>
      <c r="H78" s="75"/>
      <c r="I78" s="205"/>
      <c r="J78" s="75"/>
      <c r="K78" s="75"/>
      <c r="L78" s="73"/>
    </row>
    <row r="79" s="1" customFormat="1" ht="14.5" customHeight="1">
      <c r="B79" s="47"/>
      <c r="C79" s="75"/>
      <c r="D79" s="75"/>
      <c r="E79" s="206" t="str">
        <f>E7</f>
        <v>Stavební úpravy a rekonstrukce výtahu</v>
      </c>
      <c r="F79" s="77"/>
      <c r="G79" s="77"/>
      <c r="H79" s="77"/>
      <c r="I79" s="205"/>
      <c r="J79" s="75"/>
      <c r="K79" s="75"/>
      <c r="L79" s="73"/>
    </row>
    <row r="80">
      <c r="B80" s="29"/>
      <c r="C80" s="77" t="s">
        <v>146</v>
      </c>
      <c r="D80" s="207"/>
      <c r="E80" s="207"/>
      <c r="F80" s="207"/>
      <c r="G80" s="207"/>
      <c r="H80" s="207"/>
      <c r="I80" s="149"/>
      <c r="J80" s="207"/>
      <c r="K80" s="207"/>
      <c r="L80" s="208"/>
    </row>
    <row r="81" s="1" customFormat="1" ht="14.5" customHeight="1">
      <c r="B81" s="47"/>
      <c r="C81" s="75"/>
      <c r="D81" s="75"/>
      <c r="E81" s="206" t="s">
        <v>1111</v>
      </c>
      <c r="F81" s="75"/>
      <c r="G81" s="75"/>
      <c r="H81" s="75"/>
      <c r="I81" s="205"/>
      <c r="J81" s="75"/>
      <c r="K81" s="75"/>
      <c r="L81" s="73"/>
    </row>
    <row r="82" s="1" customFormat="1" ht="14.4" customHeight="1">
      <c r="B82" s="47"/>
      <c r="C82" s="77" t="s">
        <v>152</v>
      </c>
      <c r="D82" s="75"/>
      <c r="E82" s="75"/>
      <c r="F82" s="75"/>
      <c r="G82" s="75"/>
      <c r="H82" s="75"/>
      <c r="I82" s="205"/>
      <c r="J82" s="75"/>
      <c r="K82" s="75"/>
      <c r="L82" s="73"/>
    </row>
    <row r="83" s="1" customFormat="1" ht="15" customHeight="1">
      <c r="B83" s="47"/>
      <c r="C83" s="75"/>
      <c r="D83" s="75"/>
      <c r="E83" s="83" t="str">
        <f>E11</f>
        <v>el_d2 - D2 - Silnoproud</v>
      </c>
      <c r="F83" s="75"/>
      <c r="G83" s="75"/>
      <c r="H83" s="75"/>
      <c r="I83" s="205"/>
      <c r="J83" s="75"/>
      <c r="K83" s="75"/>
      <c r="L83" s="73"/>
    </row>
    <row r="84" s="1" customFormat="1" ht="6.96" customHeight="1">
      <c r="B84" s="47"/>
      <c r="C84" s="75"/>
      <c r="D84" s="75"/>
      <c r="E84" s="75"/>
      <c r="F84" s="75"/>
      <c r="G84" s="75"/>
      <c r="H84" s="75"/>
      <c r="I84" s="205"/>
      <c r="J84" s="75"/>
      <c r="K84" s="75"/>
      <c r="L84" s="73"/>
    </row>
    <row r="85" s="1" customFormat="1" ht="18" customHeight="1">
      <c r="B85" s="47"/>
      <c r="C85" s="77" t="s">
        <v>23</v>
      </c>
      <c r="D85" s="75"/>
      <c r="E85" s="75"/>
      <c r="F85" s="209" t="str">
        <f>F14</f>
        <v>Hradec Králové, Vocelova 1338 - SOŠ a SOU</v>
      </c>
      <c r="G85" s="75"/>
      <c r="H85" s="75"/>
      <c r="I85" s="210" t="s">
        <v>25</v>
      </c>
      <c r="J85" s="86" t="str">
        <f>IF(J14="","",J14)</f>
        <v>14. 3. 2017</v>
      </c>
      <c r="K85" s="75"/>
      <c r="L85" s="73"/>
    </row>
    <row r="86" s="1" customFormat="1" ht="6.96" customHeight="1">
      <c r="B86" s="47"/>
      <c r="C86" s="75"/>
      <c r="D86" s="75"/>
      <c r="E86" s="75"/>
      <c r="F86" s="75"/>
      <c r="G86" s="75"/>
      <c r="H86" s="75"/>
      <c r="I86" s="205"/>
      <c r="J86" s="75"/>
      <c r="K86" s="75"/>
      <c r="L86" s="73"/>
    </row>
    <row r="87" s="1" customFormat="1">
      <c r="B87" s="47"/>
      <c r="C87" s="77" t="s">
        <v>27</v>
      </c>
      <c r="D87" s="75"/>
      <c r="E87" s="75"/>
      <c r="F87" s="209" t="str">
        <f>E17</f>
        <v xml:space="preserve"> </v>
      </c>
      <c r="G87" s="75"/>
      <c r="H87" s="75"/>
      <c r="I87" s="210" t="s">
        <v>33</v>
      </c>
      <c r="J87" s="209" t="str">
        <f>E23</f>
        <v xml:space="preserve"> </v>
      </c>
      <c r="K87" s="75"/>
      <c r="L87" s="73"/>
    </row>
    <row r="88" s="1" customFormat="1" ht="14.4" customHeight="1">
      <c r="B88" s="47"/>
      <c r="C88" s="77" t="s">
        <v>31</v>
      </c>
      <c r="D88" s="75"/>
      <c r="E88" s="75"/>
      <c r="F88" s="209" t="str">
        <f>IF(E20="","",E20)</f>
        <v/>
      </c>
      <c r="G88" s="75"/>
      <c r="H88" s="75"/>
      <c r="I88" s="205"/>
      <c r="J88" s="75"/>
      <c r="K88" s="75"/>
      <c r="L88" s="73"/>
    </row>
    <row r="89" s="1" customFormat="1" ht="10.32" customHeight="1">
      <c r="B89" s="47"/>
      <c r="C89" s="75"/>
      <c r="D89" s="75"/>
      <c r="E89" s="75"/>
      <c r="F89" s="75"/>
      <c r="G89" s="75"/>
      <c r="H89" s="75"/>
      <c r="I89" s="205"/>
      <c r="J89" s="75"/>
      <c r="K89" s="75"/>
      <c r="L89" s="73"/>
    </row>
    <row r="90" s="10" customFormat="1" ht="29.28" customHeight="1">
      <c r="B90" s="211"/>
      <c r="C90" s="212" t="s">
        <v>182</v>
      </c>
      <c r="D90" s="213" t="s">
        <v>55</v>
      </c>
      <c r="E90" s="213" t="s">
        <v>51</v>
      </c>
      <c r="F90" s="213" t="s">
        <v>183</v>
      </c>
      <c r="G90" s="213" t="s">
        <v>184</v>
      </c>
      <c r="H90" s="213" t="s">
        <v>185</v>
      </c>
      <c r="I90" s="214" t="s">
        <v>186</v>
      </c>
      <c r="J90" s="213" t="s">
        <v>160</v>
      </c>
      <c r="K90" s="215" t="s">
        <v>187</v>
      </c>
      <c r="L90" s="216"/>
      <c r="M90" s="103" t="s">
        <v>188</v>
      </c>
      <c r="N90" s="104" t="s">
        <v>40</v>
      </c>
      <c r="O90" s="104" t="s">
        <v>189</v>
      </c>
      <c r="P90" s="104" t="s">
        <v>190</v>
      </c>
      <c r="Q90" s="104" t="s">
        <v>191</v>
      </c>
      <c r="R90" s="104" t="s">
        <v>192</v>
      </c>
      <c r="S90" s="104" t="s">
        <v>193</v>
      </c>
      <c r="T90" s="105" t="s">
        <v>194</v>
      </c>
    </row>
    <row r="91" s="1" customFormat="1" ht="29.28" customHeight="1">
      <c r="B91" s="47"/>
      <c r="C91" s="109" t="s">
        <v>161</v>
      </c>
      <c r="D91" s="75"/>
      <c r="E91" s="75"/>
      <c r="F91" s="75"/>
      <c r="G91" s="75"/>
      <c r="H91" s="75"/>
      <c r="I91" s="205"/>
      <c r="J91" s="217">
        <f>BK91</f>
        <v>0</v>
      </c>
      <c r="K91" s="75"/>
      <c r="L91" s="73"/>
      <c r="M91" s="106"/>
      <c r="N91" s="107"/>
      <c r="O91" s="107"/>
      <c r="P91" s="218">
        <f>P92+P214</f>
        <v>0</v>
      </c>
      <c r="Q91" s="107"/>
      <c r="R91" s="218">
        <f>R92+R214</f>
        <v>0</v>
      </c>
      <c r="S91" s="107"/>
      <c r="T91" s="219">
        <f>T92+T214</f>
        <v>0</v>
      </c>
      <c r="AT91" s="25" t="s">
        <v>69</v>
      </c>
      <c r="AU91" s="25" t="s">
        <v>162</v>
      </c>
      <c r="BK91" s="220">
        <f>BK92+BK214</f>
        <v>0</v>
      </c>
    </row>
    <row r="92" s="11" customFormat="1" ht="37.44" customHeight="1">
      <c r="B92" s="221"/>
      <c r="C92" s="222"/>
      <c r="D92" s="223" t="s">
        <v>69</v>
      </c>
      <c r="E92" s="224" t="s">
        <v>431</v>
      </c>
      <c r="F92" s="224" t="s">
        <v>432</v>
      </c>
      <c r="G92" s="222"/>
      <c r="H92" s="222"/>
      <c r="I92" s="225"/>
      <c r="J92" s="226">
        <f>BK92</f>
        <v>0</v>
      </c>
      <c r="K92" s="222"/>
      <c r="L92" s="227"/>
      <c r="M92" s="228"/>
      <c r="N92" s="229"/>
      <c r="O92" s="229"/>
      <c r="P92" s="230">
        <f>P93+P96+P121+P150+P169+P176+P201</f>
        <v>0</v>
      </c>
      <c r="Q92" s="229"/>
      <c r="R92" s="230">
        <f>R93+R96+R121+R150+R169+R176+R201</f>
        <v>0</v>
      </c>
      <c r="S92" s="229"/>
      <c r="T92" s="231">
        <f>T93+T96+T121+T150+T169+T176+T201</f>
        <v>0</v>
      </c>
      <c r="AR92" s="232" t="s">
        <v>79</v>
      </c>
      <c r="AT92" s="233" t="s">
        <v>69</v>
      </c>
      <c r="AU92" s="233" t="s">
        <v>70</v>
      </c>
      <c r="AY92" s="232" t="s">
        <v>197</v>
      </c>
      <c r="BK92" s="234">
        <f>BK93+BK96+BK121+BK150+BK169+BK176+BK201</f>
        <v>0</v>
      </c>
    </row>
    <row r="93" s="11" customFormat="1" ht="19.92" customHeight="1">
      <c r="B93" s="221"/>
      <c r="C93" s="222"/>
      <c r="D93" s="223" t="s">
        <v>69</v>
      </c>
      <c r="E93" s="235" t="s">
        <v>876</v>
      </c>
      <c r="F93" s="235" t="s">
        <v>877</v>
      </c>
      <c r="G93" s="222"/>
      <c r="H93" s="222"/>
      <c r="I93" s="225"/>
      <c r="J93" s="236">
        <f>BK93</f>
        <v>0</v>
      </c>
      <c r="K93" s="222"/>
      <c r="L93" s="227"/>
      <c r="M93" s="228"/>
      <c r="N93" s="229"/>
      <c r="O93" s="229"/>
      <c r="P93" s="230">
        <f>SUM(P94:P95)</f>
        <v>0</v>
      </c>
      <c r="Q93" s="229"/>
      <c r="R93" s="230">
        <f>SUM(R94:R95)</f>
        <v>0</v>
      </c>
      <c r="S93" s="229"/>
      <c r="T93" s="231">
        <f>SUM(T94:T95)</f>
        <v>0</v>
      </c>
      <c r="AR93" s="232" t="s">
        <v>79</v>
      </c>
      <c r="AT93" s="233" t="s">
        <v>69</v>
      </c>
      <c r="AU93" s="233" t="s">
        <v>77</v>
      </c>
      <c r="AY93" s="232" t="s">
        <v>197</v>
      </c>
      <c r="BK93" s="234">
        <f>SUM(BK94:BK95)</f>
        <v>0</v>
      </c>
    </row>
    <row r="94" s="1" customFormat="1" ht="23" customHeight="1">
      <c r="B94" s="47"/>
      <c r="C94" s="237" t="s">
        <v>609</v>
      </c>
      <c r="D94" s="237" t="s">
        <v>200</v>
      </c>
      <c r="E94" s="238" t="s">
        <v>1492</v>
      </c>
      <c r="F94" s="239" t="s">
        <v>1493</v>
      </c>
      <c r="G94" s="240" t="s">
        <v>265</v>
      </c>
      <c r="H94" s="241">
        <v>1</v>
      </c>
      <c r="I94" s="242"/>
      <c r="J94" s="243">
        <f>ROUND(I94*H94,2)</f>
        <v>0</v>
      </c>
      <c r="K94" s="239" t="s">
        <v>881</v>
      </c>
      <c r="L94" s="73"/>
      <c r="M94" s="244" t="s">
        <v>21</v>
      </c>
      <c r="N94" s="245" t="s">
        <v>41</v>
      </c>
      <c r="O94" s="48"/>
      <c r="P94" s="246">
        <f>O94*H94</f>
        <v>0</v>
      </c>
      <c r="Q94" s="246">
        <v>0</v>
      </c>
      <c r="R94" s="246">
        <f>Q94*H94</f>
        <v>0</v>
      </c>
      <c r="S94" s="246">
        <v>0</v>
      </c>
      <c r="T94" s="247">
        <f>S94*H94</f>
        <v>0</v>
      </c>
      <c r="AR94" s="25" t="s">
        <v>290</v>
      </c>
      <c r="AT94" s="25" t="s">
        <v>200</v>
      </c>
      <c r="AU94" s="25" t="s">
        <v>79</v>
      </c>
      <c r="AY94" s="25" t="s">
        <v>197</v>
      </c>
      <c r="BE94" s="248">
        <f>IF(N94="základní",J94,0)</f>
        <v>0</v>
      </c>
      <c r="BF94" s="248">
        <f>IF(N94="snížená",J94,0)</f>
        <v>0</v>
      </c>
      <c r="BG94" s="248">
        <f>IF(N94="zákl. přenesená",J94,0)</f>
        <v>0</v>
      </c>
      <c r="BH94" s="248">
        <f>IF(N94="sníž. přenesená",J94,0)</f>
        <v>0</v>
      </c>
      <c r="BI94" s="248">
        <f>IF(N94="nulová",J94,0)</f>
        <v>0</v>
      </c>
      <c r="BJ94" s="25" t="s">
        <v>77</v>
      </c>
      <c r="BK94" s="248">
        <f>ROUND(I94*H94,2)</f>
        <v>0</v>
      </c>
      <c r="BL94" s="25" t="s">
        <v>290</v>
      </c>
      <c r="BM94" s="25" t="s">
        <v>79</v>
      </c>
    </row>
    <row r="95" s="1" customFormat="1">
      <c r="B95" s="47"/>
      <c r="C95" s="75"/>
      <c r="D95" s="249" t="s">
        <v>207</v>
      </c>
      <c r="E95" s="75"/>
      <c r="F95" s="250" t="s">
        <v>1493</v>
      </c>
      <c r="G95" s="75"/>
      <c r="H95" s="75"/>
      <c r="I95" s="205"/>
      <c r="J95" s="75"/>
      <c r="K95" s="75"/>
      <c r="L95" s="73"/>
      <c r="M95" s="251"/>
      <c r="N95" s="48"/>
      <c r="O95" s="48"/>
      <c r="P95" s="48"/>
      <c r="Q95" s="48"/>
      <c r="R95" s="48"/>
      <c r="S95" s="48"/>
      <c r="T95" s="96"/>
      <c r="AT95" s="25" t="s">
        <v>207</v>
      </c>
      <c r="AU95" s="25" t="s">
        <v>79</v>
      </c>
    </row>
    <row r="96" s="11" customFormat="1" ht="29.88" customHeight="1">
      <c r="B96" s="221"/>
      <c r="C96" s="222"/>
      <c r="D96" s="223" t="s">
        <v>69</v>
      </c>
      <c r="E96" s="235" t="s">
        <v>882</v>
      </c>
      <c r="F96" s="235" t="s">
        <v>883</v>
      </c>
      <c r="G96" s="222"/>
      <c r="H96" s="222"/>
      <c r="I96" s="225"/>
      <c r="J96" s="236">
        <f>BK96</f>
        <v>0</v>
      </c>
      <c r="K96" s="222"/>
      <c r="L96" s="227"/>
      <c r="M96" s="228"/>
      <c r="N96" s="229"/>
      <c r="O96" s="229"/>
      <c r="P96" s="230">
        <f>SUM(P97:P120)</f>
        <v>0</v>
      </c>
      <c r="Q96" s="229"/>
      <c r="R96" s="230">
        <f>SUM(R97:R120)</f>
        <v>0</v>
      </c>
      <c r="S96" s="229"/>
      <c r="T96" s="231">
        <f>SUM(T97:T120)</f>
        <v>0</v>
      </c>
      <c r="AR96" s="232" t="s">
        <v>79</v>
      </c>
      <c r="AT96" s="233" t="s">
        <v>69</v>
      </c>
      <c r="AU96" s="233" t="s">
        <v>77</v>
      </c>
      <c r="AY96" s="232" t="s">
        <v>197</v>
      </c>
      <c r="BK96" s="234">
        <f>SUM(BK97:BK120)</f>
        <v>0</v>
      </c>
    </row>
    <row r="97" s="1" customFormat="1" ht="23" customHeight="1">
      <c r="B97" s="47"/>
      <c r="C97" s="237" t="s">
        <v>205</v>
      </c>
      <c r="D97" s="237" t="s">
        <v>200</v>
      </c>
      <c r="E97" s="238" t="s">
        <v>884</v>
      </c>
      <c r="F97" s="239" t="s">
        <v>885</v>
      </c>
      <c r="G97" s="240" t="s">
        <v>265</v>
      </c>
      <c r="H97" s="241">
        <v>3</v>
      </c>
      <c r="I97" s="242"/>
      <c r="J97" s="243">
        <f>ROUND(I97*H97,2)</f>
        <v>0</v>
      </c>
      <c r="K97" s="239" t="s">
        <v>886</v>
      </c>
      <c r="L97" s="73"/>
      <c r="M97" s="244" t="s">
        <v>21</v>
      </c>
      <c r="N97" s="245" t="s">
        <v>41</v>
      </c>
      <c r="O97" s="48"/>
      <c r="P97" s="246">
        <f>O97*H97</f>
        <v>0</v>
      </c>
      <c r="Q97" s="246">
        <v>0</v>
      </c>
      <c r="R97" s="246">
        <f>Q97*H97</f>
        <v>0</v>
      </c>
      <c r="S97" s="246">
        <v>0</v>
      </c>
      <c r="T97" s="247">
        <f>S97*H97</f>
        <v>0</v>
      </c>
      <c r="AR97" s="25" t="s">
        <v>290</v>
      </c>
      <c r="AT97" s="25" t="s">
        <v>200</v>
      </c>
      <c r="AU97" s="25" t="s">
        <v>79</v>
      </c>
      <c r="AY97" s="25" t="s">
        <v>197</v>
      </c>
      <c r="BE97" s="248">
        <f>IF(N97="základní",J97,0)</f>
        <v>0</v>
      </c>
      <c r="BF97" s="248">
        <f>IF(N97="snížená",J97,0)</f>
        <v>0</v>
      </c>
      <c r="BG97" s="248">
        <f>IF(N97="zákl. přenesená",J97,0)</f>
        <v>0</v>
      </c>
      <c r="BH97" s="248">
        <f>IF(N97="sníž. přenesená",J97,0)</f>
        <v>0</v>
      </c>
      <c r="BI97" s="248">
        <f>IF(N97="nulová",J97,0)</f>
        <v>0</v>
      </c>
      <c r="BJ97" s="25" t="s">
        <v>77</v>
      </c>
      <c r="BK97" s="248">
        <f>ROUND(I97*H97,2)</f>
        <v>0</v>
      </c>
      <c r="BL97" s="25" t="s">
        <v>290</v>
      </c>
      <c r="BM97" s="25" t="s">
        <v>205</v>
      </c>
    </row>
    <row r="98" s="1" customFormat="1">
      <c r="B98" s="47"/>
      <c r="C98" s="75"/>
      <c r="D98" s="249" t="s">
        <v>207</v>
      </c>
      <c r="E98" s="75"/>
      <c r="F98" s="250" t="s">
        <v>885</v>
      </c>
      <c r="G98" s="75"/>
      <c r="H98" s="75"/>
      <c r="I98" s="205"/>
      <c r="J98" s="75"/>
      <c r="K98" s="75"/>
      <c r="L98" s="73"/>
      <c r="M98" s="251"/>
      <c r="N98" s="48"/>
      <c r="O98" s="48"/>
      <c r="P98" s="48"/>
      <c r="Q98" s="48"/>
      <c r="R98" s="48"/>
      <c r="S98" s="48"/>
      <c r="T98" s="96"/>
      <c r="AT98" s="25" t="s">
        <v>207</v>
      </c>
      <c r="AU98" s="25" t="s">
        <v>79</v>
      </c>
    </row>
    <row r="99" s="1" customFormat="1" ht="14.5" customHeight="1">
      <c r="B99" s="47"/>
      <c r="C99" s="237" t="s">
        <v>664</v>
      </c>
      <c r="D99" s="237" t="s">
        <v>200</v>
      </c>
      <c r="E99" s="238" t="s">
        <v>1494</v>
      </c>
      <c r="F99" s="239" t="s">
        <v>1495</v>
      </c>
      <c r="G99" s="240" t="s">
        <v>265</v>
      </c>
      <c r="H99" s="241">
        <v>1</v>
      </c>
      <c r="I99" s="242"/>
      <c r="J99" s="243">
        <f>ROUND(I99*H99,2)</f>
        <v>0</v>
      </c>
      <c r="K99" s="239" t="s">
        <v>21</v>
      </c>
      <c r="L99" s="73"/>
      <c r="M99" s="244" t="s">
        <v>21</v>
      </c>
      <c r="N99" s="245" t="s">
        <v>41</v>
      </c>
      <c r="O99" s="48"/>
      <c r="P99" s="246">
        <f>O99*H99</f>
        <v>0</v>
      </c>
      <c r="Q99" s="246">
        <v>0</v>
      </c>
      <c r="R99" s="246">
        <f>Q99*H99</f>
        <v>0</v>
      </c>
      <c r="S99" s="246">
        <v>0</v>
      </c>
      <c r="T99" s="247">
        <f>S99*H99</f>
        <v>0</v>
      </c>
      <c r="AR99" s="25" t="s">
        <v>290</v>
      </c>
      <c r="AT99" s="25" t="s">
        <v>200</v>
      </c>
      <c r="AU99" s="25" t="s">
        <v>79</v>
      </c>
      <c r="AY99" s="25" t="s">
        <v>197</v>
      </c>
      <c r="BE99" s="248">
        <f>IF(N99="základní",J99,0)</f>
        <v>0</v>
      </c>
      <c r="BF99" s="248">
        <f>IF(N99="snížená",J99,0)</f>
        <v>0</v>
      </c>
      <c r="BG99" s="248">
        <f>IF(N99="zákl. přenesená",J99,0)</f>
        <v>0</v>
      </c>
      <c r="BH99" s="248">
        <f>IF(N99="sníž. přenesená",J99,0)</f>
        <v>0</v>
      </c>
      <c r="BI99" s="248">
        <f>IF(N99="nulová",J99,0)</f>
        <v>0</v>
      </c>
      <c r="BJ99" s="25" t="s">
        <v>77</v>
      </c>
      <c r="BK99" s="248">
        <f>ROUND(I99*H99,2)</f>
        <v>0</v>
      </c>
      <c r="BL99" s="25" t="s">
        <v>290</v>
      </c>
      <c r="BM99" s="25" t="s">
        <v>227</v>
      </c>
    </row>
    <row r="100" s="1" customFormat="1">
      <c r="B100" s="47"/>
      <c r="C100" s="75"/>
      <c r="D100" s="249" t="s">
        <v>207</v>
      </c>
      <c r="E100" s="75"/>
      <c r="F100" s="250" t="s">
        <v>1495</v>
      </c>
      <c r="G100" s="75"/>
      <c r="H100" s="75"/>
      <c r="I100" s="205"/>
      <c r="J100" s="75"/>
      <c r="K100" s="75"/>
      <c r="L100" s="73"/>
      <c r="M100" s="251"/>
      <c r="N100" s="48"/>
      <c r="O100" s="48"/>
      <c r="P100" s="48"/>
      <c r="Q100" s="48"/>
      <c r="R100" s="48"/>
      <c r="S100" s="48"/>
      <c r="T100" s="96"/>
      <c r="AT100" s="25" t="s">
        <v>207</v>
      </c>
      <c r="AU100" s="25" t="s">
        <v>79</v>
      </c>
    </row>
    <row r="101" s="1" customFormat="1" ht="14.5" customHeight="1">
      <c r="B101" s="47"/>
      <c r="C101" s="237" t="s">
        <v>671</v>
      </c>
      <c r="D101" s="237" t="s">
        <v>200</v>
      </c>
      <c r="E101" s="238" t="s">
        <v>1496</v>
      </c>
      <c r="F101" s="239" t="s">
        <v>1497</v>
      </c>
      <c r="G101" s="240" t="s">
        <v>265</v>
      </c>
      <c r="H101" s="241">
        <v>1</v>
      </c>
      <c r="I101" s="242"/>
      <c r="J101" s="243">
        <f>ROUND(I101*H101,2)</f>
        <v>0</v>
      </c>
      <c r="K101" s="239" t="s">
        <v>21</v>
      </c>
      <c r="L101" s="73"/>
      <c r="M101" s="244" t="s">
        <v>21</v>
      </c>
      <c r="N101" s="245" t="s">
        <v>41</v>
      </c>
      <c r="O101" s="48"/>
      <c r="P101" s="246">
        <f>O101*H101</f>
        <v>0</v>
      </c>
      <c r="Q101" s="246">
        <v>0</v>
      </c>
      <c r="R101" s="246">
        <f>Q101*H101</f>
        <v>0</v>
      </c>
      <c r="S101" s="246">
        <v>0</v>
      </c>
      <c r="T101" s="247">
        <f>S101*H101</f>
        <v>0</v>
      </c>
      <c r="AR101" s="25" t="s">
        <v>290</v>
      </c>
      <c r="AT101" s="25" t="s">
        <v>200</v>
      </c>
      <c r="AU101" s="25" t="s">
        <v>79</v>
      </c>
      <c r="AY101" s="25" t="s">
        <v>197</v>
      </c>
      <c r="BE101" s="248">
        <f>IF(N101="základní",J101,0)</f>
        <v>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25" t="s">
        <v>77</v>
      </c>
      <c r="BK101" s="248">
        <f>ROUND(I101*H101,2)</f>
        <v>0</v>
      </c>
      <c r="BL101" s="25" t="s">
        <v>290</v>
      </c>
      <c r="BM101" s="25" t="s">
        <v>245</v>
      </c>
    </row>
    <row r="102" s="1" customFormat="1">
      <c r="B102" s="47"/>
      <c r="C102" s="75"/>
      <c r="D102" s="249" t="s">
        <v>207</v>
      </c>
      <c r="E102" s="75"/>
      <c r="F102" s="250" t="s">
        <v>1497</v>
      </c>
      <c r="G102" s="75"/>
      <c r="H102" s="75"/>
      <c r="I102" s="205"/>
      <c r="J102" s="75"/>
      <c r="K102" s="75"/>
      <c r="L102" s="73"/>
      <c r="M102" s="251"/>
      <c r="N102" s="48"/>
      <c r="O102" s="48"/>
      <c r="P102" s="48"/>
      <c r="Q102" s="48"/>
      <c r="R102" s="48"/>
      <c r="S102" s="48"/>
      <c r="T102" s="96"/>
      <c r="AT102" s="25" t="s">
        <v>207</v>
      </c>
      <c r="AU102" s="25" t="s">
        <v>79</v>
      </c>
    </row>
    <row r="103" s="1" customFormat="1" ht="14.5" customHeight="1">
      <c r="B103" s="47"/>
      <c r="C103" s="237" t="s">
        <v>677</v>
      </c>
      <c r="D103" s="237" t="s">
        <v>200</v>
      </c>
      <c r="E103" s="238" t="s">
        <v>1498</v>
      </c>
      <c r="F103" s="239" t="s">
        <v>1499</v>
      </c>
      <c r="G103" s="240" t="s">
        <v>265</v>
      </c>
      <c r="H103" s="241">
        <v>1</v>
      </c>
      <c r="I103" s="242"/>
      <c r="J103" s="243">
        <f>ROUND(I103*H103,2)</f>
        <v>0</v>
      </c>
      <c r="K103" s="239" t="s">
        <v>21</v>
      </c>
      <c r="L103" s="73"/>
      <c r="M103" s="244" t="s">
        <v>21</v>
      </c>
      <c r="N103" s="245" t="s">
        <v>41</v>
      </c>
      <c r="O103" s="48"/>
      <c r="P103" s="246">
        <f>O103*H103</f>
        <v>0</v>
      </c>
      <c r="Q103" s="246">
        <v>0</v>
      </c>
      <c r="R103" s="246">
        <f>Q103*H103</f>
        <v>0</v>
      </c>
      <c r="S103" s="246">
        <v>0</v>
      </c>
      <c r="T103" s="247">
        <f>S103*H103</f>
        <v>0</v>
      </c>
      <c r="AR103" s="25" t="s">
        <v>290</v>
      </c>
      <c r="AT103" s="25" t="s">
        <v>200</v>
      </c>
      <c r="AU103" s="25" t="s">
        <v>79</v>
      </c>
      <c r="AY103" s="25" t="s">
        <v>197</v>
      </c>
      <c r="BE103" s="248">
        <f>IF(N103="základní",J103,0)</f>
        <v>0</v>
      </c>
      <c r="BF103" s="248">
        <f>IF(N103="snížená",J103,0)</f>
        <v>0</v>
      </c>
      <c r="BG103" s="248">
        <f>IF(N103="zákl. přenesená",J103,0)</f>
        <v>0</v>
      </c>
      <c r="BH103" s="248">
        <f>IF(N103="sníž. přenesená",J103,0)</f>
        <v>0</v>
      </c>
      <c r="BI103" s="248">
        <f>IF(N103="nulová",J103,0)</f>
        <v>0</v>
      </c>
      <c r="BJ103" s="25" t="s">
        <v>77</v>
      </c>
      <c r="BK103" s="248">
        <f>ROUND(I103*H103,2)</f>
        <v>0</v>
      </c>
      <c r="BL103" s="25" t="s">
        <v>290</v>
      </c>
      <c r="BM103" s="25" t="s">
        <v>256</v>
      </c>
    </row>
    <row r="104" s="1" customFormat="1">
      <c r="B104" s="47"/>
      <c r="C104" s="75"/>
      <c r="D104" s="249" t="s">
        <v>207</v>
      </c>
      <c r="E104" s="75"/>
      <c r="F104" s="250" t="s">
        <v>1499</v>
      </c>
      <c r="G104" s="75"/>
      <c r="H104" s="75"/>
      <c r="I104" s="205"/>
      <c r="J104" s="75"/>
      <c r="K104" s="75"/>
      <c r="L104" s="73"/>
      <c r="M104" s="251"/>
      <c r="N104" s="48"/>
      <c r="O104" s="48"/>
      <c r="P104" s="48"/>
      <c r="Q104" s="48"/>
      <c r="R104" s="48"/>
      <c r="S104" s="48"/>
      <c r="T104" s="96"/>
      <c r="AT104" s="25" t="s">
        <v>207</v>
      </c>
      <c r="AU104" s="25" t="s">
        <v>79</v>
      </c>
    </row>
    <row r="105" s="1" customFormat="1" ht="14.5" customHeight="1">
      <c r="B105" s="47"/>
      <c r="C105" s="237" t="s">
        <v>1416</v>
      </c>
      <c r="D105" s="237" t="s">
        <v>200</v>
      </c>
      <c r="E105" s="238" t="s">
        <v>890</v>
      </c>
      <c r="F105" s="239" t="s">
        <v>1500</v>
      </c>
      <c r="G105" s="240" t="s">
        <v>265</v>
      </c>
      <c r="H105" s="241">
        <v>2</v>
      </c>
      <c r="I105" s="242"/>
      <c r="J105" s="243">
        <f>ROUND(I105*H105,2)</f>
        <v>0</v>
      </c>
      <c r="K105" s="239" t="s">
        <v>21</v>
      </c>
      <c r="L105" s="73"/>
      <c r="M105" s="244" t="s">
        <v>21</v>
      </c>
      <c r="N105" s="245" t="s">
        <v>41</v>
      </c>
      <c r="O105" s="48"/>
      <c r="P105" s="246">
        <f>O105*H105</f>
        <v>0</v>
      </c>
      <c r="Q105" s="246">
        <v>0</v>
      </c>
      <c r="R105" s="246">
        <f>Q105*H105</f>
        <v>0</v>
      </c>
      <c r="S105" s="246">
        <v>0</v>
      </c>
      <c r="T105" s="247">
        <f>S105*H105</f>
        <v>0</v>
      </c>
      <c r="AR105" s="25" t="s">
        <v>290</v>
      </c>
      <c r="AT105" s="25" t="s">
        <v>200</v>
      </c>
      <c r="AU105" s="25" t="s">
        <v>79</v>
      </c>
      <c r="AY105" s="25" t="s">
        <v>197</v>
      </c>
      <c r="BE105" s="248">
        <f>IF(N105="základní",J105,0)</f>
        <v>0</v>
      </c>
      <c r="BF105" s="248">
        <f>IF(N105="snížená",J105,0)</f>
        <v>0</v>
      </c>
      <c r="BG105" s="248">
        <f>IF(N105="zákl. přenesená",J105,0)</f>
        <v>0</v>
      </c>
      <c r="BH105" s="248">
        <f>IF(N105="sníž. přenesená",J105,0)</f>
        <v>0</v>
      </c>
      <c r="BI105" s="248">
        <f>IF(N105="nulová",J105,0)</f>
        <v>0</v>
      </c>
      <c r="BJ105" s="25" t="s">
        <v>77</v>
      </c>
      <c r="BK105" s="248">
        <f>ROUND(I105*H105,2)</f>
        <v>0</v>
      </c>
      <c r="BL105" s="25" t="s">
        <v>290</v>
      </c>
      <c r="BM105" s="25" t="s">
        <v>268</v>
      </c>
    </row>
    <row r="106" s="1" customFormat="1">
      <c r="B106" s="47"/>
      <c r="C106" s="75"/>
      <c r="D106" s="249" t="s">
        <v>207</v>
      </c>
      <c r="E106" s="75"/>
      <c r="F106" s="250" t="s">
        <v>1500</v>
      </c>
      <c r="G106" s="75"/>
      <c r="H106" s="75"/>
      <c r="I106" s="205"/>
      <c r="J106" s="75"/>
      <c r="K106" s="75"/>
      <c r="L106" s="73"/>
      <c r="M106" s="251"/>
      <c r="N106" s="48"/>
      <c r="O106" s="48"/>
      <c r="P106" s="48"/>
      <c r="Q106" s="48"/>
      <c r="R106" s="48"/>
      <c r="S106" s="48"/>
      <c r="T106" s="96"/>
      <c r="AT106" s="25" t="s">
        <v>207</v>
      </c>
      <c r="AU106" s="25" t="s">
        <v>79</v>
      </c>
    </row>
    <row r="107" s="1" customFormat="1" ht="14.5" customHeight="1">
      <c r="B107" s="47"/>
      <c r="C107" s="237" t="s">
        <v>229</v>
      </c>
      <c r="D107" s="237" t="s">
        <v>200</v>
      </c>
      <c r="E107" s="238" t="s">
        <v>892</v>
      </c>
      <c r="F107" s="239" t="s">
        <v>893</v>
      </c>
      <c r="G107" s="240" t="s">
        <v>265</v>
      </c>
      <c r="H107" s="241">
        <v>3</v>
      </c>
      <c r="I107" s="242"/>
      <c r="J107" s="243">
        <f>ROUND(I107*H107,2)</f>
        <v>0</v>
      </c>
      <c r="K107" s="239" t="s">
        <v>886</v>
      </c>
      <c r="L107" s="73"/>
      <c r="M107" s="244" t="s">
        <v>21</v>
      </c>
      <c r="N107" s="245" t="s">
        <v>41</v>
      </c>
      <c r="O107" s="48"/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25" t="s">
        <v>290</v>
      </c>
      <c r="AT107" s="25" t="s">
        <v>200</v>
      </c>
      <c r="AU107" s="25" t="s">
        <v>79</v>
      </c>
      <c r="AY107" s="25" t="s">
        <v>197</v>
      </c>
      <c r="BE107" s="248">
        <f>IF(N107="základní",J107,0)</f>
        <v>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25" t="s">
        <v>77</v>
      </c>
      <c r="BK107" s="248">
        <f>ROUND(I107*H107,2)</f>
        <v>0</v>
      </c>
      <c r="BL107" s="25" t="s">
        <v>290</v>
      </c>
      <c r="BM107" s="25" t="s">
        <v>280</v>
      </c>
    </row>
    <row r="108" s="1" customFormat="1">
      <c r="B108" s="47"/>
      <c r="C108" s="75"/>
      <c r="D108" s="249" t="s">
        <v>207</v>
      </c>
      <c r="E108" s="75"/>
      <c r="F108" s="250" t="s">
        <v>893</v>
      </c>
      <c r="G108" s="75"/>
      <c r="H108" s="75"/>
      <c r="I108" s="205"/>
      <c r="J108" s="75"/>
      <c r="K108" s="75"/>
      <c r="L108" s="73"/>
      <c r="M108" s="251"/>
      <c r="N108" s="48"/>
      <c r="O108" s="48"/>
      <c r="P108" s="48"/>
      <c r="Q108" s="48"/>
      <c r="R108" s="48"/>
      <c r="S108" s="48"/>
      <c r="T108" s="96"/>
      <c r="AT108" s="25" t="s">
        <v>207</v>
      </c>
      <c r="AU108" s="25" t="s">
        <v>79</v>
      </c>
    </row>
    <row r="109" s="1" customFormat="1" ht="14.5" customHeight="1">
      <c r="B109" s="47"/>
      <c r="C109" s="263" t="s">
        <v>435</v>
      </c>
      <c r="D109" s="263" t="s">
        <v>269</v>
      </c>
      <c r="E109" s="264" t="s">
        <v>1501</v>
      </c>
      <c r="F109" s="265" t="s">
        <v>1502</v>
      </c>
      <c r="G109" s="266" t="s">
        <v>265</v>
      </c>
      <c r="H109" s="267">
        <v>1</v>
      </c>
      <c r="I109" s="268"/>
      <c r="J109" s="269">
        <f>ROUND(I109*H109,2)</f>
        <v>0</v>
      </c>
      <c r="K109" s="265" t="s">
        <v>21</v>
      </c>
      <c r="L109" s="270"/>
      <c r="M109" s="271" t="s">
        <v>21</v>
      </c>
      <c r="N109" s="272" t="s">
        <v>41</v>
      </c>
      <c r="O109" s="48"/>
      <c r="P109" s="246">
        <f>O109*H109</f>
        <v>0</v>
      </c>
      <c r="Q109" s="246">
        <v>0</v>
      </c>
      <c r="R109" s="246">
        <f>Q109*H109</f>
        <v>0</v>
      </c>
      <c r="S109" s="246">
        <v>0</v>
      </c>
      <c r="T109" s="247">
        <f>S109*H109</f>
        <v>0</v>
      </c>
      <c r="AR109" s="25" t="s">
        <v>373</v>
      </c>
      <c r="AT109" s="25" t="s">
        <v>269</v>
      </c>
      <c r="AU109" s="25" t="s">
        <v>79</v>
      </c>
      <c r="AY109" s="25" t="s">
        <v>197</v>
      </c>
      <c r="BE109" s="248">
        <f>IF(N109="základní",J109,0)</f>
        <v>0</v>
      </c>
      <c r="BF109" s="248">
        <f>IF(N109="snížená",J109,0)</f>
        <v>0</v>
      </c>
      <c r="BG109" s="248">
        <f>IF(N109="zákl. přenesená",J109,0)</f>
        <v>0</v>
      </c>
      <c r="BH109" s="248">
        <f>IF(N109="sníž. přenesená",J109,0)</f>
        <v>0</v>
      </c>
      <c r="BI109" s="248">
        <f>IF(N109="nulová",J109,0)</f>
        <v>0</v>
      </c>
      <c r="BJ109" s="25" t="s">
        <v>77</v>
      </c>
      <c r="BK109" s="248">
        <f>ROUND(I109*H109,2)</f>
        <v>0</v>
      </c>
      <c r="BL109" s="25" t="s">
        <v>290</v>
      </c>
      <c r="BM109" s="25" t="s">
        <v>290</v>
      </c>
    </row>
    <row r="110" s="1" customFormat="1">
      <c r="B110" s="47"/>
      <c r="C110" s="75"/>
      <c r="D110" s="249" t="s">
        <v>207</v>
      </c>
      <c r="E110" s="75"/>
      <c r="F110" s="250" t="s">
        <v>1502</v>
      </c>
      <c r="G110" s="75"/>
      <c r="H110" s="75"/>
      <c r="I110" s="205"/>
      <c r="J110" s="75"/>
      <c r="K110" s="75"/>
      <c r="L110" s="73"/>
      <c r="M110" s="251"/>
      <c r="N110" s="48"/>
      <c r="O110" s="48"/>
      <c r="P110" s="48"/>
      <c r="Q110" s="48"/>
      <c r="R110" s="48"/>
      <c r="S110" s="48"/>
      <c r="T110" s="96"/>
      <c r="AT110" s="25" t="s">
        <v>207</v>
      </c>
      <c r="AU110" s="25" t="s">
        <v>79</v>
      </c>
    </row>
    <row r="111" s="12" customFormat="1">
      <c r="B111" s="252"/>
      <c r="C111" s="253"/>
      <c r="D111" s="249" t="s">
        <v>209</v>
      </c>
      <c r="E111" s="254" t="s">
        <v>21</v>
      </c>
      <c r="F111" s="255" t="s">
        <v>1503</v>
      </c>
      <c r="G111" s="253"/>
      <c r="H111" s="256">
        <v>1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AT111" s="262" t="s">
        <v>209</v>
      </c>
      <c r="AU111" s="262" t="s">
        <v>79</v>
      </c>
      <c r="AV111" s="12" t="s">
        <v>79</v>
      </c>
      <c r="AW111" s="12" t="s">
        <v>34</v>
      </c>
      <c r="AX111" s="12" t="s">
        <v>70</v>
      </c>
      <c r="AY111" s="262" t="s">
        <v>197</v>
      </c>
    </row>
    <row r="112" s="13" customFormat="1">
      <c r="B112" s="273"/>
      <c r="C112" s="274"/>
      <c r="D112" s="249" t="s">
        <v>209</v>
      </c>
      <c r="E112" s="275" t="s">
        <v>21</v>
      </c>
      <c r="F112" s="276" t="s">
        <v>386</v>
      </c>
      <c r="G112" s="274"/>
      <c r="H112" s="277">
        <v>1</v>
      </c>
      <c r="I112" s="278"/>
      <c r="J112" s="274"/>
      <c r="K112" s="274"/>
      <c r="L112" s="279"/>
      <c r="M112" s="280"/>
      <c r="N112" s="281"/>
      <c r="O112" s="281"/>
      <c r="P112" s="281"/>
      <c r="Q112" s="281"/>
      <c r="R112" s="281"/>
      <c r="S112" s="281"/>
      <c r="T112" s="282"/>
      <c r="AT112" s="283" t="s">
        <v>209</v>
      </c>
      <c r="AU112" s="283" t="s">
        <v>79</v>
      </c>
      <c r="AV112" s="13" t="s">
        <v>205</v>
      </c>
      <c r="AW112" s="13" t="s">
        <v>34</v>
      </c>
      <c r="AX112" s="13" t="s">
        <v>77</v>
      </c>
      <c r="AY112" s="283" t="s">
        <v>197</v>
      </c>
    </row>
    <row r="113" s="1" customFormat="1" ht="14.5" customHeight="1">
      <c r="B113" s="47"/>
      <c r="C113" s="263" t="s">
        <v>648</v>
      </c>
      <c r="D113" s="263" t="s">
        <v>269</v>
      </c>
      <c r="E113" s="264" t="s">
        <v>1504</v>
      </c>
      <c r="F113" s="265" t="s">
        <v>1505</v>
      </c>
      <c r="G113" s="266" t="s">
        <v>265</v>
      </c>
      <c r="H113" s="267">
        <v>1</v>
      </c>
      <c r="I113" s="268"/>
      <c r="J113" s="269">
        <f>ROUND(I113*H113,2)</f>
        <v>0</v>
      </c>
      <c r="K113" s="265" t="s">
        <v>21</v>
      </c>
      <c r="L113" s="270"/>
      <c r="M113" s="271" t="s">
        <v>21</v>
      </c>
      <c r="N113" s="272" t="s">
        <v>41</v>
      </c>
      <c r="O113" s="48"/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AR113" s="25" t="s">
        <v>373</v>
      </c>
      <c r="AT113" s="25" t="s">
        <v>269</v>
      </c>
      <c r="AU113" s="25" t="s">
        <v>79</v>
      </c>
      <c r="AY113" s="25" t="s">
        <v>197</v>
      </c>
      <c r="BE113" s="248">
        <f>IF(N113="základní",J113,0)</f>
        <v>0</v>
      </c>
      <c r="BF113" s="248">
        <f>IF(N113="snížená",J113,0)</f>
        <v>0</v>
      </c>
      <c r="BG113" s="248">
        <f>IF(N113="zákl. přenesená",J113,0)</f>
        <v>0</v>
      </c>
      <c r="BH113" s="248">
        <f>IF(N113="sníž. přenesená",J113,0)</f>
        <v>0</v>
      </c>
      <c r="BI113" s="248">
        <f>IF(N113="nulová",J113,0)</f>
        <v>0</v>
      </c>
      <c r="BJ113" s="25" t="s">
        <v>77</v>
      </c>
      <c r="BK113" s="248">
        <f>ROUND(I113*H113,2)</f>
        <v>0</v>
      </c>
      <c r="BL113" s="25" t="s">
        <v>290</v>
      </c>
      <c r="BM113" s="25" t="s">
        <v>301</v>
      </c>
    </row>
    <row r="114" s="1" customFormat="1">
      <c r="B114" s="47"/>
      <c r="C114" s="75"/>
      <c r="D114" s="249" t="s">
        <v>207</v>
      </c>
      <c r="E114" s="75"/>
      <c r="F114" s="250" t="s">
        <v>1505</v>
      </c>
      <c r="G114" s="75"/>
      <c r="H114" s="75"/>
      <c r="I114" s="205"/>
      <c r="J114" s="75"/>
      <c r="K114" s="75"/>
      <c r="L114" s="73"/>
      <c r="M114" s="251"/>
      <c r="N114" s="48"/>
      <c r="O114" s="48"/>
      <c r="P114" s="48"/>
      <c r="Q114" s="48"/>
      <c r="R114" s="48"/>
      <c r="S114" s="48"/>
      <c r="T114" s="96"/>
      <c r="AT114" s="25" t="s">
        <v>207</v>
      </c>
      <c r="AU114" s="25" t="s">
        <v>79</v>
      </c>
    </row>
    <row r="115" s="1" customFormat="1" ht="14.5" customHeight="1">
      <c r="B115" s="47"/>
      <c r="C115" s="263" t="s">
        <v>653</v>
      </c>
      <c r="D115" s="263" t="s">
        <v>269</v>
      </c>
      <c r="E115" s="264" t="s">
        <v>1506</v>
      </c>
      <c r="F115" s="265" t="s">
        <v>1507</v>
      </c>
      <c r="G115" s="266" t="s">
        <v>265</v>
      </c>
      <c r="H115" s="267">
        <v>1</v>
      </c>
      <c r="I115" s="268"/>
      <c r="J115" s="269">
        <f>ROUND(I115*H115,2)</f>
        <v>0</v>
      </c>
      <c r="K115" s="265" t="s">
        <v>21</v>
      </c>
      <c r="L115" s="270"/>
      <c r="M115" s="271" t="s">
        <v>21</v>
      </c>
      <c r="N115" s="272" t="s">
        <v>41</v>
      </c>
      <c r="O115" s="48"/>
      <c r="P115" s="246">
        <f>O115*H115</f>
        <v>0</v>
      </c>
      <c r="Q115" s="246">
        <v>0</v>
      </c>
      <c r="R115" s="246">
        <f>Q115*H115</f>
        <v>0</v>
      </c>
      <c r="S115" s="246">
        <v>0</v>
      </c>
      <c r="T115" s="247">
        <f>S115*H115</f>
        <v>0</v>
      </c>
      <c r="AR115" s="25" t="s">
        <v>373</v>
      </c>
      <c r="AT115" s="25" t="s">
        <v>269</v>
      </c>
      <c r="AU115" s="25" t="s">
        <v>79</v>
      </c>
      <c r="AY115" s="25" t="s">
        <v>197</v>
      </c>
      <c r="BE115" s="248">
        <f>IF(N115="základní",J115,0)</f>
        <v>0</v>
      </c>
      <c r="BF115" s="248">
        <f>IF(N115="snížená",J115,0)</f>
        <v>0</v>
      </c>
      <c r="BG115" s="248">
        <f>IF(N115="zákl. přenesená",J115,0)</f>
        <v>0</v>
      </c>
      <c r="BH115" s="248">
        <f>IF(N115="sníž. přenesená",J115,0)</f>
        <v>0</v>
      </c>
      <c r="BI115" s="248">
        <f>IF(N115="nulová",J115,0)</f>
        <v>0</v>
      </c>
      <c r="BJ115" s="25" t="s">
        <v>77</v>
      </c>
      <c r="BK115" s="248">
        <f>ROUND(I115*H115,2)</f>
        <v>0</v>
      </c>
      <c r="BL115" s="25" t="s">
        <v>290</v>
      </c>
      <c r="BM115" s="25" t="s">
        <v>312</v>
      </c>
    </row>
    <row r="116" s="1" customFormat="1">
      <c r="B116" s="47"/>
      <c r="C116" s="75"/>
      <c r="D116" s="249" t="s">
        <v>207</v>
      </c>
      <c r="E116" s="75"/>
      <c r="F116" s="250" t="s">
        <v>1507</v>
      </c>
      <c r="G116" s="75"/>
      <c r="H116" s="75"/>
      <c r="I116" s="205"/>
      <c r="J116" s="75"/>
      <c r="K116" s="75"/>
      <c r="L116" s="73"/>
      <c r="M116" s="251"/>
      <c r="N116" s="48"/>
      <c r="O116" s="48"/>
      <c r="P116" s="48"/>
      <c r="Q116" s="48"/>
      <c r="R116" s="48"/>
      <c r="S116" s="48"/>
      <c r="T116" s="96"/>
      <c r="AT116" s="25" t="s">
        <v>207</v>
      </c>
      <c r="AU116" s="25" t="s">
        <v>79</v>
      </c>
    </row>
    <row r="117" s="1" customFormat="1" ht="23" customHeight="1">
      <c r="B117" s="47"/>
      <c r="C117" s="263" t="s">
        <v>897</v>
      </c>
      <c r="D117" s="263" t="s">
        <v>269</v>
      </c>
      <c r="E117" s="264" t="s">
        <v>898</v>
      </c>
      <c r="F117" s="265" t="s">
        <v>899</v>
      </c>
      <c r="G117" s="266" t="s">
        <v>265</v>
      </c>
      <c r="H117" s="267">
        <v>3</v>
      </c>
      <c r="I117" s="268"/>
      <c r="J117" s="269">
        <f>ROUND(I117*H117,2)</f>
        <v>0</v>
      </c>
      <c r="K117" s="265" t="s">
        <v>881</v>
      </c>
      <c r="L117" s="270"/>
      <c r="M117" s="271" t="s">
        <v>21</v>
      </c>
      <c r="N117" s="272" t="s">
        <v>41</v>
      </c>
      <c r="O117" s="48"/>
      <c r="P117" s="246">
        <f>O117*H117</f>
        <v>0</v>
      </c>
      <c r="Q117" s="246">
        <v>0</v>
      </c>
      <c r="R117" s="246">
        <f>Q117*H117</f>
        <v>0</v>
      </c>
      <c r="S117" s="246">
        <v>0</v>
      </c>
      <c r="T117" s="247">
        <f>S117*H117</f>
        <v>0</v>
      </c>
      <c r="AR117" s="25" t="s">
        <v>373</v>
      </c>
      <c r="AT117" s="25" t="s">
        <v>269</v>
      </c>
      <c r="AU117" s="25" t="s">
        <v>79</v>
      </c>
      <c r="AY117" s="25" t="s">
        <v>197</v>
      </c>
      <c r="BE117" s="248">
        <f>IF(N117="základní",J117,0)</f>
        <v>0</v>
      </c>
      <c r="BF117" s="248">
        <f>IF(N117="snížená",J117,0)</f>
        <v>0</v>
      </c>
      <c r="BG117" s="248">
        <f>IF(N117="zákl. přenesená",J117,0)</f>
        <v>0</v>
      </c>
      <c r="BH117" s="248">
        <f>IF(N117="sníž. přenesená",J117,0)</f>
        <v>0</v>
      </c>
      <c r="BI117" s="248">
        <f>IF(N117="nulová",J117,0)</f>
        <v>0</v>
      </c>
      <c r="BJ117" s="25" t="s">
        <v>77</v>
      </c>
      <c r="BK117" s="248">
        <f>ROUND(I117*H117,2)</f>
        <v>0</v>
      </c>
      <c r="BL117" s="25" t="s">
        <v>290</v>
      </c>
      <c r="BM117" s="25" t="s">
        <v>321</v>
      </c>
    </row>
    <row r="118" s="1" customFormat="1">
      <c r="B118" s="47"/>
      <c r="C118" s="75"/>
      <c r="D118" s="249" t="s">
        <v>207</v>
      </c>
      <c r="E118" s="75"/>
      <c r="F118" s="250" t="s">
        <v>899</v>
      </c>
      <c r="G118" s="75"/>
      <c r="H118" s="75"/>
      <c r="I118" s="205"/>
      <c r="J118" s="75"/>
      <c r="K118" s="75"/>
      <c r="L118" s="73"/>
      <c r="M118" s="251"/>
      <c r="N118" s="48"/>
      <c r="O118" s="48"/>
      <c r="P118" s="48"/>
      <c r="Q118" s="48"/>
      <c r="R118" s="48"/>
      <c r="S118" s="48"/>
      <c r="T118" s="96"/>
      <c r="AT118" s="25" t="s">
        <v>207</v>
      </c>
      <c r="AU118" s="25" t="s">
        <v>79</v>
      </c>
    </row>
    <row r="119" s="1" customFormat="1" ht="14.5" customHeight="1">
      <c r="B119" s="47"/>
      <c r="C119" s="263" t="s">
        <v>964</v>
      </c>
      <c r="D119" s="263" t="s">
        <v>269</v>
      </c>
      <c r="E119" s="264" t="s">
        <v>901</v>
      </c>
      <c r="F119" s="265" t="s">
        <v>902</v>
      </c>
      <c r="G119" s="266" t="s">
        <v>265</v>
      </c>
      <c r="H119" s="267">
        <v>2</v>
      </c>
      <c r="I119" s="268"/>
      <c r="J119" s="269">
        <f>ROUND(I119*H119,2)</f>
        <v>0</v>
      </c>
      <c r="K119" s="265" t="s">
        <v>881</v>
      </c>
      <c r="L119" s="270"/>
      <c r="M119" s="271" t="s">
        <v>21</v>
      </c>
      <c r="N119" s="272" t="s">
        <v>41</v>
      </c>
      <c r="O119" s="48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AR119" s="25" t="s">
        <v>373</v>
      </c>
      <c r="AT119" s="25" t="s">
        <v>269</v>
      </c>
      <c r="AU119" s="25" t="s">
        <v>79</v>
      </c>
      <c r="AY119" s="25" t="s">
        <v>197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25" t="s">
        <v>77</v>
      </c>
      <c r="BK119" s="248">
        <f>ROUND(I119*H119,2)</f>
        <v>0</v>
      </c>
      <c r="BL119" s="25" t="s">
        <v>290</v>
      </c>
      <c r="BM119" s="25" t="s">
        <v>331</v>
      </c>
    </row>
    <row r="120" s="1" customFormat="1">
      <c r="B120" s="47"/>
      <c r="C120" s="75"/>
      <c r="D120" s="249" t="s">
        <v>207</v>
      </c>
      <c r="E120" s="75"/>
      <c r="F120" s="250" t="s">
        <v>902</v>
      </c>
      <c r="G120" s="75"/>
      <c r="H120" s="75"/>
      <c r="I120" s="205"/>
      <c r="J120" s="75"/>
      <c r="K120" s="75"/>
      <c r="L120" s="73"/>
      <c r="M120" s="251"/>
      <c r="N120" s="48"/>
      <c r="O120" s="48"/>
      <c r="P120" s="48"/>
      <c r="Q120" s="48"/>
      <c r="R120" s="48"/>
      <c r="S120" s="48"/>
      <c r="T120" s="96"/>
      <c r="AT120" s="25" t="s">
        <v>207</v>
      </c>
      <c r="AU120" s="25" t="s">
        <v>79</v>
      </c>
    </row>
    <row r="121" s="11" customFormat="1" ht="29.88" customHeight="1">
      <c r="B121" s="221"/>
      <c r="C121" s="222"/>
      <c r="D121" s="223" t="s">
        <v>69</v>
      </c>
      <c r="E121" s="235" t="s">
        <v>903</v>
      </c>
      <c r="F121" s="235" t="s">
        <v>904</v>
      </c>
      <c r="G121" s="222"/>
      <c r="H121" s="222"/>
      <c r="I121" s="225"/>
      <c r="J121" s="236">
        <f>BK121</f>
        <v>0</v>
      </c>
      <c r="K121" s="222"/>
      <c r="L121" s="227"/>
      <c r="M121" s="228"/>
      <c r="N121" s="229"/>
      <c r="O121" s="229"/>
      <c r="P121" s="230">
        <f>SUM(P122:P149)</f>
        <v>0</v>
      </c>
      <c r="Q121" s="229"/>
      <c r="R121" s="230">
        <f>SUM(R122:R149)</f>
        <v>0</v>
      </c>
      <c r="S121" s="229"/>
      <c r="T121" s="231">
        <f>SUM(T122:T149)</f>
        <v>0</v>
      </c>
      <c r="AR121" s="232" t="s">
        <v>79</v>
      </c>
      <c r="AT121" s="233" t="s">
        <v>69</v>
      </c>
      <c r="AU121" s="233" t="s">
        <v>77</v>
      </c>
      <c r="AY121" s="232" t="s">
        <v>197</v>
      </c>
      <c r="BK121" s="234">
        <f>SUM(BK122:BK149)</f>
        <v>0</v>
      </c>
    </row>
    <row r="122" s="1" customFormat="1" ht="23" customHeight="1">
      <c r="B122" s="47"/>
      <c r="C122" s="237" t="s">
        <v>624</v>
      </c>
      <c r="D122" s="237" t="s">
        <v>200</v>
      </c>
      <c r="E122" s="238" t="s">
        <v>929</v>
      </c>
      <c r="F122" s="239" t="s">
        <v>930</v>
      </c>
      <c r="G122" s="240" t="s">
        <v>223</v>
      </c>
      <c r="H122" s="241">
        <v>100</v>
      </c>
      <c r="I122" s="242"/>
      <c r="J122" s="243">
        <f>ROUND(I122*H122,2)</f>
        <v>0</v>
      </c>
      <c r="K122" s="239" t="s">
        <v>881</v>
      </c>
      <c r="L122" s="73"/>
      <c r="M122" s="244" t="s">
        <v>21</v>
      </c>
      <c r="N122" s="245" t="s">
        <v>41</v>
      </c>
      <c r="O122" s="48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AR122" s="25" t="s">
        <v>290</v>
      </c>
      <c r="AT122" s="25" t="s">
        <v>200</v>
      </c>
      <c r="AU122" s="25" t="s">
        <v>79</v>
      </c>
      <c r="AY122" s="25" t="s">
        <v>197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25" t="s">
        <v>77</v>
      </c>
      <c r="BK122" s="248">
        <f>ROUND(I122*H122,2)</f>
        <v>0</v>
      </c>
      <c r="BL122" s="25" t="s">
        <v>290</v>
      </c>
      <c r="BM122" s="25" t="s">
        <v>143</v>
      </c>
    </row>
    <row r="123" s="1" customFormat="1">
      <c r="B123" s="47"/>
      <c r="C123" s="75"/>
      <c r="D123" s="249" t="s">
        <v>207</v>
      </c>
      <c r="E123" s="75"/>
      <c r="F123" s="250" t="s">
        <v>930</v>
      </c>
      <c r="G123" s="75"/>
      <c r="H123" s="75"/>
      <c r="I123" s="205"/>
      <c r="J123" s="75"/>
      <c r="K123" s="75"/>
      <c r="L123" s="73"/>
      <c r="M123" s="251"/>
      <c r="N123" s="48"/>
      <c r="O123" s="48"/>
      <c r="P123" s="48"/>
      <c r="Q123" s="48"/>
      <c r="R123" s="48"/>
      <c r="S123" s="48"/>
      <c r="T123" s="96"/>
      <c r="AT123" s="25" t="s">
        <v>207</v>
      </c>
      <c r="AU123" s="25" t="s">
        <v>79</v>
      </c>
    </row>
    <row r="124" s="1" customFormat="1" ht="23" customHeight="1">
      <c r="B124" s="47"/>
      <c r="C124" s="237" t="s">
        <v>619</v>
      </c>
      <c r="D124" s="237" t="s">
        <v>200</v>
      </c>
      <c r="E124" s="238" t="s">
        <v>931</v>
      </c>
      <c r="F124" s="239" t="s">
        <v>932</v>
      </c>
      <c r="G124" s="240" t="s">
        <v>223</v>
      </c>
      <c r="H124" s="241">
        <v>40</v>
      </c>
      <c r="I124" s="242"/>
      <c r="J124" s="243">
        <f>ROUND(I124*H124,2)</f>
        <v>0</v>
      </c>
      <c r="K124" s="239" t="s">
        <v>881</v>
      </c>
      <c r="L124" s="73"/>
      <c r="M124" s="244" t="s">
        <v>21</v>
      </c>
      <c r="N124" s="245" t="s">
        <v>41</v>
      </c>
      <c r="O124" s="48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AR124" s="25" t="s">
        <v>290</v>
      </c>
      <c r="AT124" s="25" t="s">
        <v>200</v>
      </c>
      <c r="AU124" s="25" t="s">
        <v>79</v>
      </c>
      <c r="AY124" s="25" t="s">
        <v>197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25" t="s">
        <v>77</v>
      </c>
      <c r="BK124" s="248">
        <f>ROUND(I124*H124,2)</f>
        <v>0</v>
      </c>
      <c r="BL124" s="25" t="s">
        <v>290</v>
      </c>
      <c r="BM124" s="25" t="s">
        <v>353</v>
      </c>
    </row>
    <row r="125" s="1" customFormat="1">
      <c r="B125" s="47"/>
      <c r="C125" s="75"/>
      <c r="D125" s="249" t="s">
        <v>207</v>
      </c>
      <c r="E125" s="75"/>
      <c r="F125" s="250" t="s">
        <v>932</v>
      </c>
      <c r="G125" s="75"/>
      <c r="H125" s="75"/>
      <c r="I125" s="205"/>
      <c r="J125" s="75"/>
      <c r="K125" s="75"/>
      <c r="L125" s="73"/>
      <c r="M125" s="251"/>
      <c r="N125" s="48"/>
      <c r="O125" s="48"/>
      <c r="P125" s="48"/>
      <c r="Q125" s="48"/>
      <c r="R125" s="48"/>
      <c r="S125" s="48"/>
      <c r="T125" s="96"/>
      <c r="AT125" s="25" t="s">
        <v>207</v>
      </c>
      <c r="AU125" s="25" t="s">
        <v>79</v>
      </c>
    </row>
    <row r="126" s="1" customFormat="1" ht="23" customHeight="1">
      <c r="B126" s="47"/>
      <c r="C126" s="237" t="s">
        <v>933</v>
      </c>
      <c r="D126" s="237" t="s">
        <v>200</v>
      </c>
      <c r="E126" s="238" t="s">
        <v>934</v>
      </c>
      <c r="F126" s="239" t="s">
        <v>935</v>
      </c>
      <c r="G126" s="240" t="s">
        <v>223</v>
      </c>
      <c r="H126" s="241">
        <v>60</v>
      </c>
      <c r="I126" s="242"/>
      <c r="J126" s="243">
        <f>ROUND(I126*H126,2)</f>
        <v>0</v>
      </c>
      <c r="K126" s="239" t="s">
        <v>881</v>
      </c>
      <c r="L126" s="73"/>
      <c r="M126" s="244" t="s">
        <v>21</v>
      </c>
      <c r="N126" s="245" t="s">
        <v>41</v>
      </c>
      <c r="O126" s="48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AR126" s="25" t="s">
        <v>290</v>
      </c>
      <c r="AT126" s="25" t="s">
        <v>200</v>
      </c>
      <c r="AU126" s="25" t="s">
        <v>79</v>
      </c>
      <c r="AY126" s="25" t="s">
        <v>197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25" t="s">
        <v>77</v>
      </c>
      <c r="BK126" s="248">
        <f>ROUND(I126*H126,2)</f>
        <v>0</v>
      </c>
      <c r="BL126" s="25" t="s">
        <v>290</v>
      </c>
      <c r="BM126" s="25" t="s">
        <v>363</v>
      </c>
    </row>
    <row r="127" s="1" customFormat="1">
      <c r="B127" s="47"/>
      <c r="C127" s="75"/>
      <c r="D127" s="249" t="s">
        <v>207</v>
      </c>
      <c r="E127" s="75"/>
      <c r="F127" s="250" t="s">
        <v>935</v>
      </c>
      <c r="G127" s="75"/>
      <c r="H127" s="75"/>
      <c r="I127" s="205"/>
      <c r="J127" s="75"/>
      <c r="K127" s="75"/>
      <c r="L127" s="73"/>
      <c r="M127" s="251"/>
      <c r="N127" s="48"/>
      <c r="O127" s="48"/>
      <c r="P127" s="48"/>
      <c r="Q127" s="48"/>
      <c r="R127" s="48"/>
      <c r="S127" s="48"/>
      <c r="T127" s="96"/>
      <c r="AT127" s="25" t="s">
        <v>207</v>
      </c>
      <c r="AU127" s="25" t="s">
        <v>79</v>
      </c>
    </row>
    <row r="128" s="1" customFormat="1" ht="23" customHeight="1">
      <c r="B128" s="47"/>
      <c r="C128" s="237" t="s">
        <v>630</v>
      </c>
      <c r="D128" s="237" t="s">
        <v>200</v>
      </c>
      <c r="E128" s="238" t="s">
        <v>936</v>
      </c>
      <c r="F128" s="239" t="s">
        <v>937</v>
      </c>
      <c r="G128" s="240" t="s">
        <v>223</v>
      </c>
      <c r="H128" s="241">
        <v>90</v>
      </c>
      <c r="I128" s="242"/>
      <c r="J128" s="243">
        <f>ROUND(I128*H128,2)</f>
        <v>0</v>
      </c>
      <c r="K128" s="239" t="s">
        <v>881</v>
      </c>
      <c r="L128" s="73"/>
      <c r="M128" s="244" t="s">
        <v>21</v>
      </c>
      <c r="N128" s="245" t="s">
        <v>41</v>
      </c>
      <c r="O128" s="48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AR128" s="25" t="s">
        <v>290</v>
      </c>
      <c r="AT128" s="25" t="s">
        <v>200</v>
      </c>
      <c r="AU128" s="25" t="s">
        <v>79</v>
      </c>
      <c r="AY128" s="25" t="s">
        <v>197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25" t="s">
        <v>77</v>
      </c>
      <c r="BK128" s="248">
        <f>ROUND(I128*H128,2)</f>
        <v>0</v>
      </c>
      <c r="BL128" s="25" t="s">
        <v>290</v>
      </c>
      <c r="BM128" s="25" t="s">
        <v>373</v>
      </c>
    </row>
    <row r="129" s="1" customFormat="1">
      <c r="B129" s="47"/>
      <c r="C129" s="75"/>
      <c r="D129" s="249" t="s">
        <v>207</v>
      </c>
      <c r="E129" s="75"/>
      <c r="F129" s="250" t="s">
        <v>937</v>
      </c>
      <c r="G129" s="75"/>
      <c r="H129" s="75"/>
      <c r="I129" s="205"/>
      <c r="J129" s="75"/>
      <c r="K129" s="75"/>
      <c r="L129" s="73"/>
      <c r="M129" s="251"/>
      <c r="N129" s="48"/>
      <c r="O129" s="48"/>
      <c r="P129" s="48"/>
      <c r="Q129" s="48"/>
      <c r="R129" s="48"/>
      <c r="S129" s="48"/>
      <c r="T129" s="96"/>
      <c r="AT129" s="25" t="s">
        <v>207</v>
      </c>
      <c r="AU129" s="25" t="s">
        <v>79</v>
      </c>
    </row>
    <row r="130" s="1" customFormat="1" ht="23" customHeight="1">
      <c r="B130" s="47"/>
      <c r="C130" s="237" t="s">
        <v>759</v>
      </c>
      <c r="D130" s="237" t="s">
        <v>200</v>
      </c>
      <c r="E130" s="238" t="s">
        <v>992</v>
      </c>
      <c r="F130" s="239" t="s">
        <v>993</v>
      </c>
      <c r="G130" s="240" t="s">
        <v>223</v>
      </c>
      <c r="H130" s="241">
        <v>6</v>
      </c>
      <c r="I130" s="242"/>
      <c r="J130" s="243">
        <f>ROUND(I130*H130,2)</f>
        <v>0</v>
      </c>
      <c r="K130" s="239" t="s">
        <v>881</v>
      </c>
      <c r="L130" s="73"/>
      <c r="M130" s="244" t="s">
        <v>21</v>
      </c>
      <c r="N130" s="245" t="s">
        <v>41</v>
      </c>
      <c r="O130" s="48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AR130" s="25" t="s">
        <v>290</v>
      </c>
      <c r="AT130" s="25" t="s">
        <v>200</v>
      </c>
      <c r="AU130" s="25" t="s">
        <v>79</v>
      </c>
      <c r="AY130" s="25" t="s">
        <v>197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25" t="s">
        <v>77</v>
      </c>
      <c r="BK130" s="248">
        <f>ROUND(I130*H130,2)</f>
        <v>0</v>
      </c>
      <c r="BL130" s="25" t="s">
        <v>290</v>
      </c>
      <c r="BM130" s="25" t="s">
        <v>387</v>
      </c>
    </row>
    <row r="131" s="1" customFormat="1">
      <c r="B131" s="47"/>
      <c r="C131" s="75"/>
      <c r="D131" s="249" t="s">
        <v>207</v>
      </c>
      <c r="E131" s="75"/>
      <c r="F131" s="250" t="s">
        <v>993</v>
      </c>
      <c r="G131" s="75"/>
      <c r="H131" s="75"/>
      <c r="I131" s="205"/>
      <c r="J131" s="75"/>
      <c r="K131" s="75"/>
      <c r="L131" s="73"/>
      <c r="M131" s="251"/>
      <c r="N131" s="48"/>
      <c r="O131" s="48"/>
      <c r="P131" s="48"/>
      <c r="Q131" s="48"/>
      <c r="R131" s="48"/>
      <c r="S131" s="48"/>
      <c r="T131" s="96"/>
      <c r="AT131" s="25" t="s">
        <v>207</v>
      </c>
      <c r="AU131" s="25" t="s">
        <v>79</v>
      </c>
    </row>
    <row r="132" s="1" customFormat="1" ht="14.5" customHeight="1">
      <c r="B132" s="47"/>
      <c r="C132" s="263" t="s">
        <v>1508</v>
      </c>
      <c r="D132" s="263" t="s">
        <v>269</v>
      </c>
      <c r="E132" s="264" t="s">
        <v>906</v>
      </c>
      <c r="F132" s="265" t="s">
        <v>907</v>
      </c>
      <c r="G132" s="266" t="s">
        <v>265</v>
      </c>
      <c r="H132" s="267">
        <v>100</v>
      </c>
      <c r="I132" s="268"/>
      <c r="J132" s="269">
        <f>ROUND(I132*H132,2)</f>
        <v>0</v>
      </c>
      <c r="K132" s="265" t="s">
        <v>881</v>
      </c>
      <c r="L132" s="270"/>
      <c r="M132" s="271" t="s">
        <v>21</v>
      </c>
      <c r="N132" s="272" t="s">
        <v>41</v>
      </c>
      <c r="O132" s="48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5" t="s">
        <v>373</v>
      </c>
      <c r="AT132" s="25" t="s">
        <v>269</v>
      </c>
      <c r="AU132" s="25" t="s">
        <v>79</v>
      </c>
      <c r="AY132" s="25" t="s">
        <v>197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25" t="s">
        <v>77</v>
      </c>
      <c r="BK132" s="248">
        <f>ROUND(I132*H132,2)</f>
        <v>0</v>
      </c>
      <c r="BL132" s="25" t="s">
        <v>290</v>
      </c>
      <c r="BM132" s="25" t="s">
        <v>403</v>
      </c>
    </row>
    <row r="133" s="1" customFormat="1">
      <c r="B133" s="47"/>
      <c r="C133" s="75"/>
      <c r="D133" s="249" t="s">
        <v>207</v>
      </c>
      <c r="E133" s="75"/>
      <c r="F133" s="250" t="s">
        <v>907</v>
      </c>
      <c r="G133" s="75"/>
      <c r="H133" s="75"/>
      <c r="I133" s="205"/>
      <c r="J133" s="75"/>
      <c r="K133" s="75"/>
      <c r="L133" s="73"/>
      <c r="M133" s="251"/>
      <c r="N133" s="48"/>
      <c r="O133" s="48"/>
      <c r="P133" s="48"/>
      <c r="Q133" s="48"/>
      <c r="R133" s="48"/>
      <c r="S133" s="48"/>
      <c r="T133" s="96"/>
      <c r="AT133" s="25" t="s">
        <v>207</v>
      </c>
      <c r="AU133" s="25" t="s">
        <v>79</v>
      </c>
    </row>
    <row r="134" s="1" customFormat="1" ht="14.5" customHeight="1">
      <c r="B134" s="47"/>
      <c r="C134" s="263" t="s">
        <v>1509</v>
      </c>
      <c r="D134" s="263" t="s">
        <v>269</v>
      </c>
      <c r="E134" s="264" t="s">
        <v>909</v>
      </c>
      <c r="F134" s="265" t="s">
        <v>910</v>
      </c>
      <c r="G134" s="266" t="s">
        <v>265</v>
      </c>
      <c r="H134" s="267">
        <v>40</v>
      </c>
      <c r="I134" s="268"/>
      <c r="J134" s="269">
        <f>ROUND(I134*H134,2)</f>
        <v>0</v>
      </c>
      <c r="K134" s="265" t="s">
        <v>881</v>
      </c>
      <c r="L134" s="270"/>
      <c r="M134" s="271" t="s">
        <v>21</v>
      </c>
      <c r="N134" s="272" t="s">
        <v>41</v>
      </c>
      <c r="O134" s="48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25" t="s">
        <v>373</v>
      </c>
      <c r="AT134" s="25" t="s">
        <v>269</v>
      </c>
      <c r="AU134" s="25" t="s">
        <v>79</v>
      </c>
      <c r="AY134" s="25" t="s">
        <v>197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25" t="s">
        <v>77</v>
      </c>
      <c r="BK134" s="248">
        <f>ROUND(I134*H134,2)</f>
        <v>0</v>
      </c>
      <c r="BL134" s="25" t="s">
        <v>290</v>
      </c>
      <c r="BM134" s="25" t="s">
        <v>414</v>
      </c>
    </row>
    <row r="135" s="1" customFormat="1">
      <c r="B135" s="47"/>
      <c r="C135" s="75"/>
      <c r="D135" s="249" t="s">
        <v>207</v>
      </c>
      <c r="E135" s="75"/>
      <c r="F135" s="250" t="s">
        <v>910</v>
      </c>
      <c r="G135" s="75"/>
      <c r="H135" s="75"/>
      <c r="I135" s="205"/>
      <c r="J135" s="75"/>
      <c r="K135" s="75"/>
      <c r="L135" s="73"/>
      <c r="M135" s="251"/>
      <c r="N135" s="48"/>
      <c r="O135" s="48"/>
      <c r="P135" s="48"/>
      <c r="Q135" s="48"/>
      <c r="R135" s="48"/>
      <c r="S135" s="48"/>
      <c r="T135" s="96"/>
      <c r="AT135" s="25" t="s">
        <v>207</v>
      </c>
      <c r="AU135" s="25" t="s">
        <v>79</v>
      </c>
    </row>
    <row r="136" s="1" customFormat="1" ht="14.5" customHeight="1">
      <c r="B136" s="47"/>
      <c r="C136" s="263" t="s">
        <v>1001</v>
      </c>
      <c r="D136" s="263" t="s">
        <v>269</v>
      </c>
      <c r="E136" s="264" t="s">
        <v>912</v>
      </c>
      <c r="F136" s="265" t="s">
        <v>913</v>
      </c>
      <c r="G136" s="266" t="s">
        <v>265</v>
      </c>
      <c r="H136" s="267">
        <v>60</v>
      </c>
      <c r="I136" s="268"/>
      <c r="J136" s="269">
        <f>ROUND(I136*H136,2)</f>
        <v>0</v>
      </c>
      <c r="K136" s="265" t="s">
        <v>881</v>
      </c>
      <c r="L136" s="270"/>
      <c r="M136" s="271" t="s">
        <v>21</v>
      </c>
      <c r="N136" s="272" t="s">
        <v>41</v>
      </c>
      <c r="O136" s="48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AR136" s="25" t="s">
        <v>373</v>
      </c>
      <c r="AT136" s="25" t="s">
        <v>269</v>
      </c>
      <c r="AU136" s="25" t="s">
        <v>79</v>
      </c>
      <c r="AY136" s="25" t="s">
        <v>197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25" t="s">
        <v>77</v>
      </c>
      <c r="BK136" s="248">
        <f>ROUND(I136*H136,2)</f>
        <v>0</v>
      </c>
      <c r="BL136" s="25" t="s">
        <v>290</v>
      </c>
      <c r="BM136" s="25" t="s">
        <v>427</v>
      </c>
    </row>
    <row r="137" s="1" customFormat="1">
      <c r="B137" s="47"/>
      <c r="C137" s="75"/>
      <c r="D137" s="249" t="s">
        <v>207</v>
      </c>
      <c r="E137" s="75"/>
      <c r="F137" s="250" t="s">
        <v>913</v>
      </c>
      <c r="G137" s="75"/>
      <c r="H137" s="75"/>
      <c r="I137" s="205"/>
      <c r="J137" s="75"/>
      <c r="K137" s="75"/>
      <c r="L137" s="73"/>
      <c r="M137" s="251"/>
      <c r="N137" s="48"/>
      <c r="O137" s="48"/>
      <c r="P137" s="48"/>
      <c r="Q137" s="48"/>
      <c r="R137" s="48"/>
      <c r="S137" s="48"/>
      <c r="T137" s="96"/>
      <c r="AT137" s="25" t="s">
        <v>207</v>
      </c>
      <c r="AU137" s="25" t="s">
        <v>79</v>
      </c>
    </row>
    <row r="138" s="1" customFormat="1" ht="14.5" customHeight="1">
      <c r="B138" s="47"/>
      <c r="C138" s="263" t="s">
        <v>994</v>
      </c>
      <c r="D138" s="263" t="s">
        <v>269</v>
      </c>
      <c r="E138" s="264" t="s">
        <v>915</v>
      </c>
      <c r="F138" s="265" t="s">
        <v>916</v>
      </c>
      <c r="G138" s="266" t="s">
        <v>21</v>
      </c>
      <c r="H138" s="267">
        <v>90</v>
      </c>
      <c r="I138" s="268"/>
      <c r="J138" s="269">
        <f>ROUND(I138*H138,2)</f>
        <v>0</v>
      </c>
      <c r="K138" s="265" t="s">
        <v>21</v>
      </c>
      <c r="L138" s="270"/>
      <c r="M138" s="271" t="s">
        <v>21</v>
      </c>
      <c r="N138" s="272" t="s">
        <v>41</v>
      </c>
      <c r="O138" s="48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AR138" s="25" t="s">
        <v>373</v>
      </c>
      <c r="AT138" s="25" t="s">
        <v>269</v>
      </c>
      <c r="AU138" s="25" t="s">
        <v>79</v>
      </c>
      <c r="AY138" s="25" t="s">
        <v>197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25" t="s">
        <v>77</v>
      </c>
      <c r="BK138" s="248">
        <f>ROUND(I138*H138,2)</f>
        <v>0</v>
      </c>
      <c r="BL138" s="25" t="s">
        <v>290</v>
      </c>
      <c r="BM138" s="25" t="s">
        <v>440</v>
      </c>
    </row>
    <row r="139" s="1" customFormat="1">
      <c r="B139" s="47"/>
      <c r="C139" s="75"/>
      <c r="D139" s="249" t="s">
        <v>207</v>
      </c>
      <c r="E139" s="75"/>
      <c r="F139" s="250" t="s">
        <v>916</v>
      </c>
      <c r="G139" s="75"/>
      <c r="H139" s="75"/>
      <c r="I139" s="205"/>
      <c r="J139" s="75"/>
      <c r="K139" s="75"/>
      <c r="L139" s="73"/>
      <c r="M139" s="251"/>
      <c r="N139" s="48"/>
      <c r="O139" s="48"/>
      <c r="P139" s="48"/>
      <c r="Q139" s="48"/>
      <c r="R139" s="48"/>
      <c r="S139" s="48"/>
      <c r="T139" s="96"/>
      <c r="AT139" s="25" t="s">
        <v>207</v>
      </c>
      <c r="AU139" s="25" t="s">
        <v>79</v>
      </c>
    </row>
    <row r="140" s="1" customFormat="1" ht="14.5" customHeight="1">
      <c r="B140" s="47"/>
      <c r="C140" s="263" t="s">
        <v>905</v>
      </c>
      <c r="D140" s="263" t="s">
        <v>269</v>
      </c>
      <c r="E140" s="264" t="s">
        <v>918</v>
      </c>
      <c r="F140" s="265" t="s">
        <v>919</v>
      </c>
      <c r="G140" s="266" t="s">
        <v>265</v>
      </c>
      <c r="H140" s="267">
        <v>3</v>
      </c>
      <c r="I140" s="268"/>
      <c r="J140" s="269">
        <f>ROUND(I140*H140,2)</f>
        <v>0</v>
      </c>
      <c r="K140" s="265" t="s">
        <v>21</v>
      </c>
      <c r="L140" s="270"/>
      <c r="M140" s="271" t="s">
        <v>21</v>
      </c>
      <c r="N140" s="272" t="s">
        <v>41</v>
      </c>
      <c r="O140" s="48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25" t="s">
        <v>373</v>
      </c>
      <c r="AT140" s="25" t="s">
        <v>269</v>
      </c>
      <c r="AU140" s="25" t="s">
        <v>79</v>
      </c>
      <c r="AY140" s="25" t="s">
        <v>197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25" t="s">
        <v>77</v>
      </c>
      <c r="BK140" s="248">
        <f>ROUND(I140*H140,2)</f>
        <v>0</v>
      </c>
      <c r="BL140" s="25" t="s">
        <v>290</v>
      </c>
      <c r="BM140" s="25" t="s">
        <v>449</v>
      </c>
    </row>
    <row r="141" s="1" customFormat="1">
      <c r="B141" s="47"/>
      <c r="C141" s="75"/>
      <c r="D141" s="249" t="s">
        <v>207</v>
      </c>
      <c r="E141" s="75"/>
      <c r="F141" s="250" t="s">
        <v>919</v>
      </c>
      <c r="G141" s="75"/>
      <c r="H141" s="75"/>
      <c r="I141" s="205"/>
      <c r="J141" s="75"/>
      <c r="K141" s="75"/>
      <c r="L141" s="73"/>
      <c r="M141" s="251"/>
      <c r="N141" s="48"/>
      <c r="O141" s="48"/>
      <c r="P141" s="48"/>
      <c r="Q141" s="48"/>
      <c r="R141" s="48"/>
      <c r="S141" s="48"/>
      <c r="T141" s="96"/>
      <c r="AT141" s="25" t="s">
        <v>207</v>
      </c>
      <c r="AU141" s="25" t="s">
        <v>79</v>
      </c>
    </row>
    <row r="142" s="1" customFormat="1" ht="14.5" customHeight="1">
      <c r="B142" s="47"/>
      <c r="C142" s="263" t="s">
        <v>908</v>
      </c>
      <c r="D142" s="263" t="s">
        <v>269</v>
      </c>
      <c r="E142" s="264" t="s">
        <v>921</v>
      </c>
      <c r="F142" s="265" t="s">
        <v>922</v>
      </c>
      <c r="G142" s="266" t="s">
        <v>265</v>
      </c>
      <c r="H142" s="267">
        <v>6</v>
      </c>
      <c r="I142" s="268"/>
      <c r="J142" s="269">
        <f>ROUND(I142*H142,2)</f>
        <v>0</v>
      </c>
      <c r="K142" s="265" t="s">
        <v>21</v>
      </c>
      <c r="L142" s="270"/>
      <c r="M142" s="271" t="s">
        <v>21</v>
      </c>
      <c r="N142" s="272" t="s">
        <v>41</v>
      </c>
      <c r="O142" s="48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AR142" s="25" t="s">
        <v>373</v>
      </c>
      <c r="AT142" s="25" t="s">
        <v>269</v>
      </c>
      <c r="AU142" s="25" t="s">
        <v>79</v>
      </c>
      <c r="AY142" s="25" t="s">
        <v>197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25" t="s">
        <v>77</v>
      </c>
      <c r="BK142" s="248">
        <f>ROUND(I142*H142,2)</f>
        <v>0</v>
      </c>
      <c r="BL142" s="25" t="s">
        <v>290</v>
      </c>
      <c r="BM142" s="25" t="s">
        <v>459</v>
      </c>
    </row>
    <row r="143" s="1" customFormat="1">
      <c r="B143" s="47"/>
      <c r="C143" s="75"/>
      <c r="D143" s="249" t="s">
        <v>207</v>
      </c>
      <c r="E143" s="75"/>
      <c r="F143" s="250" t="s">
        <v>922</v>
      </c>
      <c r="G143" s="75"/>
      <c r="H143" s="75"/>
      <c r="I143" s="205"/>
      <c r="J143" s="75"/>
      <c r="K143" s="75"/>
      <c r="L143" s="73"/>
      <c r="M143" s="251"/>
      <c r="N143" s="48"/>
      <c r="O143" s="48"/>
      <c r="P143" s="48"/>
      <c r="Q143" s="48"/>
      <c r="R143" s="48"/>
      <c r="S143" s="48"/>
      <c r="T143" s="96"/>
      <c r="AT143" s="25" t="s">
        <v>207</v>
      </c>
      <c r="AU143" s="25" t="s">
        <v>79</v>
      </c>
    </row>
    <row r="144" s="1" customFormat="1" ht="14.5" customHeight="1">
      <c r="B144" s="47"/>
      <c r="C144" s="263" t="s">
        <v>911</v>
      </c>
      <c r="D144" s="263" t="s">
        <v>269</v>
      </c>
      <c r="E144" s="264" t="s">
        <v>924</v>
      </c>
      <c r="F144" s="265" t="s">
        <v>925</v>
      </c>
      <c r="G144" s="266" t="s">
        <v>265</v>
      </c>
      <c r="H144" s="267">
        <v>12</v>
      </c>
      <c r="I144" s="268"/>
      <c r="J144" s="269">
        <f>ROUND(I144*H144,2)</f>
        <v>0</v>
      </c>
      <c r="K144" s="265" t="s">
        <v>21</v>
      </c>
      <c r="L144" s="270"/>
      <c r="M144" s="271" t="s">
        <v>21</v>
      </c>
      <c r="N144" s="272" t="s">
        <v>41</v>
      </c>
      <c r="O144" s="48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AR144" s="25" t="s">
        <v>373</v>
      </c>
      <c r="AT144" s="25" t="s">
        <v>269</v>
      </c>
      <c r="AU144" s="25" t="s">
        <v>79</v>
      </c>
      <c r="AY144" s="25" t="s">
        <v>197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25" t="s">
        <v>77</v>
      </c>
      <c r="BK144" s="248">
        <f>ROUND(I144*H144,2)</f>
        <v>0</v>
      </c>
      <c r="BL144" s="25" t="s">
        <v>290</v>
      </c>
      <c r="BM144" s="25" t="s">
        <v>467</v>
      </c>
    </row>
    <row r="145" s="1" customFormat="1">
      <c r="B145" s="47"/>
      <c r="C145" s="75"/>
      <c r="D145" s="249" t="s">
        <v>207</v>
      </c>
      <c r="E145" s="75"/>
      <c r="F145" s="250" t="s">
        <v>925</v>
      </c>
      <c r="G145" s="75"/>
      <c r="H145" s="75"/>
      <c r="I145" s="205"/>
      <c r="J145" s="75"/>
      <c r="K145" s="75"/>
      <c r="L145" s="73"/>
      <c r="M145" s="251"/>
      <c r="N145" s="48"/>
      <c r="O145" s="48"/>
      <c r="P145" s="48"/>
      <c r="Q145" s="48"/>
      <c r="R145" s="48"/>
      <c r="S145" s="48"/>
      <c r="T145" s="96"/>
      <c r="AT145" s="25" t="s">
        <v>207</v>
      </c>
      <c r="AU145" s="25" t="s">
        <v>79</v>
      </c>
    </row>
    <row r="146" s="1" customFormat="1" ht="14.5" customHeight="1">
      <c r="B146" s="47"/>
      <c r="C146" s="263" t="s">
        <v>878</v>
      </c>
      <c r="D146" s="263" t="s">
        <v>269</v>
      </c>
      <c r="E146" s="264" t="s">
        <v>927</v>
      </c>
      <c r="F146" s="265" t="s">
        <v>928</v>
      </c>
      <c r="G146" s="266" t="s">
        <v>265</v>
      </c>
      <c r="H146" s="267">
        <v>13</v>
      </c>
      <c r="I146" s="268"/>
      <c r="J146" s="269">
        <f>ROUND(I146*H146,2)</f>
        <v>0</v>
      </c>
      <c r="K146" s="265" t="s">
        <v>21</v>
      </c>
      <c r="L146" s="270"/>
      <c r="M146" s="271" t="s">
        <v>21</v>
      </c>
      <c r="N146" s="272" t="s">
        <v>41</v>
      </c>
      <c r="O146" s="48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25" t="s">
        <v>373</v>
      </c>
      <c r="AT146" s="25" t="s">
        <v>269</v>
      </c>
      <c r="AU146" s="25" t="s">
        <v>79</v>
      </c>
      <c r="AY146" s="25" t="s">
        <v>197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25" t="s">
        <v>77</v>
      </c>
      <c r="BK146" s="248">
        <f>ROUND(I146*H146,2)</f>
        <v>0</v>
      </c>
      <c r="BL146" s="25" t="s">
        <v>290</v>
      </c>
      <c r="BM146" s="25" t="s">
        <v>475</v>
      </c>
    </row>
    <row r="147" s="1" customFormat="1">
      <c r="B147" s="47"/>
      <c r="C147" s="75"/>
      <c r="D147" s="249" t="s">
        <v>207</v>
      </c>
      <c r="E147" s="75"/>
      <c r="F147" s="250" t="s">
        <v>928</v>
      </c>
      <c r="G147" s="75"/>
      <c r="H147" s="75"/>
      <c r="I147" s="205"/>
      <c r="J147" s="75"/>
      <c r="K147" s="75"/>
      <c r="L147" s="73"/>
      <c r="M147" s="251"/>
      <c r="N147" s="48"/>
      <c r="O147" s="48"/>
      <c r="P147" s="48"/>
      <c r="Q147" s="48"/>
      <c r="R147" s="48"/>
      <c r="S147" s="48"/>
      <c r="T147" s="96"/>
      <c r="AT147" s="25" t="s">
        <v>207</v>
      </c>
      <c r="AU147" s="25" t="s">
        <v>79</v>
      </c>
    </row>
    <row r="148" s="1" customFormat="1" ht="34.5" customHeight="1">
      <c r="B148" s="47"/>
      <c r="C148" s="263" t="s">
        <v>938</v>
      </c>
      <c r="D148" s="263" t="s">
        <v>269</v>
      </c>
      <c r="E148" s="264" t="s">
        <v>939</v>
      </c>
      <c r="F148" s="265" t="s">
        <v>940</v>
      </c>
      <c r="G148" s="266" t="s">
        <v>265</v>
      </c>
      <c r="H148" s="267">
        <v>6</v>
      </c>
      <c r="I148" s="268"/>
      <c r="J148" s="269">
        <f>ROUND(I148*H148,2)</f>
        <v>0</v>
      </c>
      <c r="K148" s="265" t="s">
        <v>881</v>
      </c>
      <c r="L148" s="270"/>
      <c r="M148" s="271" t="s">
        <v>21</v>
      </c>
      <c r="N148" s="272" t="s">
        <v>41</v>
      </c>
      <c r="O148" s="48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AR148" s="25" t="s">
        <v>373</v>
      </c>
      <c r="AT148" s="25" t="s">
        <v>269</v>
      </c>
      <c r="AU148" s="25" t="s">
        <v>79</v>
      </c>
      <c r="AY148" s="25" t="s">
        <v>197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25" t="s">
        <v>77</v>
      </c>
      <c r="BK148" s="248">
        <f>ROUND(I148*H148,2)</f>
        <v>0</v>
      </c>
      <c r="BL148" s="25" t="s">
        <v>290</v>
      </c>
      <c r="BM148" s="25" t="s">
        <v>488</v>
      </c>
    </row>
    <row r="149" s="1" customFormat="1">
      <c r="B149" s="47"/>
      <c r="C149" s="75"/>
      <c r="D149" s="249" t="s">
        <v>207</v>
      </c>
      <c r="E149" s="75"/>
      <c r="F149" s="250" t="s">
        <v>940</v>
      </c>
      <c r="G149" s="75"/>
      <c r="H149" s="75"/>
      <c r="I149" s="205"/>
      <c r="J149" s="75"/>
      <c r="K149" s="75"/>
      <c r="L149" s="73"/>
      <c r="M149" s="251"/>
      <c r="N149" s="48"/>
      <c r="O149" s="48"/>
      <c r="P149" s="48"/>
      <c r="Q149" s="48"/>
      <c r="R149" s="48"/>
      <c r="S149" s="48"/>
      <c r="T149" s="96"/>
      <c r="AT149" s="25" t="s">
        <v>207</v>
      </c>
      <c r="AU149" s="25" t="s">
        <v>79</v>
      </c>
    </row>
    <row r="150" s="11" customFormat="1" ht="29.88" customHeight="1">
      <c r="B150" s="221"/>
      <c r="C150" s="222"/>
      <c r="D150" s="223" t="s">
        <v>69</v>
      </c>
      <c r="E150" s="235" t="s">
        <v>941</v>
      </c>
      <c r="F150" s="235" t="s">
        <v>942</v>
      </c>
      <c r="G150" s="222"/>
      <c r="H150" s="222"/>
      <c r="I150" s="225"/>
      <c r="J150" s="236">
        <f>BK150</f>
        <v>0</v>
      </c>
      <c r="K150" s="222"/>
      <c r="L150" s="227"/>
      <c r="M150" s="228"/>
      <c r="N150" s="229"/>
      <c r="O150" s="229"/>
      <c r="P150" s="230">
        <f>SUM(P151:P168)</f>
        <v>0</v>
      </c>
      <c r="Q150" s="229"/>
      <c r="R150" s="230">
        <f>SUM(R151:R168)</f>
        <v>0</v>
      </c>
      <c r="S150" s="229"/>
      <c r="T150" s="231">
        <f>SUM(T151:T168)</f>
        <v>0</v>
      </c>
      <c r="AR150" s="232" t="s">
        <v>79</v>
      </c>
      <c r="AT150" s="233" t="s">
        <v>69</v>
      </c>
      <c r="AU150" s="233" t="s">
        <v>77</v>
      </c>
      <c r="AY150" s="232" t="s">
        <v>197</v>
      </c>
      <c r="BK150" s="234">
        <f>SUM(BK151:BK168)</f>
        <v>0</v>
      </c>
    </row>
    <row r="151" s="1" customFormat="1" ht="23" customHeight="1">
      <c r="B151" s="47"/>
      <c r="C151" s="237" t="s">
        <v>533</v>
      </c>
      <c r="D151" s="237" t="s">
        <v>200</v>
      </c>
      <c r="E151" s="238" t="s">
        <v>943</v>
      </c>
      <c r="F151" s="239" t="s">
        <v>944</v>
      </c>
      <c r="G151" s="240" t="s">
        <v>223</v>
      </c>
      <c r="H151" s="241">
        <v>50</v>
      </c>
      <c r="I151" s="242"/>
      <c r="J151" s="243">
        <f>ROUND(I151*H151,2)</f>
        <v>0</v>
      </c>
      <c r="K151" s="239" t="s">
        <v>886</v>
      </c>
      <c r="L151" s="73"/>
      <c r="M151" s="244" t="s">
        <v>21</v>
      </c>
      <c r="N151" s="245" t="s">
        <v>41</v>
      </c>
      <c r="O151" s="48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AR151" s="25" t="s">
        <v>290</v>
      </c>
      <c r="AT151" s="25" t="s">
        <v>200</v>
      </c>
      <c r="AU151" s="25" t="s">
        <v>79</v>
      </c>
      <c r="AY151" s="25" t="s">
        <v>197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25" t="s">
        <v>77</v>
      </c>
      <c r="BK151" s="248">
        <f>ROUND(I151*H151,2)</f>
        <v>0</v>
      </c>
      <c r="BL151" s="25" t="s">
        <v>290</v>
      </c>
      <c r="BM151" s="25" t="s">
        <v>501</v>
      </c>
    </row>
    <row r="152" s="1" customFormat="1">
      <c r="B152" s="47"/>
      <c r="C152" s="75"/>
      <c r="D152" s="249" t="s">
        <v>207</v>
      </c>
      <c r="E152" s="75"/>
      <c r="F152" s="250" t="s">
        <v>944</v>
      </c>
      <c r="G152" s="75"/>
      <c r="H152" s="75"/>
      <c r="I152" s="205"/>
      <c r="J152" s="75"/>
      <c r="K152" s="75"/>
      <c r="L152" s="73"/>
      <c r="M152" s="251"/>
      <c r="N152" s="48"/>
      <c r="O152" s="48"/>
      <c r="P152" s="48"/>
      <c r="Q152" s="48"/>
      <c r="R152" s="48"/>
      <c r="S152" s="48"/>
      <c r="T152" s="96"/>
      <c r="AT152" s="25" t="s">
        <v>207</v>
      </c>
      <c r="AU152" s="25" t="s">
        <v>79</v>
      </c>
    </row>
    <row r="153" s="1" customFormat="1" ht="23" customHeight="1">
      <c r="B153" s="47"/>
      <c r="C153" s="237" t="s">
        <v>538</v>
      </c>
      <c r="D153" s="237" t="s">
        <v>200</v>
      </c>
      <c r="E153" s="238" t="s">
        <v>945</v>
      </c>
      <c r="F153" s="239" t="s">
        <v>946</v>
      </c>
      <c r="G153" s="240" t="s">
        <v>223</v>
      </c>
      <c r="H153" s="241">
        <v>300</v>
      </c>
      <c r="I153" s="242"/>
      <c r="J153" s="243">
        <f>ROUND(I153*H153,2)</f>
        <v>0</v>
      </c>
      <c r="K153" s="239" t="s">
        <v>886</v>
      </c>
      <c r="L153" s="73"/>
      <c r="M153" s="244" t="s">
        <v>21</v>
      </c>
      <c r="N153" s="245" t="s">
        <v>41</v>
      </c>
      <c r="O153" s="48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AR153" s="25" t="s">
        <v>290</v>
      </c>
      <c r="AT153" s="25" t="s">
        <v>200</v>
      </c>
      <c r="AU153" s="25" t="s">
        <v>79</v>
      </c>
      <c r="AY153" s="25" t="s">
        <v>197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25" t="s">
        <v>77</v>
      </c>
      <c r="BK153" s="248">
        <f>ROUND(I153*H153,2)</f>
        <v>0</v>
      </c>
      <c r="BL153" s="25" t="s">
        <v>290</v>
      </c>
      <c r="BM153" s="25" t="s">
        <v>510</v>
      </c>
    </row>
    <row r="154" s="1" customFormat="1">
      <c r="B154" s="47"/>
      <c r="C154" s="75"/>
      <c r="D154" s="249" t="s">
        <v>207</v>
      </c>
      <c r="E154" s="75"/>
      <c r="F154" s="250" t="s">
        <v>946</v>
      </c>
      <c r="G154" s="75"/>
      <c r="H154" s="75"/>
      <c r="I154" s="205"/>
      <c r="J154" s="75"/>
      <c r="K154" s="75"/>
      <c r="L154" s="73"/>
      <c r="M154" s="251"/>
      <c r="N154" s="48"/>
      <c r="O154" s="48"/>
      <c r="P154" s="48"/>
      <c r="Q154" s="48"/>
      <c r="R154" s="48"/>
      <c r="S154" s="48"/>
      <c r="T154" s="96"/>
      <c r="AT154" s="25" t="s">
        <v>207</v>
      </c>
      <c r="AU154" s="25" t="s">
        <v>79</v>
      </c>
    </row>
    <row r="155" s="1" customFormat="1" ht="23" customHeight="1">
      <c r="B155" s="47"/>
      <c r="C155" s="237" t="s">
        <v>542</v>
      </c>
      <c r="D155" s="237" t="s">
        <v>200</v>
      </c>
      <c r="E155" s="238" t="s">
        <v>947</v>
      </c>
      <c r="F155" s="239" t="s">
        <v>948</v>
      </c>
      <c r="G155" s="240" t="s">
        <v>223</v>
      </c>
      <c r="H155" s="241">
        <v>600</v>
      </c>
      <c r="I155" s="242"/>
      <c r="J155" s="243">
        <f>ROUND(I155*H155,2)</f>
        <v>0</v>
      </c>
      <c r="K155" s="239" t="s">
        <v>886</v>
      </c>
      <c r="L155" s="73"/>
      <c r="M155" s="244" t="s">
        <v>21</v>
      </c>
      <c r="N155" s="245" t="s">
        <v>41</v>
      </c>
      <c r="O155" s="48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AR155" s="25" t="s">
        <v>290</v>
      </c>
      <c r="AT155" s="25" t="s">
        <v>200</v>
      </c>
      <c r="AU155" s="25" t="s">
        <v>79</v>
      </c>
      <c r="AY155" s="25" t="s">
        <v>197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25" t="s">
        <v>77</v>
      </c>
      <c r="BK155" s="248">
        <f>ROUND(I155*H155,2)</f>
        <v>0</v>
      </c>
      <c r="BL155" s="25" t="s">
        <v>290</v>
      </c>
      <c r="BM155" s="25" t="s">
        <v>519</v>
      </c>
    </row>
    <row r="156" s="1" customFormat="1">
      <c r="B156" s="47"/>
      <c r="C156" s="75"/>
      <c r="D156" s="249" t="s">
        <v>207</v>
      </c>
      <c r="E156" s="75"/>
      <c r="F156" s="250" t="s">
        <v>948</v>
      </c>
      <c r="G156" s="75"/>
      <c r="H156" s="75"/>
      <c r="I156" s="205"/>
      <c r="J156" s="75"/>
      <c r="K156" s="75"/>
      <c r="L156" s="73"/>
      <c r="M156" s="251"/>
      <c r="N156" s="48"/>
      <c r="O156" s="48"/>
      <c r="P156" s="48"/>
      <c r="Q156" s="48"/>
      <c r="R156" s="48"/>
      <c r="S156" s="48"/>
      <c r="T156" s="96"/>
      <c r="AT156" s="25" t="s">
        <v>207</v>
      </c>
      <c r="AU156" s="25" t="s">
        <v>79</v>
      </c>
    </row>
    <row r="157" s="1" customFormat="1" ht="23" customHeight="1">
      <c r="B157" s="47"/>
      <c r="C157" s="237" t="s">
        <v>949</v>
      </c>
      <c r="D157" s="237" t="s">
        <v>200</v>
      </c>
      <c r="E157" s="238" t="s">
        <v>950</v>
      </c>
      <c r="F157" s="239" t="s">
        <v>951</v>
      </c>
      <c r="G157" s="240" t="s">
        <v>223</v>
      </c>
      <c r="H157" s="241">
        <v>90</v>
      </c>
      <c r="I157" s="242"/>
      <c r="J157" s="243">
        <f>ROUND(I157*H157,2)</f>
        <v>0</v>
      </c>
      <c r="K157" s="239" t="s">
        <v>881</v>
      </c>
      <c r="L157" s="73"/>
      <c r="M157" s="244" t="s">
        <v>21</v>
      </c>
      <c r="N157" s="245" t="s">
        <v>41</v>
      </c>
      <c r="O157" s="48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AR157" s="25" t="s">
        <v>290</v>
      </c>
      <c r="AT157" s="25" t="s">
        <v>200</v>
      </c>
      <c r="AU157" s="25" t="s">
        <v>79</v>
      </c>
      <c r="AY157" s="25" t="s">
        <v>197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25" t="s">
        <v>77</v>
      </c>
      <c r="BK157" s="248">
        <f>ROUND(I157*H157,2)</f>
        <v>0</v>
      </c>
      <c r="BL157" s="25" t="s">
        <v>290</v>
      </c>
      <c r="BM157" s="25" t="s">
        <v>529</v>
      </c>
    </row>
    <row r="158" s="1" customFormat="1">
      <c r="B158" s="47"/>
      <c r="C158" s="75"/>
      <c r="D158" s="249" t="s">
        <v>207</v>
      </c>
      <c r="E158" s="75"/>
      <c r="F158" s="250" t="s">
        <v>951</v>
      </c>
      <c r="G158" s="75"/>
      <c r="H158" s="75"/>
      <c r="I158" s="205"/>
      <c r="J158" s="75"/>
      <c r="K158" s="75"/>
      <c r="L158" s="73"/>
      <c r="M158" s="251"/>
      <c r="N158" s="48"/>
      <c r="O158" s="48"/>
      <c r="P158" s="48"/>
      <c r="Q158" s="48"/>
      <c r="R158" s="48"/>
      <c r="S158" s="48"/>
      <c r="T158" s="96"/>
      <c r="AT158" s="25" t="s">
        <v>207</v>
      </c>
      <c r="AU158" s="25" t="s">
        <v>79</v>
      </c>
    </row>
    <row r="159" s="1" customFormat="1" ht="14.5" customHeight="1">
      <c r="B159" s="47"/>
      <c r="C159" s="263" t="s">
        <v>547</v>
      </c>
      <c r="D159" s="263" t="s">
        <v>269</v>
      </c>
      <c r="E159" s="264" t="s">
        <v>952</v>
      </c>
      <c r="F159" s="265" t="s">
        <v>953</v>
      </c>
      <c r="G159" s="266" t="s">
        <v>223</v>
      </c>
      <c r="H159" s="267">
        <v>50</v>
      </c>
      <c r="I159" s="268"/>
      <c r="J159" s="269">
        <f>ROUND(I159*H159,2)</f>
        <v>0</v>
      </c>
      <c r="K159" s="265" t="s">
        <v>21</v>
      </c>
      <c r="L159" s="270"/>
      <c r="M159" s="271" t="s">
        <v>21</v>
      </c>
      <c r="N159" s="272" t="s">
        <v>41</v>
      </c>
      <c r="O159" s="48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AR159" s="25" t="s">
        <v>373</v>
      </c>
      <c r="AT159" s="25" t="s">
        <v>269</v>
      </c>
      <c r="AU159" s="25" t="s">
        <v>79</v>
      </c>
      <c r="AY159" s="25" t="s">
        <v>197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25" t="s">
        <v>77</v>
      </c>
      <c r="BK159" s="248">
        <f>ROUND(I159*H159,2)</f>
        <v>0</v>
      </c>
      <c r="BL159" s="25" t="s">
        <v>290</v>
      </c>
      <c r="BM159" s="25" t="s">
        <v>538</v>
      </c>
    </row>
    <row r="160" s="1" customFormat="1">
      <c r="B160" s="47"/>
      <c r="C160" s="75"/>
      <c r="D160" s="249" t="s">
        <v>207</v>
      </c>
      <c r="E160" s="75"/>
      <c r="F160" s="250" t="s">
        <v>953</v>
      </c>
      <c r="G160" s="75"/>
      <c r="H160" s="75"/>
      <c r="I160" s="205"/>
      <c r="J160" s="75"/>
      <c r="K160" s="75"/>
      <c r="L160" s="73"/>
      <c r="M160" s="251"/>
      <c r="N160" s="48"/>
      <c r="O160" s="48"/>
      <c r="P160" s="48"/>
      <c r="Q160" s="48"/>
      <c r="R160" s="48"/>
      <c r="S160" s="48"/>
      <c r="T160" s="96"/>
      <c r="AT160" s="25" t="s">
        <v>207</v>
      </c>
      <c r="AU160" s="25" t="s">
        <v>79</v>
      </c>
    </row>
    <row r="161" s="1" customFormat="1" ht="14.5" customHeight="1">
      <c r="B161" s="47"/>
      <c r="C161" s="263" t="s">
        <v>554</v>
      </c>
      <c r="D161" s="263" t="s">
        <v>269</v>
      </c>
      <c r="E161" s="264" t="s">
        <v>954</v>
      </c>
      <c r="F161" s="265" t="s">
        <v>955</v>
      </c>
      <c r="G161" s="266" t="s">
        <v>223</v>
      </c>
      <c r="H161" s="267">
        <v>300</v>
      </c>
      <c r="I161" s="268"/>
      <c r="J161" s="269">
        <f>ROUND(I161*H161,2)</f>
        <v>0</v>
      </c>
      <c r="K161" s="265" t="s">
        <v>21</v>
      </c>
      <c r="L161" s="270"/>
      <c r="M161" s="271" t="s">
        <v>21</v>
      </c>
      <c r="N161" s="272" t="s">
        <v>41</v>
      </c>
      <c r="O161" s="48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AR161" s="25" t="s">
        <v>373</v>
      </c>
      <c r="AT161" s="25" t="s">
        <v>269</v>
      </c>
      <c r="AU161" s="25" t="s">
        <v>79</v>
      </c>
      <c r="AY161" s="25" t="s">
        <v>197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25" t="s">
        <v>77</v>
      </c>
      <c r="BK161" s="248">
        <f>ROUND(I161*H161,2)</f>
        <v>0</v>
      </c>
      <c r="BL161" s="25" t="s">
        <v>290</v>
      </c>
      <c r="BM161" s="25" t="s">
        <v>547</v>
      </c>
    </row>
    <row r="162" s="1" customFormat="1">
      <c r="B162" s="47"/>
      <c r="C162" s="75"/>
      <c r="D162" s="249" t="s">
        <v>207</v>
      </c>
      <c r="E162" s="75"/>
      <c r="F162" s="250" t="s">
        <v>955</v>
      </c>
      <c r="G162" s="75"/>
      <c r="H162" s="75"/>
      <c r="I162" s="205"/>
      <c r="J162" s="75"/>
      <c r="K162" s="75"/>
      <c r="L162" s="73"/>
      <c r="M162" s="251"/>
      <c r="N162" s="48"/>
      <c r="O162" s="48"/>
      <c r="P162" s="48"/>
      <c r="Q162" s="48"/>
      <c r="R162" s="48"/>
      <c r="S162" s="48"/>
      <c r="T162" s="96"/>
      <c r="AT162" s="25" t="s">
        <v>207</v>
      </c>
      <c r="AU162" s="25" t="s">
        <v>79</v>
      </c>
    </row>
    <row r="163" s="1" customFormat="1" ht="14.5" customHeight="1">
      <c r="B163" s="47"/>
      <c r="C163" s="263" t="s">
        <v>561</v>
      </c>
      <c r="D163" s="263" t="s">
        <v>269</v>
      </c>
      <c r="E163" s="264" t="s">
        <v>956</v>
      </c>
      <c r="F163" s="265" t="s">
        <v>957</v>
      </c>
      <c r="G163" s="266" t="s">
        <v>223</v>
      </c>
      <c r="H163" s="267">
        <v>600</v>
      </c>
      <c r="I163" s="268"/>
      <c r="J163" s="269">
        <f>ROUND(I163*H163,2)</f>
        <v>0</v>
      </c>
      <c r="K163" s="265" t="s">
        <v>21</v>
      </c>
      <c r="L163" s="270"/>
      <c r="M163" s="271" t="s">
        <v>21</v>
      </c>
      <c r="N163" s="272" t="s">
        <v>41</v>
      </c>
      <c r="O163" s="48"/>
      <c r="P163" s="246">
        <f>O163*H163</f>
        <v>0</v>
      </c>
      <c r="Q163" s="246">
        <v>0</v>
      </c>
      <c r="R163" s="246">
        <f>Q163*H163</f>
        <v>0</v>
      </c>
      <c r="S163" s="246">
        <v>0</v>
      </c>
      <c r="T163" s="247">
        <f>S163*H163</f>
        <v>0</v>
      </c>
      <c r="AR163" s="25" t="s">
        <v>373</v>
      </c>
      <c r="AT163" s="25" t="s">
        <v>269</v>
      </c>
      <c r="AU163" s="25" t="s">
        <v>79</v>
      </c>
      <c r="AY163" s="25" t="s">
        <v>197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25" t="s">
        <v>77</v>
      </c>
      <c r="BK163" s="248">
        <f>ROUND(I163*H163,2)</f>
        <v>0</v>
      </c>
      <c r="BL163" s="25" t="s">
        <v>290</v>
      </c>
      <c r="BM163" s="25" t="s">
        <v>561</v>
      </c>
    </row>
    <row r="164" s="1" customFormat="1">
      <c r="B164" s="47"/>
      <c r="C164" s="75"/>
      <c r="D164" s="249" t="s">
        <v>207</v>
      </c>
      <c r="E164" s="75"/>
      <c r="F164" s="250" t="s">
        <v>957</v>
      </c>
      <c r="G164" s="75"/>
      <c r="H164" s="75"/>
      <c r="I164" s="205"/>
      <c r="J164" s="75"/>
      <c r="K164" s="75"/>
      <c r="L164" s="73"/>
      <c r="M164" s="251"/>
      <c r="N164" s="48"/>
      <c r="O164" s="48"/>
      <c r="P164" s="48"/>
      <c r="Q164" s="48"/>
      <c r="R164" s="48"/>
      <c r="S164" s="48"/>
      <c r="T164" s="96"/>
      <c r="AT164" s="25" t="s">
        <v>207</v>
      </c>
      <c r="AU164" s="25" t="s">
        <v>79</v>
      </c>
    </row>
    <row r="165" s="1" customFormat="1" ht="14.5" customHeight="1">
      <c r="B165" s="47"/>
      <c r="C165" s="263" t="s">
        <v>958</v>
      </c>
      <c r="D165" s="263" t="s">
        <v>269</v>
      </c>
      <c r="E165" s="264" t="s">
        <v>959</v>
      </c>
      <c r="F165" s="265" t="s">
        <v>960</v>
      </c>
      <c r="G165" s="266" t="s">
        <v>223</v>
      </c>
      <c r="H165" s="267">
        <v>90</v>
      </c>
      <c r="I165" s="268"/>
      <c r="J165" s="269">
        <f>ROUND(I165*H165,2)</f>
        <v>0</v>
      </c>
      <c r="K165" s="265" t="s">
        <v>881</v>
      </c>
      <c r="L165" s="270"/>
      <c r="M165" s="271" t="s">
        <v>21</v>
      </c>
      <c r="N165" s="272" t="s">
        <v>41</v>
      </c>
      <c r="O165" s="48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AR165" s="25" t="s">
        <v>373</v>
      </c>
      <c r="AT165" s="25" t="s">
        <v>269</v>
      </c>
      <c r="AU165" s="25" t="s">
        <v>79</v>
      </c>
      <c r="AY165" s="25" t="s">
        <v>197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25" t="s">
        <v>77</v>
      </c>
      <c r="BK165" s="248">
        <f>ROUND(I165*H165,2)</f>
        <v>0</v>
      </c>
      <c r="BL165" s="25" t="s">
        <v>290</v>
      </c>
      <c r="BM165" s="25" t="s">
        <v>573</v>
      </c>
    </row>
    <row r="166" s="1" customFormat="1">
      <c r="B166" s="47"/>
      <c r="C166" s="75"/>
      <c r="D166" s="249" t="s">
        <v>207</v>
      </c>
      <c r="E166" s="75"/>
      <c r="F166" s="250" t="s">
        <v>960</v>
      </c>
      <c r="G166" s="75"/>
      <c r="H166" s="75"/>
      <c r="I166" s="205"/>
      <c r="J166" s="75"/>
      <c r="K166" s="75"/>
      <c r="L166" s="73"/>
      <c r="M166" s="251"/>
      <c r="N166" s="48"/>
      <c r="O166" s="48"/>
      <c r="P166" s="48"/>
      <c r="Q166" s="48"/>
      <c r="R166" s="48"/>
      <c r="S166" s="48"/>
      <c r="T166" s="96"/>
      <c r="AT166" s="25" t="s">
        <v>207</v>
      </c>
      <c r="AU166" s="25" t="s">
        <v>79</v>
      </c>
    </row>
    <row r="167" s="1" customFormat="1" ht="23" customHeight="1">
      <c r="B167" s="47"/>
      <c r="C167" s="263" t="s">
        <v>1397</v>
      </c>
      <c r="D167" s="263" t="s">
        <v>269</v>
      </c>
      <c r="E167" s="264" t="s">
        <v>965</v>
      </c>
      <c r="F167" s="265" t="s">
        <v>966</v>
      </c>
      <c r="G167" s="266" t="s">
        <v>223</v>
      </c>
      <c r="H167" s="267">
        <v>90</v>
      </c>
      <c r="I167" s="268"/>
      <c r="J167" s="269">
        <f>ROUND(I167*H167,2)</f>
        <v>0</v>
      </c>
      <c r="K167" s="265" t="s">
        <v>21</v>
      </c>
      <c r="L167" s="270"/>
      <c r="M167" s="271" t="s">
        <v>21</v>
      </c>
      <c r="N167" s="272" t="s">
        <v>41</v>
      </c>
      <c r="O167" s="48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25" t="s">
        <v>373</v>
      </c>
      <c r="AT167" s="25" t="s">
        <v>269</v>
      </c>
      <c r="AU167" s="25" t="s">
        <v>79</v>
      </c>
      <c r="AY167" s="25" t="s">
        <v>197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25" t="s">
        <v>77</v>
      </c>
      <c r="BK167" s="248">
        <f>ROUND(I167*H167,2)</f>
        <v>0</v>
      </c>
      <c r="BL167" s="25" t="s">
        <v>290</v>
      </c>
      <c r="BM167" s="25" t="s">
        <v>584</v>
      </c>
    </row>
    <row r="168" s="1" customFormat="1">
      <c r="B168" s="47"/>
      <c r="C168" s="75"/>
      <c r="D168" s="249" t="s">
        <v>207</v>
      </c>
      <c r="E168" s="75"/>
      <c r="F168" s="250" t="s">
        <v>966</v>
      </c>
      <c r="G168" s="75"/>
      <c r="H168" s="75"/>
      <c r="I168" s="205"/>
      <c r="J168" s="75"/>
      <c r="K168" s="75"/>
      <c r="L168" s="73"/>
      <c r="M168" s="251"/>
      <c r="N168" s="48"/>
      <c r="O168" s="48"/>
      <c r="P168" s="48"/>
      <c r="Q168" s="48"/>
      <c r="R168" s="48"/>
      <c r="S168" s="48"/>
      <c r="T168" s="96"/>
      <c r="AT168" s="25" t="s">
        <v>207</v>
      </c>
      <c r="AU168" s="25" t="s">
        <v>79</v>
      </c>
    </row>
    <row r="169" s="11" customFormat="1" ht="29.88" customHeight="1">
      <c r="B169" s="221"/>
      <c r="C169" s="222"/>
      <c r="D169" s="223" t="s">
        <v>69</v>
      </c>
      <c r="E169" s="235" t="s">
        <v>967</v>
      </c>
      <c r="F169" s="235" t="s">
        <v>968</v>
      </c>
      <c r="G169" s="222"/>
      <c r="H169" s="222"/>
      <c r="I169" s="225"/>
      <c r="J169" s="236">
        <f>BK169</f>
        <v>0</v>
      </c>
      <c r="K169" s="222"/>
      <c r="L169" s="227"/>
      <c r="M169" s="228"/>
      <c r="N169" s="229"/>
      <c r="O169" s="229"/>
      <c r="P169" s="230">
        <f>SUM(P170:P175)</f>
        <v>0</v>
      </c>
      <c r="Q169" s="229"/>
      <c r="R169" s="230">
        <f>SUM(R170:R175)</f>
        <v>0</v>
      </c>
      <c r="S169" s="229"/>
      <c r="T169" s="231">
        <f>SUM(T170:T175)</f>
        <v>0</v>
      </c>
      <c r="AR169" s="232" t="s">
        <v>79</v>
      </c>
      <c r="AT169" s="233" t="s">
        <v>69</v>
      </c>
      <c r="AU169" s="233" t="s">
        <v>77</v>
      </c>
      <c r="AY169" s="232" t="s">
        <v>197</v>
      </c>
      <c r="BK169" s="234">
        <f>SUM(BK170:BK175)</f>
        <v>0</v>
      </c>
    </row>
    <row r="170" s="1" customFormat="1" ht="23" customHeight="1">
      <c r="B170" s="47"/>
      <c r="C170" s="237" t="s">
        <v>9</v>
      </c>
      <c r="D170" s="237" t="s">
        <v>200</v>
      </c>
      <c r="E170" s="238" t="s">
        <v>969</v>
      </c>
      <c r="F170" s="239" t="s">
        <v>970</v>
      </c>
      <c r="G170" s="240" t="s">
        <v>265</v>
      </c>
      <c r="H170" s="241">
        <v>100</v>
      </c>
      <c r="I170" s="242"/>
      <c r="J170" s="243">
        <f>ROUND(I170*H170,2)</f>
        <v>0</v>
      </c>
      <c r="K170" s="239" t="s">
        <v>886</v>
      </c>
      <c r="L170" s="73"/>
      <c r="M170" s="244" t="s">
        <v>21</v>
      </c>
      <c r="N170" s="245" t="s">
        <v>41</v>
      </c>
      <c r="O170" s="48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AR170" s="25" t="s">
        <v>290</v>
      </c>
      <c r="AT170" s="25" t="s">
        <v>200</v>
      </c>
      <c r="AU170" s="25" t="s">
        <v>79</v>
      </c>
      <c r="AY170" s="25" t="s">
        <v>197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25" t="s">
        <v>77</v>
      </c>
      <c r="BK170" s="248">
        <f>ROUND(I170*H170,2)</f>
        <v>0</v>
      </c>
      <c r="BL170" s="25" t="s">
        <v>290</v>
      </c>
      <c r="BM170" s="25" t="s">
        <v>597</v>
      </c>
    </row>
    <row r="171" s="1" customFormat="1">
      <c r="B171" s="47"/>
      <c r="C171" s="75"/>
      <c r="D171" s="249" t="s">
        <v>207</v>
      </c>
      <c r="E171" s="75"/>
      <c r="F171" s="250" t="s">
        <v>970</v>
      </c>
      <c r="G171" s="75"/>
      <c r="H171" s="75"/>
      <c r="I171" s="205"/>
      <c r="J171" s="75"/>
      <c r="K171" s="75"/>
      <c r="L171" s="73"/>
      <c r="M171" s="251"/>
      <c r="N171" s="48"/>
      <c r="O171" s="48"/>
      <c r="P171" s="48"/>
      <c r="Q171" s="48"/>
      <c r="R171" s="48"/>
      <c r="S171" s="48"/>
      <c r="T171" s="96"/>
      <c r="AT171" s="25" t="s">
        <v>207</v>
      </c>
      <c r="AU171" s="25" t="s">
        <v>79</v>
      </c>
    </row>
    <row r="172" s="1" customFormat="1" ht="23" customHeight="1">
      <c r="B172" s="47"/>
      <c r="C172" s="237" t="s">
        <v>597</v>
      </c>
      <c r="D172" s="237" t="s">
        <v>200</v>
      </c>
      <c r="E172" s="238" t="s">
        <v>971</v>
      </c>
      <c r="F172" s="239" t="s">
        <v>972</v>
      </c>
      <c r="G172" s="240" t="s">
        <v>265</v>
      </c>
      <c r="H172" s="241">
        <v>30</v>
      </c>
      <c r="I172" s="242"/>
      <c r="J172" s="243">
        <f>ROUND(I172*H172,2)</f>
        <v>0</v>
      </c>
      <c r="K172" s="239" t="s">
        <v>881</v>
      </c>
      <c r="L172" s="73"/>
      <c r="M172" s="244" t="s">
        <v>21</v>
      </c>
      <c r="N172" s="245" t="s">
        <v>41</v>
      </c>
      <c r="O172" s="48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AR172" s="25" t="s">
        <v>290</v>
      </c>
      <c r="AT172" s="25" t="s">
        <v>200</v>
      </c>
      <c r="AU172" s="25" t="s">
        <v>79</v>
      </c>
      <c r="AY172" s="25" t="s">
        <v>197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25" t="s">
        <v>77</v>
      </c>
      <c r="BK172" s="248">
        <f>ROUND(I172*H172,2)</f>
        <v>0</v>
      </c>
      <c r="BL172" s="25" t="s">
        <v>290</v>
      </c>
      <c r="BM172" s="25" t="s">
        <v>609</v>
      </c>
    </row>
    <row r="173" s="1" customFormat="1">
      <c r="B173" s="47"/>
      <c r="C173" s="75"/>
      <c r="D173" s="249" t="s">
        <v>207</v>
      </c>
      <c r="E173" s="75"/>
      <c r="F173" s="250" t="s">
        <v>972</v>
      </c>
      <c r="G173" s="75"/>
      <c r="H173" s="75"/>
      <c r="I173" s="205"/>
      <c r="J173" s="75"/>
      <c r="K173" s="75"/>
      <c r="L173" s="73"/>
      <c r="M173" s="251"/>
      <c r="N173" s="48"/>
      <c r="O173" s="48"/>
      <c r="P173" s="48"/>
      <c r="Q173" s="48"/>
      <c r="R173" s="48"/>
      <c r="S173" s="48"/>
      <c r="T173" s="96"/>
      <c r="AT173" s="25" t="s">
        <v>207</v>
      </c>
      <c r="AU173" s="25" t="s">
        <v>79</v>
      </c>
    </row>
    <row r="174" s="1" customFormat="1" ht="23" customHeight="1">
      <c r="B174" s="47"/>
      <c r="C174" s="237" t="s">
        <v>604</v>
      </c>
      <c r="D174" s="237" t="s">
        <v>200</v>
      </c>
      <c r="E174" s="238" t="s">
        <v>973</v>
      </c>
      <c r="F174" s="239" t="s">
        <v>974</v>
      </c>
      <c r="G174" s="240" t="s">
        <v>265</v>
      </c>
      <c r="H174" s="241">
        <v>6</v>
      </c>
      <c r="I174" s="242"/>
      <c r="J174" s="243">
        <f>ROUND(I174*H174,2)</f>
        <v>0</v>
      </c>
      <c r="K174" s="239" t="s">
        <v>881</v>
      </c>
      <c r="L174" s="73"/>
      <c r="M174" s="244" t="s">
        <v>21</v>
      </c>
      <c r="N174" s="245" t="s">
        <v>41</v>
      </c>
      <c r="O174" s="48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AR174" s="25" t="s">
        <v>290</v>
      </c>
      <c r="AT174" s="25" t="s">
        <v>200</v>
      </c>
      <c r="AU174" s="25" t="s">
        <v>79</v>
      </c>
      <c r="AY174" s="25" t="s">
        <v>197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25" t="s">
        <v>77</v>
      </c>
      <c r="BK174" s="248">
        <f>ROUND(I174*H174,2)</f>
        <v>0</v>
      </c>
      <c r="BL174" s="25" t="s">
        <v>290</v>
      </c>
      <c r="BM174" s="25" t="s">
        <v>619</v>
      </c>
    </row>
    <row r="175" s="1" customFormat="1">
      <c r="B175" s="47"/>
      <c r="C175" s="75"/>
      <c r="D175" s="249" t="s">
        <v>207</v>
      </c>
      <c r="E175" s="75"/>
      <c r="F175" s="250" t="s">
        <v>974</v>
      </c>
      <c r="G175" s="75"/>
      <c r="H175" s="75"/>
      <c r="I175" s="205"/>
      <c r="J175" s="75"/>
      <c r="K175" s="75"/>
      <c r="L175" s="73"/>
      <c r="M175" s="251"/>
      <c r="N175" s="48"/>
      <c r="O175" s="48"/>
      <c r="P175" s="48"/>
      <c r="Q175" s="48"/>
      <c r="R175" s="48"/>
      <c r="S175" s="48"/>
      <c r="T175" s="96"/>
      <c r="AT175" s="25" t="s">
        <v>207</v>
      </c>
      <c r="AU175" s="25" t="s">
        <v>79</v>
      </c>
    </row>
    <row r="176" s="11" customFormat="1" ht="29.88" customHeight="1">
      <c r="B176" s="221"/>
      <c r="C176" s="222"/>
      <c r="D176" s="223" t="s">
        <v>69</v>
      </c>
      <c r="E176" s="235" t="s">
        <v>975</v>
      </c>
      <c r="F176" s="235" t="s">
        <v>976</v>
      </c>
      <c r="G176" s="222"/>
      <c r="H176" s="222"/>
      <c r="I176" s="225"/>
      <c r="J176" s="236">
        <f>BK176</f>
        <v>0</v>
      </c>
      <c r="K176" s="222"/>
      <c r="L176" s="227"/>
      <c r="M176" s="228"/>
      <c r="N176" s="229"/>
      <c r="O176" s="229"/>
      <c r="P176" s="230">
        <f>SUM(P177:P200)</f>
        <v>0</v>
      </c>
      <c r="Q176" s="229"/>
      <c r="R176" s="230">
        <f>SUM(R177:R200)</f>
        <v>0</v>
      </c>
      <c r="S176" s="229"/>
      <c r="T176" s="231">
        <f>SUM(T177:T200)</f>
        <v>0</v>
      </c>
      <c r="AR176" s="232" t="s">
        <v>79</v>
      </c>
      <c r="AT176" s="233" t="s">
        <v>69</v>
      </c>
      <c r="AU176" s="233" t="s">
        <v>77</v>
      </c>
      <c r="AY176" s="232" t="s">
        <v>197</v>
      </c>
      <c r="BK176" s="234">
        <f>SUM(BK177:BK200)</f>
        <v>0</v>
      </c>
    </row>
    <row r="177" s="1" customFormat="1" ht="23" customHeight="1">
      <c r="B177" s="47"/>
      <c r="C177" s="237" t="s">
        <v>331</v>
      </c>
      <c r="D177" s="237" t="s">
        <v>200</v>
      </c>
      <c r="E177" s="238" t="s">
        <v>986</v>
      </c>
      <c r="F177" s="239" t="s">
        <v>987</v>
      </c>
      <c r="G177" s="240" t="s">
        <v>265</v>
      </c>
      <c r="H177" s="241">
        <v>3</v>
      </c>
      <c r="I177" s="242"/>
      <c r="J177" s="243">
        <f>ROUND(I177*H177,2)</f>
        <v>0</v>
      </c>
      <c r="K177" s="239" t="s">
        <v>881</v>
      </c>
      <c r="L177" s="73"/>
      <c r="M177" s="244" t="s">
        <v>21</v>
      </c>
      <c r="N177" s="245" t="s">
        <v>41</v>
      </c>
      <c r="O177" s="48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AR177" s="25" t="s">
        <v>290</v>
      </c>
      <c r="AT177" s="25" t="s">
        <v>200</v>
      </c>
      <c r="AU177" s="25" t="s">
        <v>79</v>
      </c>
      <c r="AY177" s="25" t="s">
        <v>197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25" t="s">
        <v>77</v>
      </c>
      <c r="BK177" s="248">
        <f>ROUND(I177*H177,2)</f>
        <v>0</v>
      </c>
      <c r="BL177" s="25" t="s">
        <v>290</v>
      </c>
      <c r="BM177" s="25" t="s">
        <v>630</v>
      </c>
    </row>
    <row r="178" s="1" customFormat="1">
      <c r="B178" s="47"/>
      <c r="C178" s="75"/>
      <c r="D178" s="249" t="s">
        <v>207</v>
      </c>
      <c r="E178" s="75"/>
      <c r="F178" s="250" t="s">
        <v>987</v>
      </c>
      <c r="G178" s="75"/>
      <c r="H178" s="75"/>
      <c r="I178" s="205"/>
      <c r="J178" s="75"/>
      <c r="K178" s="75"/>
      <c r="L178" s="73"/>
      <c r="M178" s="251"/>
      <c r="N178" s="48"/>
      <c r="O178" s="48"/>
      <c r="P178" s="48"/>
      <c r="Q178" s="48"/>
      <c r="R178" s="48"/>
      <c r="S178" s="48"/>
      <c r="T178" s="96"/>
      <c r="AT178" s="25" t="s">
        <v>207</v>
      </c>
      <c r="AU178" s="25" t="s">
        <v>79</v>
      </c>
    </row>
    <row r="179" s="1" customFormat="1" ht="23" customHeight="1">
      <c r="B179" s="47"/>
      <c r="C179" s="237" t="s">
        <v>336</v>
      </c>
      <c r="D179" s="237" t="s">
        <v>200</v>
      </c>
      <c r="E179" s="238" t="s">
        <v>1510</v>
      </c>
      <c r="F179" s="239" t="s">
        <v>1511</v>
      </c>
      <c r="G179" s="240" t="s">
        <v>265</v>
      </c>
      <c r="H179" s="241">
        <v>6</v>
      </c>
      <c r="I179" s="242"/>
      <c r="J179" s="243">
        <f>ROUND(I179*H179,2)</f>
        <v>0</v>
      </c>
      <c r="K179" s="239" t="s">
        <v>881</v>
      </c>
      <c r="L179" s="73"/>
      <c r="M179" s="244" t="s">
        <v>21</v>
      </c>
      <c r="N179" s="245" t="s">
        <v>41</v>
      </c>
      <c r="O179" s="48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AR179" s="25" t="s">
        <v>290</v>
      </c>
      <c r="AT179" s="25" t="s">
        <v>200</v>
      </c>
      <c r="AU179" s="25" t="s">
        <v>79</v>
      </c>
      <c r="AY179" s="25" t="s">
        <v>197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25" t="s">
        <v>77</v>
      </c>
      <c r="BK179" s="248">
        <f>ROUND(I179*H179,2)</f>
        <v>0</v>
      </c>
      <c r="BL179" s="25" t="s">
        <v>290</v>
      </c>
      <c r="BM179" s="25" t="s">
        <v>642</v>
      </c>
    </row>
    <row r="180" s="1" customFormat="1">
      <c r="B180" s="47"/>
      <c r="C180" s="75"/>
      <c r="D180" s="249" t="s">
        <v>207</v>
      </c>
      <c r="E180" s="75"/>
      <c r="F180" s="250" t="s">
        <v>1511</v>
      </c>
      <c r="G180" s="75"/>
      <c r="H180" s="75"/>
      <c r="I180" s="205"/>
      <c r="J180" s="75"/>
      <c r="K180" s="75"/>
      <c r="L180" s="73"/>
      <c r="M180" s="251"/>
      <c r="N180" s="48"/>
      <c r="O180" s="48"/>
      <c r="P180" s="48"/>
      <c r="Q180" s="48"/>
      <c r="R180" s="48"/>
      <c r="S180" s="48"/>
      <c r="T180" s="96"/>
      <c r="AT180" s="25" t="s">
        <v>207</v>
      </c>
      <c r="AU180" s="25" t="s">
        <v>79</v>
      </c>
    </row>
    <row r="181" s="1" customFormat="1" ht="23" customHeight="1">
      <c r="B181" s="47"/>
      <c r="C181" s="237" t="s">
        <v>143</v>
      </c>
      <c r="D181" s="237" t="s">
        <v>200</v>
      </c>
      <c r="E181" s="238" t="s">
        <v>988</v>
      </c>
      <c r="F181" s="239" t="s">
        <v>989</v>
      </c>
      <c r="G181" s="240" t="s">
        <v>265</v>
      </c>
      <c r="H181" s="241">
        <v>33</v>
      </c>
      <c r="I181" s="242"/>
      <c r="J181" s="243">
        <f>ROUND(I181*H181,2)</f>
        <v>0</v>
      </c>
      <c r="K181" s="239" t="s">
        <v>886</v>
      </c>
      <c r="L181" s="73"/>
      <c r="M181" s="244" t="s">
        <v>21</v>
      </c>
      <c r="N181" s="245" t="s">
        <v>41</v>
      </c>
      <c r="O181" s="48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AR181" s="25" t="s">
        <v>290</v>
      </c>
      <c r="AT181" s="25" t="s">
        <v>200</v>
      </c>
      <c r="AU181" s="25" t="s">
        <v>79</v>
      </c>
      <c r="AY181" s="25" t="s">
        <v>197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25" t="s">
        <v>77</v>
      </c>
      <c r="BK181" s="248">
        <f>ROUND(I181*H181,2)</f>
        <v>0</v>
      </c>
      <c r="BL181" s="25" t="s">
        <v>290</v>
      </c>
      <c r="BM181" s="25" t="s">
        <v>653</v>
      </c>
    </row>
    <row r="182" s="1" customFormat="1">
      <c r="B182" s="47"/>
      <c r="C182" s="75"/>
      <c r="D182" s="249" t="s">
        <v>207</v>
      </c>
      <c r="E182" s="75"/>
      <c r="F182" s="250" t="s">
        <v>989</v>
      </c>
      <c r="G182" s="75"/>
      <c r="H182" s="75"/>
      <c r="I182" s="205"/>
      <c r="J182" s="75"/>
      <c r="K182" s="75"/>
      <c r="L182" s="73"/>
      <c r="M182" s="251"/>
      <c r="N182" s="48"/>
      <c r="O182" s="48"/>
      <c r="P182" s="48"/>
      <c r="Q182" s="48"/>
      <c r="R182" s="48"/>
      <c r="S182" s="48"/>
      <c r="T182" s="96"/>
      <c r="AT182" s="25" t="s">
        <v>207</v>
      </c>
      <c r="AU182" s="25" t="s">
        <v>79</v>
      </c>
    </row>
    <row r="183" s="1" customFormat="1" ht="23" customHeight="1">
      <c r="B183" s="47"/>
      <c r="C183" s="237" t="s">
        <v>347</v>
      </c>
      <c r="D183" s="237" t="s">
        <v>200</v>
      </c>
      <c r="E183" s="238" t="s">
        <v>990</v>
      </c>
      <c r="F183" s="239" t="s">
        <v>991</v>
      </c>
      <c r="G183" s="240" t="s">
        <v>265</v>
      </c>
      <c r="H183" s="241">
        <v>55</v>
      </c>
      <c r="I183" s="242"/>
      <c r="J183" s="243">
        <f>ROUND(I183*H183,2)</f>
        <v>0</v>
      </c>
      <c r="K183" s="239" t="s">
        <v>886</v>
      </c>
      <c r="L183" s="73"/>
      <c r="M183" s="244" t="s">
        <v>21</v>
      </c>
      <c r="N183" s="245" t="s">
        <v>41</v>
      </c>
      <c r="O183" s="48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AR183" s="25" t="s">
        <v>290</v>
      </c>
      <c r="AT183" s="25" t="s">
        <v>200</v>
      </c>
      <c r="AU183" s="25" t="s">
        <v>79</v>
      </c>
      <c r="AY183" s="25" t="s">
        <v>197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25" t="s">
        <v>77</v>
      </c>
      <c r="BK183" s="248">
        <f>ROUND(I183*H183,2)</f>
        <v>0</v>
      </c>
      <c r="BL183" s="25" t="s">
        <v>290</v>
      </c>
      <c r="BM183" s="25" t="s">
        <v>664</v>
      </c>
    </row>
    <row r="184" s="1" customFormat="1">
      <c r="B184" s="47"/>
      <c r="C184" s="75"/>
      <c r="D184" s="249" t="s">
        <v>207</v>
      </c>
      <c r="E184" s="75"/>
      <c r="F184" s="250" t="s">
        <v>991</v>
      </c>
      <c r="G184" s="75"/>
      <c r="H184" s="75"/>
      <c r="I184" s="205"/>
      <c r="J184" s="75"/>
      <c r="K184" s="75"/>
      <c r="L184" s="73"/>
      <c r="M184" s="251"/>
      <c r="N184" s="48"/>
      <c r="O184" s="48"/>
      <c r="P184" s="48"/>
      <c r="Q184" s="48"/>
      <c r="R184" s="48"/>
      <c r="S184" s="48"/>
      <c r="T184" s="96"/>
      <c r="AT184" s="25" t="s">
        <v>207</v>
      </c>
      <c r="AU184" s="25" t="s">
        <v>79</v>
      </c>
    </row>
    <row r="185" s="1" customFormat="1" ht="14.5" customHeight="1">
      <c r="B185" s="47"/>
      <c r="C185" s="237" t="s">
        <v>920</v>
      </c>
      <c r="D185" s="237" t="s">
        <v>200</v>
      </c>
      <c r="E185" s="238" t="s">
        <v>995</v>
      </c>
      <c r="F185" s="239" t="s">
        <v>996</v>
      </c>
      <c r="G185" s="240" t="s">
        <v>265</v>
      </c>
      <c r="H185" s="241">
        <v>139</v>
      </c>
      <c r="I185" s="242"/>
      <c r="J185" s="243">
        <f>ROUND(I185*H185,2)</f>
        <v>0</v>
      </c>
      <c r="K185" s="239" t="s">
        <v>881</v>
      </c>
      <c r="L185" s="73"/>
      <c r="M185" s="244" t="s">
        <v>21</v>
      </c>
      <c r="N185" s="245" t="s">
        <v>41</v>
      </c>
      <c r="O185" s="48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AR185" s="25" t="s">
        <v>290</v>
      </c>
      <c r="AT185" s="25" t="s">
        <v>200</v>
      </c>
      <c r="AU185" s="25" t="s">
        <v>79</v>
      </c>
      <c r="AY185" s="25" t="s">
        <v>197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25" t="s">
        <v>77</v>
      </c>
      <c r="BK185" s="248">
        <f>ROUND(I185*H185,2)</f>
        <v>0</v>
      </c>
      <c r="BL185" s="25" t="s">
        <v>290</v>
      </c>
      <c r="BM185" s="25" t="s">
        <v>677</v>
      </c>
    </row>
    <row r="186" s="1" customFormat="1">
      <c r="B186" s="47"/>
      <c r="C186" s="75"/>
      <c r="D186" s="249" t="s">
        <v>207</v>
      </c>
      <c r="E186" s="75"/>
      <c r="F186" s="250" t="s">
        <v>996</v>
      </c>
      <c r="G186" s="75"/>
      <c r="H186" s="75"/>
      <c r="I186" s="205"/>
      <c r="J186" s="75"/>
      <c r="K186" s="75"/>
      <c r="L186" s="73"/>
      <c r="M186" s="251"/>
      <c r="N186" s="48"/>
      <c r="O186" s="48"/>
      <c r="P186" s="48"/>
      <c r="Q186" s="48"/>
      <c r="R186" s="48"/>
      <c r="S186" s="48"/>
      <c r="T186" s="96"/>
      <c r="AT186" s="25" t="s">
        <v>207</v>
      </c>
      <c r="AU186" s="25" t="s">
        <v>79</v>
      </c>
    </row>
    <row r="187" s="1" customFormat="1" ht="14.5" customHeight="1">
      <c r="B187" s="47"/>
      <c r="C187" s="263" t="s">
        <v>1413</v>
      </c>
      <c r="D187" s="263" t="s">
        <v>269</v>
      </c>
      <c r="E187" s="264" t="s">
        <v>984</v>
      </c>
      <c r="F187" s="265" t="s">
        <v>985</v>
      </c>
      <c r="G187" s="266" t="s">
        <v>265</v>
      </c>
      <c r="H187" s="267">
        <v>4</v>
      </c>
      <c r="I187" s="268"/>
      <c r="J187" s="269">
        <f>ROUND(I187*H187,2)</f>
        <v>0</v>
      </c>
      <c r="K187" s="265" t="s">
        <v>21</v>
      </c>
      <c r="L187" s="270"/>
      <c r="M187" s="271" t="s">
        <v>21</v>
      </c>
      <c r="N187" s="272" t="s">
        <v>41</v>
      </c>
      <c r="O187" s="48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AR187" s="25" t="s">
        <v>373</v>
      </c>
      <c r="AT187" s="25" t="s">
        <v>269</v>
      </c>
      <c r="AU187" s="25" t="s">
        <v>79</v>
      </c>
      <c r="AY187" s="25" t="s">
        <v>197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25" t="s">
        <v>77</v>
      </c>
      <c r="BK187" s="248">
        <f>ROUND(I187*H187,2)</f>
        <v>0</v>
      </c>
      <c r="BL187" s="25" t="s">
        <v>290</v>
      </c>
      <c r="BM187" s="25" t="s">
        <v>688</v>
      </c>
    </row>
    <row r="188" s="1" customFormat="1">
      <c r="B188" s="47"/>
      <c r="C188" s="75"/>
      <c r="D188" s="249" t="s">
        <v>207</v>
      </c>
      <c r="E188" s="75"/>
      <c r="F188" s="250" t="s">
        <v>985</v>
      </c>
      <c r="G188" s="75"/>
      <c r="H188" s="75"/>
      <c r="I188" s="205"/>
      <c r="J188" s="75"/>
      <c r="K188" s="75"/>
      <c r="L188" s="73"/>
      <c r="M188" s="251"/>
      <c r="N188" s="48"/>
      <c r="O188" s="48"/>
      <c r="P188" s="48"/>
      <c r="Q188" s="48"/>
      <c r="R188" s="48"/>
      <c r="S188" s="48"/>
      <c r="T188" s="96"/>
      <c r="AT188" s="25" t="s">
        <v>207</v>
      </c>
      <c r="AU188" s="25" t="s">
        <v>79</v>
      </c>
    </row>
    <row r="189" s="1" customFormat="1" ht="14.5" customHeight="1">
      <c r="B189" s="47"/>
      <c r="C189" s="263" t="s">
        <v>889</v>
      </c>
      <c r="D189" s="263" t="s">
        <v>269</v>
      </c>
      <c r="E189" s="264" t="s">
        <v>978</v>
      </c>
      <c r="F189" s="265" t="s">
        <v>979</v>
      </c>
      <c r="G189" s="266" t="s">
        <v>265</v>
      </c>
      <c r="H189" s="267">
        <v>132</v>
      </c>
      <c r="I189" s="268"/>
      <c r="J189" s="269">
        <f>ROUND(I189*H189,2)</f>
        <v>0</v>
      </c>
      <c r="K189" s="265" t="s">
        <v>21</v>
      </c>
      <c r="L189" s="270"/>
      <c r="M189" s="271" t="s">
        <v>21</v>
      </c>
      <c r="N189" s="272" t="s">
        <v>41</v>
      </c>
      <c r="O189" s="48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AR189" s="25" t="s">
        <v>373</v>
      </c>
      <c r="AT189" s="25" t="s">
        <v>269</v>
      </c>
      <c r="AU189" s="25" t="s">
        <v>79</v>
      </c>
      <c r="AY189" s="25" t="s">
        <v>197</v>
      </c>
      <c r="BE189" s="248">
        <f>IF(N189="základní",J189,0)</f>
        <v>0</v>
      </c>
      <c r="BF189" s="248">
        <f>IF(N189="snížená",J189,0)</f>
        <v>0</v>
      </c>
      <c r="BG189" s="248">
        <f>IF(N189="zákl. přenesená",J189,0)</f>
        <v>0</v>
      </c>
      <c r="BH189" s="248">
        <f>IF(N189="sníž. přenesená",J189,0)</f>
        <v>0</v>
      </c>
      <c r="BI189" s="248">
        <f>IF(N189="nulová",J189,0)</f>
        <v>0</v>
      </c>
      <c r="BJ189" s="25" t="s">
        <v>77</v>
      </c>
      <c r="BK189" s="248">
        <f>ROUND(I189*H189,2)</f>
        <v>0</v>
      </c>
      <c r="BL189" s="25" t="s">
        <v>290</v>
      </c>
      <c r="BM189" s="25" t="s">
        <v>701</v>
      </c>
    </row>
    <row r="190" s="1" customFormat="1">
      <c r="B190" s="47"/>
      <c r="C190" s="75"/>
      <c r="D190" s="249" t="s">
        <v>207</v>
      </c>
      <c r="E190" s="75"/>
      <c r="F190" s="250" t="s">
        <v>979</v>
      </c>
      <c r="G190" s="75"/>
      <c r="H190" s="75"/>
      <c r="I190" s="205"/>
      <c r="J190" s="75"/>
      <c r="K190" s="75"/>
      <c r="L190" s="73"/>
      <c r="M190" s="251"/>
      <c r="N190" s="48"/>
      <c r="O190" s="48"/>
      <c r="P190" s="48"/>
      <c r="Q190" s="48"/>
      <c r="R190" s="48"/>
      <c r="S190" s="48"/>
      <c r="T190" s="96"/>
      <c r="AT190" s="25" t="s">
        <v>207</v>
      </c>
      <c r="AU190" s="25" t="s">
        <v>79</v>
      </c>
    </row>
    <row r="191" s="1" customFormat="1" ht="14.5" customHeight="1">
      <c r="B191" s="47"/>
      <c r="C191" s="263" t="s">
        <v>900</v>
      </c>
      <c r="D191" s="263" t="s">
        <v>269</v>
      </c>
      <c r="E191" s="264" t="s">
        <v>981</v>
      </c>
      <c r="F191" s="265" t="s">
        <v>982</v>
      </c>
      <c r="G191" s="266" t="s">
        <v>265</v>
      </c>
      <c r="H191" s="267">
        <v>9</v>
      </c>
      <c r="I191" s="268"/>
      <c r="J191" s="269">
        <f>ROUND(I191*H191,2)</f>
        <v>0</v>
      </c>
      <c r="K191" s="265" t="s">
        <v>21</v>
      </c>
      <c r="L191" s="270"/>
      <c r="M191" s="271" t="s">
        <v>21</v>
      </c>
      <c r="N191" s="272" t="s">
        <v>41</v>
      </c>
      <c r="O191" s="48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AR191" s="25" t="s">
        <v>373</v>
      </c>
      <c r="AT191" s="25" t="s">
        <v>269</v>
      </c>
      <c r="AU191" s="25" t="s">
        <v>79</v>
      </c>
      <c r="AY191" s="25" t="s">
        <v>197</v>
      </c>
      <c r="BE191" s="248">
        <f>IF(N191="základní",J191,0)</f>
        <v>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25" t="s">
        <v>77</v>
      </c>
      <c r="BK191" s="248">
        <f>ROUND(I191*H191,2)</f>
        <v>0</v>
      </c>
      <c r="BL191" s="25" t="s">
        <v>290</v>
      </c>
      <c r="BM191" s="25" t="s">
        <v>712</v>
      </c>
    </row>
    <row r="192" s="1" customFormat="1">
      <c r="B192" s="47"/>
      <c r="C192" s="75"/>
      <c r="D192" s="249" t="s">
        <v>207</v>
      </c>
      <c r="E192" s="75"/>
      <c r="F192" s="250" t="s">
        <v>982</v>
      </c>
      <c r="G192" s="75"/>
      <c r="H192" s="75"/>
      <c r="I192" s="205"/>
      <c r="J192" s="75"/>
      <c r="K192" s="75"/>
      <c r="L192" s="73"/>
      <c r="M192" s="251"/>
      <c r="N192" s="48"/>
      <c r="O192" s="48"/>
      <c r="P192" s="48"/>
      <c r="Q192" s="48"/>
      <c r="R192" s="48"/>
      <c r="S192" s="48"/>
      <c r="T192" s="96"/>
      <c r="AT192" s="25" t="s">
        <v>207</v>
      </c>
      <c r="AU192" s="25" t="s">
        <v>79</v>
      </c>
    </row>
    <row r="193" s="1" customFormat="1" ht="14.5" customHeight="1">
      <c r="B193" s="47"/>
      <c r="C193" s="263" t="s">
        <v>688</v>
      </c>
      <c r="D193" s="263" t="s">
        <v>269</v>
      </c>
      <c r="E193" s="264" t="s">
        <v>997</v>
      </c>
      <c r="F193" s="265" t="s">
        <v>998</v>
      </c>
      <c r="G193" s="266" t="s">
        <v>265</v>
      </c>
      <c r="H193" s="267">
        <v>3</v>
      </c>
      <c r="I193" s="268"/>
      <c r="J193" s="269">
        <f>ROUND(I193*H193,2)</f>
        <v>0</v>
      </c>
      <c r="K193" s="265" t="s">
        <v>886</v>
      </c>
      <c r="L193" s="270"/>
      <c r="M193" s="271" t="s">
        <v>21</v>
      </c>
      <c r="N193" s="272" t="s">
        <v>41</v>
      </c>
      <c r="O193" s="48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AR193" s="25" t="s">
        <v>373</v>
      </c>
      <c r="AT193" s="25" t="s">
        <v>269</v>
      </c>
      <c r="AU193" s="25" t="s">
        <v>79</v>
      </c>
      <c r="AY193" s="25" t="s">
        <v>197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25" t="s">
        <v>77</v>
      </c>
      <c r="BK193" s="248">
        <f>ROUND(I193*H193,2)</f>
        <v>0</v>
      </c>
      <c r="BL193" s="25" t="s">
        <v>290</v>
      </c>
      <c r="BM193" s="25" t="s">
        <v>722</v>
      </c>
    </row>
    <row r="194" s="1" customFormat="1">
      <c r="B194" s="47"/>
      <c r="C194" s="75"/>
      <c r="D194" s="249" t="s">
        <v>207</v>
      </c>
      <c r="E194" s="75"/>
      <c r="F194" s="250" t="s">
        <v>998</v>
      </c>
      <c r="G194" s="75"/>
      <c r="H194" s="75"/>
      <c r="I194" s="205"/>
      <c r="J194" s="75"/>
      <c r="K194" s="75"/>
      <c r="L194" s="73"/>
      <c r="M194" s="251"/>
      <c r="N194" s="48"/>
      <c r="O194" s="48"/>
      <c r="P194" s="48"/>
      <c r="Q194" s="48"/>
      <c r="R194" s="48"/>
      <c r="S194" s="48"/>
      <c r="T194" s="96"/>
      <c r="AT194" s="25" t="s">
        <v>207</v>
      </c>
      <c r="AU194" s="25" t="s">
        <v>79</v>
      </c>
    </row>
    <row r="195" s="1" customFormat="1" ht="14.5" customHeight="1">
      <c r="B195" s="47"/>
      <c r="C195" s="263" t="s">
        <v>1399</v>
      </c>
      <c r="D195" s="263" t="s">
        <v>269</v>
      </c>
      <c r="E195" s="264" t="s">
        <v>1512</v>
      </c>
      <c r="F195" s="265" t="s">
        <v>1513</v>
      </c>
      <c r="G195" s="266" t="s">
        <v>265</v>
      </c>
      <c r="H195" s="267">
        <v>6</v>
      </c>
      <c r="I195" s="268"/>
      <c r="J195" s="269">
        <f>ROUND(I195*H195,2)</f>
        <v>0</v>
      </c>
      <c r="K195" s="265" t="s">
        <v>886</v>
      </c>
      <c r="L195" s="270"/>
      <c r="M195" s="271" t="s">
        <v>21</v>
      </c>
      <c r="N195" s="272" t="s">
        <v>41</v>
      </c>
      <c r="O195" s="48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AR195" s="25" t="s">
        <v>373</v>
      </c>
      <c r="AT195" s="25" t="s">
        <v>269</v>
      </c>
      <c r="AU195" s="25" t="s">
        <v>79</v>
      </c>
      <c r="AY195" s="25" t="s">
        <v>197</v>
      </c>
      <c r="BE195" s="248">
        <f>IF(N195="základní",J195,0)</f>
        <v>0</v>
      </c>
      <c r="BF195" s="248">
        <f>IF(N195="snížená",J195,0)</f>
        <v>0</v>
      </c>
      <c r="BG195" s="248">
        <f>IF(N195="zákl. přenesená",J195,0)</f>
        <v>0</v>
      </c>
      <c r="BH195" s="248">
        <f>IF(N195="sníž. přenesená",J195,0)</f>
        <v>0</v>
      </c>
      <c r="BI195" s="248">
        <f>IF(N195="nulová",J195,0)</f>
        <v>0</v>
      </c>
      <c r="BJ195" s="25" t="s">
        <v>77</v>
      </c>
      <c r="BK195" s="248">
        <f>ROUND(I195*H195,2)</f>
        <v>0</v>
      </c>
      <c r="BL195" s="25" t="s">
        <v>290</v>
      </c>
      <c r="BM195" s="25" t="s">
        <v>734</v>
      </c>
    </row>
    <row r="196" s="1" customFormat="1">
      <c r="B196" s="47"/>
      <c r="C196" s="75"/>
      <c r="D196" s="249" t="s">
        <v>207</v>
      </c>
      <c r="E196" s="75"/>
      <c r="F196" s="250" t="s">
        <v>1513</v>
      </c>
      <c r="G196" s="75"/>
      <c r="H196" s="75"/>
      <c r="I196" s="205"/>
      <c r="J196" s="75"/>
      <c r="K196" s="75"/>
      <c r="L196" s="73"/>
      <c r="M196" s="251"/>
      <c r="N196" s="48"/>
      <c r="O196" s="48"/>
      <c r="P196" s="48"/>
      <c r="Q196" s="48"/>
      <c r="R196" s="48"/>
      <c r="S196" s="48"/>
      <c r="T196" s="96"/>
      <c r="AT196" s="25" t="s">
        <v>207</v>
      </c>
      <c r="AU196" s="25" t="s">
        <v>79</v>
      </c>
    </row>
    <row r="197" s="1" customFormat="1" ht="14.5" customHeight="1">
      <c r="B197" s="47"/>
      <c r="C197" s="263" t="s">
        <v>694</v>
      </c>
      <c r="D197" s="263" t="s">
        <v>269</v>
      </c>
      <c r="E197" s="264" t="s">
        <v>999</v>
      </c>
      <c r="F197" s="265" t="s">
        <v>1000</v>
      </c>
      <c r="G197" s="266" t="s">
        <v>265</v>
      </c>
      <c r="H197" s="267">
        <v>9</v>
      </c>
      <c r="I197" s="268"/>
      <c r="J197" s="269">
        <f>ROUND(I197*H197,2)</f>
        <v>0</v>
      </c>
      <c r="K197" s="265" t="s">
        <v>886</v>
      </c>
      <c r="L197" s="270"/>
      <c r="M197" s="271" t="s">
        <v>21</v>
      </c>
      <c r="N197" s="272" t="s">
        <v>41</v>
      </c>
      <c r="O197" s="48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AR197" s="25" t="s">
        <v>373</v>
      </c>
      <c r="AT197" s="25" t="s">
        <v>269</v>
      </c>
      <c r="AU197" s="25" t="s">
        <v>79</v>
      </c>
      <c r="AY197" s="25" t="s">
        <v>197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25" t="s">
        <v>77</v>
      </c>
      <c r="BK197" s="248">
        <f>ROUND(I197*H197,2)</f>
        <v>0</v>
      </c>
      <c r="BL197" s="25" t="s">
        <v>290</v>
      </c>
      <c r="BM197" s="25" t="s">
        <v>746</v>
      </c>
    </row>
    <row r="198" s="1" customFormat="1">
      <c r="B198" s="47"/>
      <c r="C198" s="75"/>
      <c r="D198" s="249" t="s">
        <v>207</v>
      </c>
      <c r="E198" s="75"/>
      <c r="F198" s="250" t="s">
        <v>1000</v>
      </c>
      <c r="G198" s="75"/>
      <c r="H198" s="75"/>
      <c r="I198" s="205"/>
      <c r="J198" s="75"/>
      <c r="K198" s="75"/>
      <c r="L198" s="73"/>
      <c r="M198" s="251"/>
      <c r="N198" s="48"/>
      <c r="O198" s="48"/>
      <c r="P198" s="48"/>
      <c r="Q198" s="48"/>
      <c r="R198" s="48"/>
      <c r="S198" s="48"/>
      <c r="T198" s="96"/>
      <c r="AT198" s="25" t="s">
        <v>207</v>
      </c>
      <c r="AU198" s="25" t="s">
        <v>79</v>
      </c>
    </row>
    <row r="199" s="1" customFormat="1" ht="14.5" customHeight="1">
      <c r="B199" s="47"/>
      <c r="C199" s="263" t="s">
        <v>1427</v>
      </c>
      <c r="D199" s="263" t="s">
        <v>269</v>
      </c>
      <c r="E199" s="264" t="s">
        <v>1002</v>
      </c>
      <c r="F199" s="265" t="s">
        <v>1003</v>
      </c>
      <c r="G199" s="266" t="s">
        <v>265</v>
      </c>
      <c r="H199" s="267">
        <v>132</v>
      </c>
      <c r="I199" s="268"/>
      <c r="J199" s="269">
        <f>ROUND(I199*H199,2)</f>
        <v>0</v>
      </c>
      <c r="K199" s="265" t="s">
        <v>881</v>
      </c>
      <c r="L199" s="270"/>
      <c r="M199" s="271" t="s">
        <v>21</v>
      </c>
      <c r="N199" s="272" t="s">
        <v>41</v>
      </c>
      <c r="O199" s="48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AR199" s="25" t="s">
        <v>373</v>
      </c>
      <c r="AT199" s="25" t="s">
        <v>269</v>
      </c>
      <c r="AU199" s="25" t="s">
        <v>79</v>
      </c>
      <c r="AY199" s="25" t="s">
        <v>197</v>
      </c>
      <c r="BE199" s="248">
        <f>IF(N199="základní",J199,0)</f>
        <v>0</v>
      </c>
      <c r="BF199" s="248">
        <f>IF(N199="snížená",J199,0)</f>
        <v>0</v>
      </c>
      <c r="BG199" s="248">
        <f>IF(N199="zákl. přenesená",J199,0)</f>
        <v>0</v>
      </c>
      <c r="BH199" s="248">
        <f>IF(N199="sníž. přenesená",J199,0)</f>
        <v>0</v>
      </c>
      <c r="BI199" s="248">
        <f>IF(N199="nulová",J199,0)</f>
        <v>0</v>
      </c>
      <c r="BJ199" s="25" t="s">
        <v>77</v>
      </c>
      <c r="BK199" s="248">
        <f>ROUND(I199*H199,2)</f>
        <v>0</v>
      </c>
      <c r="BL199" s="25" t="s">
        <v>290</v>
      </c>
      <c r="BM199" s="25" t="s">
        <v>759</v>
      </c>
    </row>
    <row r="200" s="1" customFormat="1">
      <c r="B200" s="47"/>
      <c r="C200" s="75"/>
      <c r="D200" s="249" t="s">
        <v>207</v>
      </c>
      <c r="E200" s="75"/>
      <c r="F200" s="250" t="s">
        <v>1003</v>
      </c>
      <c r="G200" s="75"/>
      <c r="H200" s="75"/>
      <c r="I200" s="205"/>
      <c r="J200" s="75"/>
      <c r="K200" s="75"/>
      <c r="L200" s="73"/>
      <c r="M200" s="251"/>
      <c r="N200" s="48"/>
      <c r="O200" s="48"/>
      <c r="P200" s="48"/>
      <c r="Q200" s="48"/>
      <c r="R200" s="48"/>
      <c r="S200" s="48"/>
      <c r="T200" s="96"/>
      <c r="AT200" s="25" t="s">
        <v>207</v>
      </c>
      <c r="AU200" s="25" t="s">
        <v>79</v>
      </c>
    </row>
    <row r="201" s="11" customFormat="1" ht="29.88" customHeight="1">
      <c r="B201" s="221"/>
      <c r="C201" s="222"/>
      <c r="D201" s="223" t="s">
        <v>69</v>
      </c>
      <c r="E201" s="235" t="s">
        <v>1004</v>
      </c>
      <c r="F201" s="235" t="s">
        <v>1005</v>
      </c>
      <c r="G201" s="222"/>
      <c r="H201" s="222"/>
      <c r="I201" s="225"/>
      <c r="J201" s="236">
        <f>BK201</f>
        <v>0</v>
      </c>
      <c r="K201" s="222"/>
      <c r="L201" s="227"/>
      <c r="M201" s="228"/>
      <c r="N201" s="229"/>
      <c r="O201" s="229"/>
      <c r="P201" s="230">
        <f>SUM(P202:P213)</f>
        <v>0</v>
      </c>
      <c r="Q201" s="229"/>
      <c r="R201" s="230">
        <f>SUM(R202:R213)</f>
        <v>0</v>
      </c>
      <c r="S201" s="229"/>
      <c r="T201" s="231">
        <f>SUM(T202:T213)</f>
        <v>0</v>
      </c>
      <c r="AR201" s="232" t="s">
        <v>79</v>
      </c>
      <c r="AT201" s="233" t="s">
        <v>69</v>
      </c>
      <c r="AU201" s="233" t="s">
        <v>77</v>
      </c>
      <c r="AY201" s="232" t="s">
        <v>197</v>
      </c>
      <c r="BK201" s="234">
        <f>SUM(BK202:BK213)</f>
        <v>0</v>
      </c>
    </row>
    <row r="202" s="1" customFormat="1" ht="23" customHeight="1">
      <c r="B202" s="47"/>
      <c r="C202" s="237" t="s">
        <v>353</v>
      </c>
      <c r="D202" s="237" t="s">
        <v>200</v>
      </c>
      <c r="E202" s="238" t="s">
        <v>1006</v>
      </c>
      <c r="F202" s="239" t="s">
        <v>1007</v>
      </c>
      <c r="G202" s="240" t="s">
        <v>265</v>
      </c>
      <c r="H202" s="241">
        <v>57</v>
      </c>
      <c r="I202" s="242"/>
      <c r="J202" s="243">
        <f>ROUND(I202*H202,2)</f>
        <v>0</v>
      </c>
      <c r="K202" s="239" t="s">
        <v>886</v>
      </c>
      <c r="L202" s="73"/>
      <c r="M202" s="244" t="s">
        <v>21</v>
      </c>
      <c r="N202" s="245" t="s">
        <v>41</v>
      </c>
      <c r="O202" s="48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AR202" s="25" t="s">
        <v>290</v>
      </c>
      <c r="AT202" s="25" t="s">
        <v>200</v>
      </c>
      <c r="AU202" s="25" t="s">
        <v>79</v>
      </c>
      <c r="AY202" s="25" t="s">
        <v>197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25" t="s">
        <v>77</v>
      </c>
      <c r="BK202" s="248">
        <f>ROUND(I202*H202,2)</f>
        <v>0</v>
      </c>
      <c r="BL202" s="25" t="s">
        <v>290</v>
      </c>
      <c r="BM202" s="25" t="s">
        <v>772</v>
      </c>
    </row>
    <row r="203" s="1" customFormat="1">
      <c r="B203" s="47"/>
      <c r="C203" s="75"/>
      <c r="D203" s="249" t="s">
        <v>207</v>
      </c>
      <c r="E203" s="75"/>
      <c r="F203" s="250" t="s">
        <v>1007</v>
      </c>
      <c r="G203" s="75"/>
      <c r="H203" s="75"/>
      <c r="I203" s="205"/>
      <c r="J203" s="75"/>
      <c r="K203" s="75"/>
      <c r="L203" s="73"/>
      <c r="M203" s="251"/>
      <c r="N203" s="48"/>
      <c r="O203" s="48"/>
      <c r="P203" s="48"/>
      <c r="Q203" s="48"/>
      <c r="R203" s="48"/>
      <c r="S203" s="48"/>
      <c r="T203" s="96"/>
      <c r="AT203" s="25" t="s">
        <v>207</v>
      </c>
      <c r="AU203" s="25" t="s">
        <v>79</v>
      </c>
    </row>
    <row r="204" s="1" customFormat="1" ht="14.5" customHeight="1">
      <c r="B204" s="47"/>
      <c r="C204" s="237" t="s">
        <v>358</v>
      </c>
      <c r="D204" s="237" t="s">
        <v>200</v>
      </c>
      <c r="E204" s="238" t="s">
        <v>1008</v>
      </c>
      <c r="F204" s="239" t="s">
        <v>1009</v>
      </c>
      <c r="G204" s="240" t="s">
        <v>438</v>
      </c>
      <c r="H204" s="241">
        <v>1</v>
      </c>
      <c r="I204" s="242"/>
      <c r="J204" s="243">
        <f>ROUND(I204*H204,2)</f>
        <v>0</v>
      </c>
      <c r="K204" s="239" t="s">
        <v>886</v>
      </c>
      <c r="L204" s="73"/>
      <c r="M204" s="244" t="s">
        <v>21</v>
      </c>
      <c r="N204" s="245" t="s">
        <v>41</v>
      </c>
      <c r="O204" s="48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AR204" s="25" t="s">
        <v>290</v>
      </c>
      <c r="AT204" s="25" t="s">
        <v>200</v>
      </c>
      <c r="AU204" s="25" t="s">
        <v>79</v>
      </c>
      <c r="AY204" s="25" t="s">
        <v>197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25" t="s">
        <v>77</v>
      </c>
      <c r="BK204" s="248">
        <f>ROUND(I204*H204,2)</f>
        <v>0</v>
      </c>
      <c r="BL204" s="25" t="s">
        <v>290</v>
      </c>
      <c r="BM204" s="25" t="s">
        <v>897</v>
      </c>
    </row>
    <row r="205" s="1" customFormat="1">
      <c r="B205" s="47"/>
      <c r="C205" s="75"/>
      <c r="D205" s="249" t="s">
        <v>207</v>
      </c>
      <c r="E205" s="75"/>
      <c r="F205" s="250" t="s">
        <v>1009</v>
      </c>
      <c r="G205" s="75"/>
      <c r="H205" s="75"/>
      <c r="I205" s="205"/>
      <c r="J205" s="75"/>
      <c r="K205" s="75"/>
      <c r="L205" s="73"/>
      <c r="M205" s="251"/>
      <c r="N205" s="48"/>
      <c r="O205" s="48"/>
      <c r="P205" s="48"/>
      <c r="Q205" s="48"/>
      <c r="R205" s="48"/>
      <c r="S205" s="48"/>
      <c r="T205" s="96"/>
      <c r="AT205" s="25" t="s">
        <v>207</v>
      </c>
      <c r="AU205" s="25" t="s">
        <v>79</v>
      </c>
    </row>
    <row r="206" s="1" customFormat="1" ht="23" customHeight="1">
      <c r="B206" s="47"/>
      <c r="C206" s="263" t="s">
        <v>440</v>
      </c>
      <c r="D206" s="263" t="s">
        <v>269</v>
      </c>
      <c r="E206" s="264" t="s">
        <v>1514</v>
      </c>
      <c r="F206" s="265" t="s">
        <v>1515</v>
      </c>
      <c r="G206" s="266" t="s">
        <v>265</v>
      </c>
      <c r="H206" s="267">
        <v>48</v>
      </c>
      <c r="I206" s="268"/>
      <c r="J206" s="269">
        <f>ROUND(I206*H206,2)</f>
        <v>0</v>
      </c>
      <c r="K206" s="265" t="s">
        <v>21</v>
      </c>
      <c r="L206" s="270"/>
      <c r="M206" s="271" t="s">
        <v>21</v>
      </c>
      <c r="N206" s="272" t="s">
        <v>41</v>
      </c>
      <c r="O206" s="48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AR206" s="25" t="s">
        <v>373</v>
      </c>
      <c r="AT206" s="25" t="s">
        <v>269</v>
      </c>
      <c r="AU206" s="25" t="s">
        <v>79</v>
      </c>
      <c r="AY206" s="25" t="s">
        <v>197</v>
      </c>
      <c r="BE206" s="248">
        <f>IF(N206="základní",J206,0)</f>
        <v>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25" t="s">
        <v>77</v>
      </c>
      <c r="BK206" s="248">
        <f>ROUND(I206*H206,2)</f>
        <v>0</v>
      </c>
      <c r="BL206" s="25" t="s">
        <v>290</v>
      </c>
      <c r="BM206" s="25" t="s">
        <v>1391</v>
      </c>
    </row>
    <row r="207" s="1" customFormat="1">
      <c r="B207" s="47"/>
      <c r="C207" s="75"/>
      <c r="D207" s="249" t="s">
        <v>207</v>
      </c>
      <c r="E207" s="75"/>
      <c r="F207" s="250" t="s">
        <v>1515</v>
      </c>
      <c r="G207" s="75"/>
      <c r="H207" s="75"/>
      <c r="I207" s="205"/>
      <c r="J207" s="75"/>
      <c r="K207" s="75"/>
      <c r="L207" s="73"/>
      <c r="M207" s="251"/>
      <c r="N207" s="48"/>
      <c r="O207" s="48"/>
      <c r="P207" s="48"/>
      <c r="Q207" s="48"/>
      <c r="R207" s="48"/>
      <c r="S207" s="48"/>
      <c r="T207" s="96"/>
      <c r="AT207" s="25" t="s">
        <v>207</v>
      </c>
      <c r="AU207" s="25" t="s">
        <v>79</v>
      </c>
    </row>
    <row r="208" s="1" customFormat="1" ht="23" customHeight="1">
      <c r="B208" s="47"/>
      <c r="C208" s="263" t="s">
        <v>444</v>
      </c>
      <c r="D208" s="263" t="s">
        <v>269</v>
      </c>
      <c r="E208" s="264" t="s">
        <v>1516</v>
      </c>
      <c r="F208" s="265" t="s">
        <v>1517</v>
      </c>
      <c r="G208" s="266" t="s">
        <v>265</v>
      </c>
      <c r="H208" s="267">
        <v>6</v>
      </c>
      <c r="I208" s="268"/>
      <c r="J208" s="269">
        <f>ROUND(I208*H208,2)</f>
        <v>0</v>
      </c>
      <c r="K208" s="265" t="s">
        <v>21</v>
      </c>
      <c r="L208" s="270"/>
      <c r="M208" s="271" t="s">
        <v>21</v>
      </c>
      <c r="N208" s="272" t="s">
        <v>41</v>
      </c>
      <c r="O208" s="48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AR208" s="25" t="s">
        <v>373</v>
      </c>
      <c r="AT208" s="25" t="s">
        <v>269</v>
      </c>
      <c r="AU208" s="25" t="s">
        <v>79</v>
      </c>
      <c r="AY208" s="25" t="s">
        <v>197</v>
      </c>
      <c r="BE208" s="248">
        <f>IF(N208="základní",J208,0)</f>
        <v>0</v>
      </c>
      <c r="BF208" s="248">
        <f>IF(N208="snížená",J208,0)</f>
        <v>0</v>
      </c>
      <c r="BG208" s="248">
        <f>IF(N208="zákl. přenesená",J208,0)</f>
        <v>0</v>
      </c>
      <c r="BH208" s="248">
        <f>IF(N208="sníž. přenesená",J208,0)</f>
        <v>0</v>
      </c>
      <c r="BI208" s="248">
        <f>IF(N208="nulová",J208,0)</f>
        <v>0</v>
      </c>
      <c r="BJ208" s="25" t="s">
        <v>77</v>
      </c>
      <c r="BK208" s="248">
        <f>ROUND(I208*H208,2)</f>
        <v>0</v>
      </c>
      <c r="BL208" s="25" t="s">
        <v>290</v>
      </c>
      <c r="BM208" s="25" t="s">
        <v>949</v>
      </c>
    </row>
    <row r="209" s="1" customFormat="1">
      <c r="B209" s="47"/>
      <c r="C209" s="75"/>
      <c r="D209" s="249" t="s">
        <v>207</v>
      </c>
      <c r="E209" s="75"/>
      <c r="F209" s="250" t="s">
        <v>1517</v>
      </c>
      <c r="G209" s="75"/>
      <c r="H209" s="75"/>
      <c r="I209" s="205"/>
      <c r="J209" s="75"/>
      <c r="K209" s="75"/>
      <c r="L209" s="73"/>
      <c r="M209" s="251"/>
      <c r="N209" s="48"/>
      <c r="O209" s="48"/>
      <c r="P209" s="48"/>
      <c r="Q209" s="48"/>
      <c r="R209" s="48"/>
      <c r="S209" s="48"/>
      <c r="T209" s="96"/>
      <c r="AT209" s="25" t="s">
        <v>207</v>
      </c>
      <c r="AU209" s="25" t="s">
        <v>79</v>
      </c>
    </row>
    <row r="210" s="1" customFormat="1" ht="23" customHeight="1">
      <c r="B210" s="47"/>
      <c r="C210" s="263" t="s">
        <v>454</v>
      </c>
      <c r="D210" s="263" t="s">
        <v>269</v>
      </c>
      <c r="E210" s="264" t="s">
        <v>1518</v>
      </c>
      <c r="F210" s="265" t="s">
        <v>1519</v>
      </c>
      <c r="G210" s="266" t="s">
        <v>265</v>
      </c>
      <c r="H210" s="267">
        <v>3</v>
      </c>
      <c r="I210" s="268"/>
      <c r="J210" s="269">
        <f>ROUND(I210*H210,2)</f>
        <v>0</v>
      </c>
      <c r="K210" s="265" t="s">
        <v>21</v>
      </c>
      <c r="L210" s="270"/>
      <c r="M210" s="271" t="s">
        <v>21</v>
      </c>
      <c r="N210" s="272" t="s">
        <v>41</v>
      </c>
      <c r="O210" s="48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AR210" s="25" t="s">
        <v>373</v>
      </c>
      <c r="AT210" s="25" t="s">
        <v>269</v>
      </c>
      <c r="AU210" s="25" t="s">
        <v>79</v>
      </c>
      <c r="AY210" s="25" t="s">
        <v>197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25" t="s">
        <v>77</v>
      </c>
      <c r="BK210" s="248">
        <f>ROUND(I210*H210,2)</f>
        <v>0</v>
      </c>
      <c r="BL210" s="25" t="s">
        <v>290</v>
      </c>
      <c r="BM210" s="25" t="s">
        <v>1397</v>
      </c>
    </row>
    <row r="211" s="1" customFormat="1">
      <c r="B211" s="47"/>
      <c r="C211" s="75"/>
      <c r="D211" s="249" t="s">
        <v>207</v>
      </c>
      <c r="E211" s="75"/>
      <c r="F211" s="250" t="s">
        <v>1519</v>
      </c>
      <c r="G211" s="75"/>
      <c r="H211" s="75"/>
      <c r="I211" s="205"/>
      <c r="J211" s="75"/>
      <c r="K211" s="75"/>
      <c r="L211" s="73"/>
      <c r="M211" s="251"/>
      <c r="N211" s="48"/>
      <c r="O211" s="48"/>
      <c r="P211" s="48"/>
      <c r="Q211" s="48"/>
      <c r="R211" s="48"/>
      <c r="S211" s="48"/>
      <c r="T211" s="96"/>
      <c r="AT211" s="25" t="s">
        <v>207</v>
      </c>
      <c r="AU211" s="25" t="s">
        <v>79</v>
      </c>
    </row>
    <row r="212" s="1" customFormat="1" ht="14.5" customHeight="1">
      <c r="B212" s="47"/>
      <c r="C212" s="237" t="s">
        <v>459</v>
      </c>
      <c r="D212" s="237" t="s">
        <v>200</v>
      </c>
      <c r="E212" s="238" t="s">
        <v>1008</v>
      </c>
      <c r="F212" s="239" t="s">
        <v>1009</v>
      </c>
      <c r="G212" s="240" t="s">
        <v>438</v>
      </c>
      <c r="H212" s="241">
        <v>1</v>
      </c>
      <c r="I212" s="242"/>
      <c r="J212" s="243">
        <f>ROUND(I212*H212,2)</f>
        <v>0</v>
      </c>
      <c r="K212" s="239" t="s">
        <v>886</v>
      </c>
      <c r="L212" s="73"/>
      <c r="M212" s="244" t="s">
        <v>21</v>
      </c>
      <c r="N212" s="245" t="s">
        <v>41</v>
      </c>
      <c r="O212" s="48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AR212" s="25" t="s">
        <v>290</v>
      </c>
      <c r="AT212" s="25" t="s">
        <v>200</v>
      </c>
      <c r="AU212" s="25" t="s">
        <v>79</v>
      </c>
      <c r="AY212" s="25" t="s">
        <v>197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25" t="s">
        <v>77</v>
      </c>
      <c r="BK212" s="248">
        <f>ROUND(I212*H212,2)</f>
        <v>0</v>
      </c>
      <c r="BL212" s="25" t="s">
        <v>290</v>
      </c>
      <c r="BM212" s="25" t="s">
        <v>1012</v>
      </c>
    </row>
    <row r="213" s="1" customFormat="1">
      <c r="B213" s="47"/>
      <c r="C213" s="75"/>
      <c r="D213" s="249" t="s">
        <v>207</v>
      </c>
      <c r="E213" s="75"/>
      <c r="F213" s="250" t="s">
        <v>1009</v>
      </c>
      <c r="G213" s="75"/>
      <c r="H213" s="75"/>
      <c r="I213" s="205"/>
      <c r="J213" s="75"/>
      <c r="K213" s="75"/>
      <c r="L213" s="73"/>
      <c r="M213" s="251"/>
      <c r="N213" s="48"/>
      <c r="O213" s="48"/>
      <c r="P213" s="48"/>
      <c r="Q213" s="48"/>
      <c r="R213" s="48"/>
      <c r="S213" s="48"/>
      <c r="T213" s="96"/>
      <c r="AT213" s="25" t="s">
        <v>207</v>
      </c>
      <c r="AU213" s="25" t="s">
        <v>79</v>
      </c>
    </row>
    <row r="214" s="11" customFormat="1" ht="37.44" customHeight="1">
      <c r="B214" s="221"/>
      <c r="C214" s="222"/>
      <c r="D214" s="223" t="s">
        <v>69</v>
      </c>
      <c r="E214" s="224" t="s">
        <v>1015</v>
      </c>
      <c r="F214" s="224" t="s">
        <v>1016</v>
      </c>
      <c r="G214" s="222"/>
      <c r="H214" s="222"/>
      <c r="I214" s="225"/>
      <c r="J214" s="226">
        <f>BK214</f>
        <v>0</v>
      </c>
      <c r="K214" s="222"/>
      <c r="L214" s="227"/>
      <c r="M214" s="228"/>
      <c r="N214" s="229"/>
      <c r="O214" s="229"/>
      <c r="P214" s="230">
        <f>SUM(P215:P216)</f>
        <v>0</v>
      </c>
      <c r="Q214" s="229"/>
      <c r="R214" s="230">
        <f>SUM(R215:R216)</f>
        <v>0</v>
      </c>
      <c r="S214" s="229"/>
      <c r="T214" s="231">
        <f>SUM(T215:T216)</f>
        <v>0</v>
      </c>
      <c r="AR214" s="232" t="s">
        <v>205</v>
      </c>
      <c r="AT214" s="233" t="s">
        <v>69</v>
      </c>
      <c r="AU214" s="233" t="s">
        <v>70</v>
      </c>
      <c r="AY214" s="232" t="s">
        <v>197</v>
      </c>
      <c r="BK214" s="234">
        <f>SUM(BK215:BK216)</f>
        <v>0</v>
      </c>
    </row>
    <row r="215" s="1" customFormat="1" ht="23" customHeight="1">
      <c r="B215" s="47"/>
      <c r="C215" s="237" t="s">
        <v>529</v>
      </c>
      <c r="D215" s="237" t="s">
        <v>200</v>
      </c>
      <c r="E215" s="238" t="s">
        <v>1017</v>
      </c>
      <c r="F215" s="239" t="s">
        <v>1018</v>
      </c>
      <c r="G215" s="240" t="s">
        <v>1019</v>
      </c>
      <c r="H215" s="241">
        <v>30</v>
      </c>
      <c r="I215" s="242"/>
      <c r="J215" s="243">
        <f>ROUND(I215*H215,2)</f>
        <v>0</v>
      </c>
      <c r="K215" s="239" t="s">
        <v>881</v>
      </c>
      <c r="L215" s="73"/>
      <c r="M215" s="244" t="s">
        <v>21</v>
      </c>
      <c r="N215" s="245" t="s">
        <v>41</v>
      </c>
      <c r="O215" s="48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AR215" s="25" t="s">
        <v>1020</v>
      </c>
      <c r="AT215" s="25" t="s">
        <v>200</v>
      </c>
      <c r="AU215" s="25" t="s">
        <v>77</v>
      </c>
      <c r="AY215" s="25" t="s">
        <v>197</v>
      </c>
      <c r="BE215" s="248">
        <f>IF(N215="základní",J215,0)</f>
        <v>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25" t="s">
        <v>77</v>
      </c>
      <c r="BK215" s="248">
        <f>ROUND(I215*H215,2)</f>
        <v>0</v>
      </c>
      <c r="BL215" s="25" t="s">
        <v>1020</v>
      </c>
      <c r="BM215" s="25" t="s">
        <v>961</v>
      </c>
    </row>
    <row r="216" s="1" customFormat="1">
      <c r="B216" s="47"/>
      <c r="C216" s="75"/>
      <c r="D216" s="249" t="s">
        <v>207</v>
      </c>
      <c r="E216" s="75"/>
      <c r="F216" s="250" t="s">
        <v>1018</v>
      </c>
      <c r="G216" s="75"/>
      <c r="H216" s="75"/>
      <c r="I216" s="205"/>
      <c r="J216" s="75"/>
      <c r="K216" s="75"/>
      <c r="L216" s="73"/>
      <c r="M216" s="299"/>
      <c r="N216" s="300"/>
      <c r="O216" s="300"/>
      <c r="P216" s="300"/>
      <c r="Q216" s="300"/>
      <c r="R216" s="300"/>
      <c r="S216" s="300"/>
      <c r="T216" s="301"/>
      <c r="AT216" s="25" t="s">
        <v>207</v>
      </c>
      <c r="AU216" s="25" t="s">
        <v>77</v>
      </c>
    </row>
    <row r="217" s="1" customFormat="1" ht="6.96" customHeight="1">
      <c r="B217" s="68"/>
      <c r="C217" s="69"/>
      <c r="D217" s="69"/>
      <c r="E217" s="69"/>
      <c r="F217" s="69"/>
      <c r="G217" s="69"/>
      <c r="H217" s="69"/>
      <c r="I217" s="180"/>
      <c r="J217" s="69"/>
      <c r="K217" s="69"/>
      <c r="L217" s="73"/>
    </row>
  </sheetData>
  <sheetProtection sheet="1" autoFilter="0" formatColumns="0" formatRows="0" objects="1" scenarios="1" spinCount="100000" saltValue="2Qbvqeq6yNpIuxyEbThGbdTbJnAwCOj1D06NEaZ4eiBsFWhNpEG7RGuiHLOmiFEUYBkUU5LuAWhbGaVmyfPUlw==" hashValue="5CmA0CtayuodfJ7s4qzsa3c8VGZPy/FzGHMvh5AZPZVFJCWCoeJ9CjQg1YPJTTW92m8gTc+tFFjwz5YL4rn+Dg==" algorithmName="SHA-512" password="CC35"/>
  <autoFilter ref="C90:K21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9:H79"/>
    <mergeCell ref="E81:H81"/>
    <mergeCell ref="E83:H83"/>
    <mergeCell ref="G1:H1"/>
    <mergeCell ref="L2:V2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2018-06-22T04:54:46Z</dcterms:created>
  <dcterms:modified xsi:type="dcterms:W3CDTF">2018-06-22T04:55:47Z</dcterms:modified>
</cp:coreProperties>
</file>